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0d176899172b11/Desktop/BootCamp Work/"/>
    </mc:Choice>
  </mc:AlternateContent>
  <xr:revisionPtr revIDLastSave="19" documentId="14_{7FAF128D-31ED-47E1-A168-B7F0C8BCEAE4}" xr6:coauthVersionLast="47" xr6:coauthVersionMax="47" xr10:uidLastSave="{8FED9EF1-2C49-4E83-A206-EC0CF33FB2B0}"/>
  <bookViews>
    <workbookView xWindow="28680" yWindow="-1935" windowWidth="29040" windowHeight="17640" activeTab="1" xr2:uid="{00000000-000D-0000-FFFF-FFFF00000000}"/>
  </bookViews>
  <sheets>
    <sheet name="Crowdfunding" sheetId="1" r:id="rId1"/>
    <sheet name="Parent.campaign.pivot" sheetId="2" r:id="rId2"/>
    <sheet name="Sub.campaign.pivot" sheetId="3" r:id="rId3"/>
    <sheet name="Date.conversion" sheetId="4" r:id="rId4"/>
    <sheet name="Outcome.analysis" sheetId="5" r:id="rId5"/>
    <sheet name="backer.analysis" sheetId="6" r:id="rId6"/>
  </sheets>
  <definedNames>
    <definedName name="_xlnm._FilterDatabase" localSheetId="5" hidden="1">backer.analysis!$A$1:$B$1001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6" l="1"/>
  <c r="I9" i="6"/>
  <c r="K8" i="6"/>
  <c r="I8" i="6"/>
  <c r="K7" i="6"/>
  <c r="K6" i="6"/>
  <c r="I7" i="6"/>
  <c r="I6" i="6"/>
  <c r="K5" i="6"/>
  <c r="I5" i="6"/>
  <c r="K4" i="6"/>
  <c r="I4" i="6"/>
  <c r="B4" i="5"/>
  <c r="B3" i="5"/>
  <c r="C3" i="5"/>
  <c r="Q4" i="1"/>
  <c r="H5" i="5"/>
  <c r="H6" i="5"/>
  <c r="H7" i="5"/>
  <c r="H8" i="5"/>
  <c r="H9" i="5"/>
  <c r="H10" i="5"/>
  <c r="H11" i="5"/>
  <c r="H12" i="5"/>
  <c r="H13" i="5"/>
  <c r="H2" i="5"/>
  <c r="G5" i="5"/>
  <c r="G6" i="5"/>
  <c r="G7" i="5"/>
  <c r="G8" i="5"/>
  <c r="G9" i="5"/>
  <c r="G10" i="5"/>
  <c r="G11" i="5"/>
  <c r="G12" i="5"/>
  <c r="G13" i="5"/>
  <c r="E13" i="5"/>
  <c r="D13" i="5"/>
  <c r="C13" i="5"/>
  <c r="B13" i="5"/>
  <c r="F13" i="5" s="1"/>
  <c r="D12" i="5"/>
  <c r="C12" i="5"/>
  <c r="B12" i="5"/>
  <c r="D11" i="5"/>
  <c r="C11" i="5"/>
  <c r="B11" i="5"/>
  <c r="D10" i="5"/>
  <c r="C10" i="5"/>
  <c r="B10" i="5"/>
  <c r="D9" i="5"/>
  <c r="C9" i="5"/>
  <c r="B9" i="5"/>
  <c r="E9" i="5" s="1"/>
  <c r="D8" i="5"/>
  <c r="C8" i="5"/>
  <c r="B8" i="5"/>
  <c r="E8" i="5" s="1"/>
  <c r="D7" i="5"/>
  <c r="C7" i="5"/>
  <c r="B7" i="5"/>
  <c r="E7" i="5" s="1"/>
  <c r="D6" i="5"/>
  <c r="C6" i="5"/>
  <c r="B6" i="5"/>
  <c r="E6" i="5" s="1"/>
  <c r="D5" i="5"/>
  <c r="C5" i="5"/>
  <c r="B5" i="5"/>
  <c r="D4" i="5"/>
  <c r="C4" i="5"/>
  <c r="D3" i="5"/>
  <c r="D2" i="5"/>
  <c r="C2" i="5"/>
  <c r="B2" i="5"/>
  <c r="E2" i="5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2" i="1"/>
  <c r="R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5" i="1"/>
  <c r="R4" i="1"/>
  <c r="R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5" i="1"/>
  <c r="F10" i="5" l="1"/>
  <c r="G2" i="5"/>
  <c r="F5" i="5"/>
  <c r="F11" i="5"/>
  <c r="F9" i="5"/>
  <c r="E5" i="5"/>
  <c r="E12" i="5"/>
  <c r="F12" i="5" s="1"/>
  <c r="E4" i="5"/>
  <c r="F8" i="5"/>
  <c r="E11" i="5"/>
  <c r="E3" i="5"/>
  <c r="F7" i="5"/>
  <c r="E10" i="5"/>
  <c r="F2" i="5"/>
  <c r="F6" i="5"/>
  <c r="F4" i="5" l="1"/>
  <c r="H4" i="5"/>
  <c r="G4" i="5"/>
  <c r="F3" i="5"/>
  <c r="H3" i="5"/>
  <c r="G3" i="5"/>
</calcChain>
</file>

<file path=xl/sharedStrings.xml><?xml version="1.0" encoding="utf-8"?>
<sst xmlns="http://schemas.openxmlformats.org/spreadsheetml/2006/main" count="8065" uniqueCount="2090">
  <si>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</si>
  <si>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</si>
  <si>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</si>
  <si>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</si>
  <si>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</si>
  <si>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</si>
  <si>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</si>
  <si>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</si>
  <si>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</si>
  <si>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</si>
  <si>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</si>
  <si>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</si>
  <si>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</si>
  <si>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</si>
  <si>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</si>
  <si>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</si>
  <si>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</si>
  <si>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</si>
  <si>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</si>
  <si>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</si>
  <si>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</si>
  <si>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</si>
  <si>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</si>
  <si>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</si>
  <si>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</si>
  <si>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</si>
  <si>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</si>
  <si>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</si>
  <si>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</si>
  <si>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</si>
  <si>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</si>
  <si>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</si>
  <si>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</si>
  <si>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</si>
  <si>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</si>
  <si>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</si>
  <si>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</si>
  <si>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</si>
  <si>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</si>
  <si>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</si>
  <si>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</si>
  <si>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</si>
  <si>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</si>
  <si>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</si>
  <si>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</si>
  <si>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</si>
  <si>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</si>
  <si>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</si>
  <si>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</si>
  <si>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</si>
  <si>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</si>
  <si>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</si>
  <si>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</si>
  <si>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</si>
  <si>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</si>
  <si>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</si>
  <si>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</si>
  <si>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</si>
  <si>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</si>
  <si>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</si>
  <si>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</si>
  <si>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</si>
  <si>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</si>
  <si>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</si>
  <si>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</si>
  <si>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</si>
  <si>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</si>
  <si>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</si>
  <si>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</si>
  <si>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</si>
  <si>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</si>
  <si>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</si>
  <si>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</si>
  <si>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</si>
  <si>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</si>
  <si>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</si>
  <si>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</si>
  <si>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</si>
  <si>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</si>
  <si>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</si>
  <si>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</si>
  <si>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</si>
  <si>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</si>
  <si>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</si>
  <si>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</si>
  <si>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</si>
  <si>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</si>
  <si>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</si>
  <si>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</si>
  <si>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</si>
  <si>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</si>
  <si>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</si>
  <si>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</si>
  <si>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</si>
  <si>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</si>
  <si>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</si>
  <si>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</si>
  <si>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</si>
  <si>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</si>
  <si>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</si>
  <si>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</si>
  <si>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</si>
  <si>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</si>
  <si>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</si>
  <si>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</si>
  <si>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</si>
  <si>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</si>
  <si>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</si>
  <si>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</si>
  <si>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</si>
  <si>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</si>
  <si>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</si>
  <si>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</si>
  <si>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</si>
  <si>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</si>
  <si>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</si>
  <si>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</si>
  <si>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</si>
  <si>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</si>
  <si>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</si>
  <si>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</si>
  <si>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</si>
  <si>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</si>
  <si>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</si>
  <si>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</si>
  <si>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</si>
  <si>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</si>
  <si>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</si>
  <si>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</si>
  <si>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</si>
  <si>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</si>
  <si>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</si>
  <si>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</si>
  <si>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</si>
  <si>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</si>
  <si>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</si>
  <si>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</si>
  <si>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</si>
  <si>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</si>
  <si>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</si>
  <si>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</si>
  <si>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</si>
  <si>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</si>
  <si>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</si>
  <si>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</si>
  <si>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</si>
  <si>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</si>
  <si>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</si>
  <si>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</si>
  <si>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</si>
  <si>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</si>
  <si>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</si>
  <si>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</si>
  <si>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</si>
  <si>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</si>
  <si>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</si>
  <si>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</si>
  <si>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</si>
  <si>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</si>
  <si>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</si>
  <si>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</si>
  <si>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</si>
  <si>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</si>
  <si>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</si>
  <si>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</si>
  <si>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</si>
  <si>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</si>
  <si>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</si>
  <si>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</si>
  <si>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</si>
  <si>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</si>
  <si>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</si>
  <si>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</si>
  <si>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</si>
  <si>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</si>
  <si>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</si>
  <si>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</si>
  <si>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</si>
  <si>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</si>
  <si>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</si>
  <si>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</si>
  <si>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</si>
  <si>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</si>
  <si>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</si>
  <si>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</si>
  <si>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</si>
  <si>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</si>
  <si>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</si>
  <si>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</si>
  <si>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</si>
  <si>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</si>
  <si>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</si>
  <si>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</si>
  <si>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</si>
  <si>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</si>
  <si>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</si>
  <si>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</si>
  <si>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</si>
  <si>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</si>
  <si>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</si>
  <si>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</si>
  <si>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</si>
  <si>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</si>
  <si>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</si>
  <si>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</si>
  <si>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</si>
  <si>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</si>
  <si>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</si>
  <si>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</si>
  <si>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</si>
  <si>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</si>
  <si>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</si>
  <si>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</si>
  <si>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</si>
  <si>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</si>
  <si>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</si>
  <si>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</si>
  <si>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</si>
  <si>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</si>
  <si>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</si>
  <si>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</si>
  <si>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</si>
  <si>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</si>
  <si>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</si>
  <si>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</si>
  <si>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</si>
  <si>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</si>
  <si>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</si>
  <si>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</si>
  <si>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</si>
  <si>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</si>
  <si>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</si>
  <si>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</si>
  <si>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</si>
  <si>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</si>
  <si>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</si>
  <si>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</si>
  <si>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</si>
  <si>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</si>
  <si>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</si>
  <si>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</si>
  <si>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</si>
  <si>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</si>
  <si>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</si>
  <si>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</si>
  <si>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</si>
  <si>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</si>
  <si>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</si>
  <si>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</si>
  <si>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</si>
  <si>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</si>
  <si>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</si>
  <si>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</si>
  <si>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</si>
  <si>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</si>
  <si>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</si>
  <si>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</si>
  <si>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</si>
  <si>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</si>
  <si>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</si>
  <si>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</si>
  <si>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</si>
  <si>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</si>
  <si>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</si>
  <si>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</si>
  <si>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</si>
  <si>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</si>
  <si>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</si>
  <si>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</si>
  <si>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</si>
  <si>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</si>
  <si>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</si>
  <si>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</si>
  <si>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</si>
  <si>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</si>
  <si>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</si>
  <si>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</si>
  <si>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</si>
  <si>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</si>
  <si>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</si>
  <si>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</si>
  <si>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</si>
  <si>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</si>
  <si>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</si>
  <si>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</si>
  <si>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</si>
  <si>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</si>
  <si>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</si>
  <si>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</si>
  <si>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</si>
  <si>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</si>
  <si>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</si>
  <si>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</si>
  <si>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</si>
  <si>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</si>
  <si>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</si>
  <si>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</si>
  <si>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</si>
  <si>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</si>
  <si>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</si>
  <si>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</si>
  <si>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</si>
  <si>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</si>
  <si>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</si>
  <si>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</si>
  <si>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</si>
  <si>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</si>
  <si>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</si>
  <si>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</si>
  <si>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</si>
  <si>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</si>
  <si>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</si>
  <si>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</si>
  <si>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</si>
  <si>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</si>
  <si>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</si>
  <si>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</si>
  <si>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</si>
  <si>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</si>
  <si>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</si>
  <si>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</si>
  <si>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</si>
  <si>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</si>
  <si>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</si>
  <si>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</si>
  <si>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</si>
  <si>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</si>
  <si>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</si>
  <si>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</si>
  <si>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</si>
  <si>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</si>
  <si>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</si>
  <si>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</si>
  <si>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</si>
  <si>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</si>
  <si>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</si>
  <si>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</si>
  <si>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</si>
  <si>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</si>
  <si>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</si>
  <si>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</si>
  <si>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</si>
  <si>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</si>
  <si>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</si>
  <si>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</si>
  <si>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</si>
  <si>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</si>
  <si>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</si>
  <si>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</si>
  <si>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</si>
  <si>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</si>
  <si>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</si>
  <si>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</si>
  <si>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</si>
  <si>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</si>
  <si>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</si>
  <si>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</si>
  <si>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</si>
  <si>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</si>
  <si>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</si>
  <si>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</si>
  <si>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</si>
  <si>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</si>
  <si>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</si>
  <si>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</si>
  <si>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</si>
  <si>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</si>
  <si>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</si>
  <si>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</si>
  <si>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</si>
  <si>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</si>
  <si>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</si>
  <si>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</si>
  <si>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</si>
  <si>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</si>
  <si>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</si>
  <si>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</si>
  <si>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</si>
  <si>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</si>
  <si>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</si>
  <si>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</si>
  <si>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</si>
  <si>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</si>
  <si>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</si>
  <si>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</si>
  <si>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</si>
  <si>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</si>
  <si>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</si>
  <si>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</si>
  <si>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</si>
  <si>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</si>
  <si>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</si>
  <si>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</si>
  <si>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</si>
  <si>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</si>
  <si>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</si>
  <si>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</si>
  <si>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</si>
  <si>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</si>
  <si>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</si>
  <si>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</si>
  <si>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</si>
  <si>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</si>
  <si>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</si>
  <si>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</si>
  <si>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</si>
  <si>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</si>
  <si>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</si>
  <si>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</si>
  <si>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</si>
  <si>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</si>
  <si>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</si>
  <si>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</si>
  <si>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</si>
  <si>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</si>
  <si>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</si>
  <si>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</si>
  <si>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</si>
  <si>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</si>
  <si>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</si>
  <si>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</si>
  <si>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</si>
  <si>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</si>
  <si>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</si>
  <si>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</si>
  <si>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</si>
  <si>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</si>
  <si>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</si>
  <si>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</si>
  <si>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</si>
  <si>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</si>
  <si>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</si>
  <si>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</si>
  <si>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</si>
  <si>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</si>
  <si>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</si>
  <si>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</si>
  <si>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</si>
  <si>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</si>
  <si>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</si>
  <si>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</si>
  <si>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</si>
  <si>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</si>
  <si>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</si>
  <si>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</si>
  <si>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</si>
  <si>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</si>
  <si>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</si>
  <si>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</si>
  <si>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</si>
  <si>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</si>
  <si>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</si>
  <si>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</si>
  <si>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</si>
  <si>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</si>
  <si>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</si>
  <si>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</si>
  <si>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</si>
  <si>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</si>
  <si>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</si>
  <si>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</si>
  <si>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</si>
  <si>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</si>
  <si>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</si>
  <si>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</si>
  <si>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</si>
  <si>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</si>
  <si>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</si>
  <si>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</si>
  <si>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</si>
  <si>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</si>
  <si>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</si>
  <si>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</si>
  <si>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</si>
  <si>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</si>
  <si>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</si>
  <si>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</si>
  <si>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</si>
  <si>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</si>
  <si>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</si>
  <si>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</si>
  <si>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</si>
  <si>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</si>
  <si>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</si>
  <si>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</si>
  <si>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</si>
  <si>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</si>
  <si>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</si>
  <si>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</si>
  <si>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</si>
  <si>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</si>
  <si>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</si>
  <si>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</si>
  <si>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</si>
  <si>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</si>
  <si>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</si>
  <si>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</si>
  <si>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</si>
  <si>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</si>
  <si>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</si>
  <si>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</si>
  <si>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</si>
  <si>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</si>
  <si>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</si>
  <si>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</si>
  <si>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</si>
  <si>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</si>
  <si>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</si>
  <si>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</si>
  <si>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</si>
  <si>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</si>
  <si>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</si>
  <si>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</si>
  <si>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</si>
  <si>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</si>
  <si>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</si>
  <si>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</si>
  <si>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</si>
  <si>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</si>
  <si>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</si>
  <si>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</si>
  <si>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</si>
  <si>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</si>
  <si>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</si>
  <si>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</si>
  <si>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</si>
  <si>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</si>
  <si>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</si>
  <si>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</si>
  <si>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</si>
  <si>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</si>
  <si>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</si>
  <si>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</si>
  <si>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</si>
  <si>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</si>
  <si>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</si>
  <si>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</si>
  <si>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</si>
  <si>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</si>
  <si>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</si>
  <si>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</si>
  <si>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</si>
  <si>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</si>
  <si>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</si>
  <si>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</si>
  <si>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</si>
  <si>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</si>
  <si>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</si>
  <si>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</si>
  <si>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</si>
  <si>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</si>
  <si>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</si>
  <si>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</si>
  <si>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</si>
  <si>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</si>
  <si>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</si>
  <si>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</si>
  <si>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</si>
  <si>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</si>
  <si>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</si>
  <si>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</si>
  <si>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</si>
  <si>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</si>
  <si>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</si>
  <si>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</si>
  <si>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</si>
  <si>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</si>
  <si>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</si>
  <si>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</si>
  <si>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</si>
  <si>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</si>
  <si>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</si>
  <si>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</si>
  <si>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</si>
  <si>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</si>
  <si>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</si>
  <si>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</si>
  <si>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</si>
  <si>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</si>
  <si>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</si>
  <si>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</si>
  <si>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</si>
  <si>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</si>
  <si>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</si>
  <si>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</si>
  <si>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</si>
  <si>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</si>
  <si>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</si>
  <si>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</si>
  <si>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</si>
  <si>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</si>
  <si>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</si>
  <si>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</si>
  <si>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</si>
  <si>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</si>
  <si>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</si>
  <si>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</si>
  <si>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</si>
  <si>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</si>
  <si>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</si>
  <si>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</si>
  <si>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</si>
  <si>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</si>
  <si>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</si>
  <si>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</si>
  <si>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</si>
  <si>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</si>
  <si>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</si>
  <si>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</si>
  <si>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</si>
  <si>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</si>
  <si>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</si>
  <si>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</si>
  <si>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</si>
  <si>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</si>
  <si>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</si>
  <si>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</si>
  <si>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</si>
  <si>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</si>
  <si>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</si>
  <si>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</si>
  <si>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</si>
  <si>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</si>
  <si>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</si>
  <si>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</si>
  <si>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</si>
  <si>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</si>
  <si>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</si>
  <si>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</si>
  <si>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</si>
  <si>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</si>
  <si>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</si>
  <si>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</si>
  <si>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</si>
  <si>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</si>
  <si>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</si>
  <si>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</si>
  <si>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</si>
  <si>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</si>
  <si>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</si>
  <si>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</si>
  <si>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</si>
  <si>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</si>
  <si>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</si>
  <si>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</si>
  <si>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</si>
  <si>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</si>
  <si>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</si>
  <si>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</si>
  <si>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</si>
  <si>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</si>
  <si>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</si>
  <si>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</si>
  <si>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</si>
  <si>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</si>
  <si>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</si>
  <si>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</si>
  <si>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</si>
  <si>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</si>
  <si>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</si>
  <si>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</si>
  <si>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</si>
  <si>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</si>
  <si>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</si>
  <si>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</si>
  <si>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</si>
  <si>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</si>
  <si>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</si>
  <si>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</si>
  <si>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</si>
  <si>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</si>
  <si>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</si>
  <si>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</si>
  <si>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</si>
  <si>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</si>
  <si>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</si>
  <si>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</si>
  <si>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</si>
  <si>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</si>
  <si>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</si>
  <si>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</si>
  <si>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</si>
  <si>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</si>
  <si>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</si>
  <si>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</si>
  <si>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</si>
  <si>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</si>
  <si>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</si>
  <si>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</si>
  <si>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</si>
  <si>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</si>
  <si>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</si>
  <si>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</si>
  <si>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</si>
  <si>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</si>
  <si>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</si>
  <si>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</si>
  <si>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</si>
  <si>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</si>
  <si>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</si>
  <si>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</si>
  <si>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</si>
  <si>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</si>
  <si>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</si>
  <si>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</si>
  <si>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</si>
  <si>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</si>
  <si>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</si>
  <si>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</si>
  <si>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</si>
  <si>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</si>
  <si>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</si>
  <si>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</si>
  <si>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</si>
  <si>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</si>
  <si>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</si>
  <si>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</si>
  <si>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</si>
  <si>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</si>
  <si>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</si>
  <si>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</si>
  <si>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</si>
  <si>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</si>
  <si>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</si>
  <si>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</si>
  <si>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</si>
  <si>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</si>
  <si>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</si>
  <si>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</si>
  <si>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</si>
  <si>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</si>
  <si>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</si>
  <si>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</si>
  <si>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</si>
  <si>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</si>
  <si>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</si>
  <si>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</si>
  <si>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</si>
  <si>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</si>
  <si>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</si>
  <si>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</si>
  <si>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</si>
  <si>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</si>
  <si>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</si>
  <si>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</si>
  <si>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</si>
  <si>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</si>
  <si>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</si>
  <si>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</si>
  <si>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</si>
  <si>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</si>
  <si>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</si>
  <si>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</si>
  <si>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</si>
  <si>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</si>
  <si>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</si>
  <si>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</si>
  <si>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</si>
  <si>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</si>
  <si>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</si>
  <si>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</si>
  <si>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</si>
  <si>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</si>
  <si>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</si>
  <si>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</si>
  <si>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</si>
  <si>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</si>
  <si>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</si>
  <si>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</si>
  <si>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</si>
  <si>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</si>
  <si>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</si>
  <si>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</si>
  <si>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</si>
  <si>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</si>
  <si>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</si>
  <si>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</si>
  <si>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</si>
  <si>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</si>
  <si>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</si>
  <si>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</si>
  <si>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</si>
  <si>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</si>
  <si>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</si>
  <si>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</si>
  <si>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</si>
  <si>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</si>
  <si>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</si>
  <si>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</si>
  <si>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</si>
  <si>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</si>
  <si>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</si>
  <si>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</si>
  <si>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</si>
  <si>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</si>
  <si>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</si>
  <si>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</si>
  <si>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</si>
  <si>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</si>
  <si>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</si>
  <si>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</si>
  <si>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</si>
  <si>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</si>
  <si>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</si>
  <si>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</si>
  <si>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</si>
  <si>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</si>
  <si>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</si>
  <si>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</si>
  <si>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</si>
  <si>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</si>
  <si>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</si>
  <si>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</si>
  <si>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</si>
  <si>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</si>
  <si>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</si>
  <si>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</si>
  <si>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</si>
  <si>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</si>
  <si>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</si>
  <si>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</si>
  <si>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</si>
  <si>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</si>
  <si>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</si>
  <si>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</si>
  <si>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</si>
  <si>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</si>
  <si>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</si>
  <si>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</si>
  <si>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</si>
  <si>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</si>
  <si>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</si>
  <si>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</si>
  <si>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</si>
  <si>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</si>
  <si>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</si>
  <si>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</si>
  <si>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</si>
  <si>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</si>
  <si>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</si>
  <si>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</si>
  <si>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</si>
  <si>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</si>
  <si>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</si>
  <si>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</si>
  <si>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</si>
  <si>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</si>
  <si>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</si>
  <si>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</si>
  <si>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</si>
  <si>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</si>
  <si>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</si>
  <si>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</si>
  <si>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</si>
  <si>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</si>
  <si>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</si>
  <si>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</si>
  <si>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</si>
  <si>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</si>
  <si>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</si>
  <si>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</si>
  <si>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</si>
  <si>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</si>
  <si>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</si>
  <si>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</si>
  <si>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</si>
  <si>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</si>
  <si>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</si>
  <si>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</si>
  <si>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</si>
  <si>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</si>
  <si>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</si>
  <si>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</si>
  <si>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</si>
  <si>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</si>
  <si>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</si>
  <si>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</si>
  <si>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</si>
  <si>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</si>
  <si>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</si>
  <si>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</si>
  <si>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</si>
  <si>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</si>
  <si>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</si>
  <si>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</si>
  <si>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</si>
  <si>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</si>
  <si>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</si>
  <si>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</si>
  <si>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</si>
  <si>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</si>
  <si>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</si>
  <si>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</si>
  <si>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</si>
  <si>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</si>
  <si>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</si>
  <si>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</si>
  <si>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</si>
  <si>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</si>
  <si>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</si>
  <si>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</si>
  <si>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</si>
  <si>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</si>
  <si>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</si>
  <si>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</si>
  <si>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</si>
  <si>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</si>
  <si>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</si>
  <si>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</si>
  <si>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</si>
  <si>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</si>
  <si>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</si>
  <si>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</si>
  <si>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</si>
  <si>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</si>
  <si>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</si>
  <si>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</si>
  <si>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</si>
  <si>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</si>
  <si>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</si>
  <si>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</si>
  <si>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</si>
  <si>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</si>
  <si>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</si>
  <si>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</si>
  <si>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</si>
  <si>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</si>
  <si>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</si>
  <si>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</si>
  <si>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</si>
  <si>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</si>
  <si>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</si>
  <si>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</si>
  <si>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</si>
  <si>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</si>
  <si>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</si>
  <si>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</si>
  <si>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</si>
  <si>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</si>
  <si>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</si>
  <si>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</si>
  <si>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</si>
  <si>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</si>
  <si>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</si>
  <si>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</si>
  <si>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</si>
  <si>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</si>
  <si>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</si>
  <si>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</si>
  <si>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</si>
  <si>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</si>
  <si>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</si>
  <si>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</si>
  <si>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</si>
  <si>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</si>
  <si>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</si>
  <si>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</si>
  <si>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</si>
  <si>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</si>
  <si>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</si>
  <si>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</si>
  <si>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</si>
  <si>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</si>
  <si>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</si>
  <si>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</si>
  <si>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</si>
  <si>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</si>
  <si>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</si>
  <si>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</si>
  <si>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</si>
  <si>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</si>
  <si>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</si>
  <si>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</si>
  <si>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</si>
  <si>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</si>
  <si>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</si>
  <si>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</si>
  <si>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</si>
  <si>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</si>
  <si>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</si>
  <si>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</si>
  <si>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</si>
  <si>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</si>
  <si>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</si>
  <si>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</si>
  <si>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</si>
  <si>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</si>
  <si>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</si>
  <si>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</si>
  <si>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</si>
  <si>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</si>
  <si>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</si>
  <si>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</si>
  <si>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</si>
  <si>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</si>
  <si>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</si>
  <si>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</si>
  <si>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</si>
  <si>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</si>
  <si>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</si>
  <si>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</si>
  <si>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</si>
  <si>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</si>
  <si>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</si>
  <si>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</si>
  <si>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</si>
  <si>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</si>
  <si>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</si>
  <si>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</si>
  <si>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</si>
  <si>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</si>
  <si>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</si>
  <si>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</si>
  <si>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</si>
  <si>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</si>
  <si>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</si>
  <si>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</si>
  <si>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</si>
  <si>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</si>
  <si>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</si>
  <si>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</si>
  <si>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</si>
  <si>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</si>
  <si>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</si>
  <si>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</si>
  <si>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</si>
  <si>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</si>
  <si>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</si>
  <si>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</si>
  <si>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</si>
  <si>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</si>
  <si>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</si>
  <si>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</si>
  <si>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</si>
  <si>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</si>
  <si>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</si>
  <si>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</si>
  <si>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</si>
  <si>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</si>
  <si>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</si>
  <si>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</si>
  <si>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</si>
  <si>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</si>
  <si>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</si>
  <si>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</si>
  <si>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</si>
  <si>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</si>
  <si>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</si>
  <si>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</si>
  <si>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</si>
  <si>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</si>
  <si>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</si>
  <si>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</si>
  <si>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</si>
  <si>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</si>
  <si>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</si>
  <si>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</si>
  <si>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</si>
  <si>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</si>
  <si>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</si>
  <si>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</si>
  <si>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</si>
  <si>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</si>
  <si>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</si>
  <si>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</si>
  <si>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</si>
  <si>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</si>
  <si>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</si>
  <si>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</si>
  <si>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</si>
  <si>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</si>
  <si>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</si>
  <si>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</si>
  <si>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</si>
  <si>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</si>
  <si>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</si>
  <si>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</si>
  <si>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</si>
  <si>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</si>
  <si>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</si>
  <si>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</si>
  <si>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</si>
  <si>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</si>
  <si>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</si>
  <si>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</si>
  <si>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</si>
  <si>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</si>
  <si>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</si>
  <si>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</si>
  <si>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</si>
  <si>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</si>
  <si>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</si>
  <si>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</si>
  <si>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</si>
  <si>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</si>
  <si>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</si>
  <si>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</si>
  <si>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</si>
  <si>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</si>
  <si>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</si>
  <si>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</si>
  <si>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</si>
  <si>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</si>
  <si>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</si>
  <si>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</si>
  <si>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</si>
  <si>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</si>
  <si>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</si>
  <si>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</si>
  <si>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</si>
  <si>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</si>
  <si>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</si>
  <si>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</si>
  <si>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</si>
  <si>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</si>
  <si>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</si>
  <si>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</si>
  <si>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</si>
  <si>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</si>
  <si>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</si>
  <si>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</si>
  <si>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</si>
  <si>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</si>
  <si>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</si>
  <si>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</si>
  <si>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</si>
  <si>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</si>
  <si>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</si>
  <si>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</si>
  <si>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</si>
  <si>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</si>
  <si>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</si>
  <si>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</si>
  <si>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</si>
  <si>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</si>
  <si>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</si>
  <si>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</si>
  <si>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</si>
  <si>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</si>
  <si>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</si>
  <si>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</si>
  <si>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</si>
  <si>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</si>
  <si>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</si>
  <si>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</si>
  <si>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</si>
  <si>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</si>
  <si>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</si>
  <si>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</si>
  <si>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</si>
  <si>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</si>
  <si>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</si>
  <si>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</si>
  <si>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</si>
  <si>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</si>
  <si>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</si>
  <si>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</si>
  <si>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</si>
  <si>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</si>
  <si>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</si>
  <si>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</si>
  <si>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</si>
  <si>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</si>
  <si>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</si>
  <si>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</si>
  <si>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</si>
  <si>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</si>
  <si>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</si>
  <si>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</si>
  <si>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</si>
  <si>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</si>
  <si>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</si>
  <si>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</si>
  <si>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</si>
  <si>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</si>
  <si>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</si>
  <si>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</si>
  <si>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</si>
  <si>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</si>
  <si>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</si>
  <si>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</si>
  <si>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</si>
  <si>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</si>
  <si>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</si>
  <si>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</si>
  <si>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</si>
  <si>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</si>
  <si>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</si>
  <si>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</si>
  <si>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</si>
  <si>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</si>
  <si>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</si>
  <si>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</si>
  <si>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</si>
  <si>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</si>
  <si>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</si>
  <si>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</si>
  <si>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</si>
  <si>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</si>
  <si>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</si>
  <si>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</si>
  <si>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</si>
  <si>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</si>
  <si>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</si>
  <si>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</si>
  <si>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</si>
  <si>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</si>
  <si>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</si>
  <si>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</si>
  <si>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</si>
  <si>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</si>
  <si>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</si>
  <si>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</si>
  <si>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</si>
  <si>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</si>
  <si>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</si>
  <si>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</si>
  <si>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</si>
  <si>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</si>
  <si>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</si>
  <si>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</si>
  <si>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</si>
  <si>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</si>
  <si>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</si>
  <si>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</si>
  <si>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</si>
  <si>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</si>
  <si>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</si>
  <si>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</si>
  <si>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</si>
  <si>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</si>
  <si>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</si>
  <si>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</si>
  <si>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</si>
  <si>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</si>
  <si>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</si>
  <si>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</si>
  <si>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</si>
  <si>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</si>
  <si>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</si>
  <si>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</si>
  <si>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</si>
  <si>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</si>
  <si>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</si>
  <si>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</si>
  <si>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</si>
  <si>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</si>
  <si>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</si>
  <si>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</si>
  <si>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</si>
  <si>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</si>
  <si>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</si>
  <si>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</si>
  <si>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</si>
  <si>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</si>
  <si>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</si>
  <si>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</si>
  <si>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</si>
  <si>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</si>
  <si>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</si>
  <si>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</si>
  <si>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</si>
  <si>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</si>
  <si>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</si>
  <si>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</si>
  <si>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</si>
  <si>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</si>
  <si>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</si>
  <si>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</si>
  <si>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</si>
  <si>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</si>
  <si>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</si>
  <si>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</si>
  <si>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</si>
  <si>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</si>
  <si>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</si>
  <si>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</si>
  <si>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</si>
  <si>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</si>
  <si>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</si>
  <si>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</si>
  <si>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</si>
  <si>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</si>
  <si>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</si>
  <si>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</si>
  <si>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</si>
  <si>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</si>
  <si>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</si>
  <si>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</si>
  <si>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</si>
  <si>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</si>
  <si>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</si>
  <si>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</si>
  <si>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</si>
  <si>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</si>
  <si>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</si>
  <si>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</si>
  <si>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</si>
  <si>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</si>
  <si>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</si>
  <si>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</si>
  <si>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</si>
  <si>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</si>
  <si>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</si>
  <si>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</si>
  <si>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</si>
  <si>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</si>
  <si>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</si>
  <si>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</si>
  <si>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</si>
  <si>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</si>
  <si>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</si>
  <si>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</si>
  <si>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</si>
  <si>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</si>
  <si>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</si>
  <si>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</si>
  <si>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</si>
  <si>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</si>
  <si>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</si>
  <si>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</si>
  <si>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</si>
  <si>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</si>
  <si>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</si>
  <si>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</si>
  <si>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</si>
  <si>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</si>
  <si>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</si>
  <si>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</si>
  <si>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</si>
  <si>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</si>
  <si>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</si>
  <si>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</si>
  <si>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</si>
  <si>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</si>
  <si>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</si>
  <si>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</si>
  <si>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</si>
  <si>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</si>
  <si>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</si>
  <si>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</si>
  <si>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</si>
  <si>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</si>
  <si>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</si>
  <si>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</si>
  <si>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</si>
  <si>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</si>
  <si>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</si>
  <si>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</si>
  <si>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</si>
  <si>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</si>
  <si>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</si>
  <si>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</si>
  <si>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</si>
  <si>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</si>
  <si>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</si>
  <si>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</si>
  <si>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</si>
  <si>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</si>
  <si>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</si>
  <si>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</si>
  <si>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</si>
  <si>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</si>
  <si>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</si>
  <si>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</si>
  <si>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</si>
  <si>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</si>
  <si>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</si>
  <si>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</si>
  <si>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</si>
  <si>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</si>
  <si>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</si>
  <si>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</si>
  <si>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</si>
  <si>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</si>
  <si>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</si>
  <si>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</si>
  <si>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</si>
  <si>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</si>
  <si>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</si>
  <si>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</si>
  <si>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</si>
  <si>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</si>
  <si>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</si>
  <si>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</si>
  <si>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</si>
  <si>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</si>
  <si>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</si>
  <si>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</si>
  <si>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</si>
  <si>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</si>
  <si>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</si>
  <si>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</si>
  <si>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</si>
  <si>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</si>
  <si>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</si>
  <si>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</si>
  <si>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</si>
  <si>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</si>
  <si>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</si>
  <si>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</si>
  <si>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</si>
  <si>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</si>
  <si>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</si>
  <si>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</si>
  <si>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</si>
  <si>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</si>
  <si>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</si>
  <si>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</si>
  <si>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</si>
  <si>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</si>
  <si>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</si>
  <si>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</si>
  <si>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</si>
  <si>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</si>
  <si>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</si>
  <si>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</si>
  <si>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</si>
  <si>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</si>
  <si>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</si>
  <si>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</si>
  <si>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</si>
  <si>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</si>
  <si>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</si>
  <si>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</si>
  <si>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</si>
  <si>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</si>
  <si>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</si>
  <si>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</si>
  <si>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</si>
  <si>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</si>
  <si>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</si>
  <si>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</si>
  <si>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</si>
  <si>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</si>
  <si>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</si>
  <si>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</si>
  <si>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</si>
  <si>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</si>
  <si>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</si>
  <si>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</si>
  <si>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</si>
  <si>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</si>
  <si>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</si>
  <si>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</si>
  <si>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</si>
  <si>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</si>
  <si>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</si>
  <si>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</si>
  <si>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</si>
  <si>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</si>
  <si>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</si>
  <si>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</si>
  <si>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</si>
  <si>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</si>
  <si>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</si>
  <si>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</si>
  <si>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</si>
  <si>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</si>
  <si>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</si>
  <si>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</si>
  <si>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</si>
  <si>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</si>
  <si>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</si>
  <si>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</si>
  <si>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</si>
  <si>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</si>
  <si>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</si>
  <si>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</si>
  <si>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</si>
  <si>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</si>
  <si>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</si>
  <si>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</si>
  <si>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</si>
  <si>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</si>
  <si>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</si>
  <si>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</si>
  <si>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</si>
  <si>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</si>
  <si>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</si>
  <si>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</si>
  <si>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</si>
  <si>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</si>
  <si>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</si>
  <si>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</si>
  <si>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</si>
  <si>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</si>
  <si>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</si>
  <si>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</si>
  <si>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</si>
  <si>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</si>
  <si>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</si>
  <si>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</si>
  <si>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</si>
  <si>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</si>
  <si>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</si>
  <si>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</si>
  <si>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</si>
  <si>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</si>
  <si>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</si>
  <si>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</si>
  <si>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</si>
  <si>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</si>
  <si>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</si>
  <si>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</si>
  <si>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</si>
  <si>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</si>
  <si>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</si>
  <si>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</si>
  <si>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</si>
  <si>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</si>
  <si>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</si>
  <si>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</si>
  <si>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</si>
  <si>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</si>
  <si>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</si>
  <si>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</si>
  <si>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</si>
  <si>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</si>
  <si>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</si>
  <si>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</si>
  <si>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</si>
  <si>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</si>
  <si>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</si>
  <si>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</si>
  <si>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</si>
  <si>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</si>
  <si>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</si>
  <si>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</si>
  <si>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</si>
  <si>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</si>
  <si>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</si>
  <si>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</si>
  <si>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</si>
  <si>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</si>
  <si>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</si>
  <si>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</si>
  <si>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</si>
  <si>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</si>
  <si>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</si>
  <si>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</si>
  <si>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</si>
  <si>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</si>
  <si>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</si>
  <si>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</si>
  <si>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</si>
  <si>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</si>
  <si>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</si>
  <si>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</si>
  <si>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</si>
  <si>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</si>
  <si>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</si>
  <si>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</si>
  <si>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</si>
  <si>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</si>
  <si>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</si>
  <si>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</si>
  <si>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</si>
  <si>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</si>
  <si>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</si>
  <si>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</si>
  <si>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</si>
  <si>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</si>
  <si>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</si>
  <si>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</si>
  <si>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</si>
  <si>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</si>
  <si>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</si>
  <si>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</si>
  <si>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</si>
  <si>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</si>
  <si>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</si>
  <si>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</si>
  <si>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</si>
  <si>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</si>
  <si>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</si>
  <si>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</si>
  <si>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</si>
  <si>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</si>
  <si>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</si>
  <si>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</si>
  <si>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</si>
  <si>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</si>
  <si>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</si>
  <si>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</si>
  <si>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</si>
  <si>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</si>
  <si>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</si>
  <si>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</si>
  <si>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</si>
  <si>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</si>
  <si>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</si>
  <si>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</si>
  <si>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</si>
  <si>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</si>
  <si>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</si>
  <si>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</si>
  <si>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</si>
  <si>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</si>
  <si>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</si>
  <si>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</si>
  <si>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</si>
  <si>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</si>
  <si>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</si>
  <si>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</si>
  <si>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</si>
  <si>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</si>
  <si>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</si>
  <si>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</si>
  <si>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</si>
  <si>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</si>
  <si>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</si>
  <si>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</si>
  <si>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</si>
  <si>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</si>
  <si>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</si>
  <si>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</si>
  <si>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</si>
  <si>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</si>
  <si>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</si>
  <si>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</si>
  <si>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</si>
  <si>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</si>
  <si>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</si>
  <si>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</si>
  <si>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</si>
  <si>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</si>
  <si>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</si>
  <si>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</si>
  <si>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</si>
  <si>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</si>
  <si>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</si>
  <si>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</si>
  <si>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</si>
  <si>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</si>
  <si>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</si>
  <si>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</si>
  <si>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</si>
  <si>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</si>
  <si>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</si>
  <si>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</si>
  <si>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</si>
  <si>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</si>
  <si>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</si>
  <si>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</si>
  <si>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</si>
  <si>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</si>
  <si>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</si>
  <si>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</si>
  <si>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</si>
  <si>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</si>
  <si>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</si>
  <si>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</si>
  <si>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</si>
  <si>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</si>
  <si>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</si>
  <si>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</si>
  <si>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</si>
  <si>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</si>
  <si>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</si>
  <si>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</si>
  <si>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</si>
  <si>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</si>
  <si>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</si>
  <si>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</si>
  <si>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</si>
  <si>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</si>
  <si>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</si>
  <si>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</si>
  <si>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</si>
  <si>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</si>
  <si>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</si>
  <si>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</si>
  <si>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</si>
  <si>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</si>
  <si>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</si>
  <si>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</si>
  <si>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</si>
  <si>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</si>
  <si>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</si>
  <si>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</si>
  <si>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</si>
  <si>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</si>
  <si>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</si>
  <si>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</si>
  <si>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</si>
  <si>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</si>
  <si>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</si>
  <si>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</si>
  <si>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</si>
  <si>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</si>
  <si>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</si>
  <si>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</si>
  <si>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</si>
  <si>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</si>
  <si>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</si>
  <si>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</si>
  <si>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</si>
  <si>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</si>
  <si>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</si>
  <si>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</si>
  <si>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</si>
  <si>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</si>
  <si>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</si>
  <si>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</si>
  <si>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</si>
  <si>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</si>
  <si>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</si>
  <si>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</si>
  <si>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</si>
  <si>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</si>
  <si>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</si>
  <si>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</si>
  <si>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</si>
  <si>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</si>
  <si>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</si>
  <si>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</si>
  <si>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</si>
  <si>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</si>
  <si>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</si>
  <si>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</si>
  <si>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</si>
  <si>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</si>
  <si>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</si>
  <si>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</si>
  <si>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</si>
  <si>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</si>
  <si>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</si>
  <si>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</si>
  <si>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</si>
  <si>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</si>
  <si>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</si>
  <si>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</si>
  <si>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</si>
  <si>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</si>
  <si>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</si>
  <si>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</si>
  <si>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</si>
  <si>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</si>
  <si>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</si>
  <si>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</si>
  <si>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</si>
  <si>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</si>
  <si>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</si>
  <si>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</si>
  <si>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</si>
  <si>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</si>
  <si>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</si>
  <si>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</si>
  <si>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</si>
  <si>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</si>
  <si>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</si>
  <si>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</si>
  <si>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</si>
  <si>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</si>
  <si>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</si>
  <si>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</si>
  <si>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</si>
  <si>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</si>
  <si>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</si>
  <si>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</si>
  <si>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</si>
  <si>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</si>
  <si>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</si>
  <si>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</si>
  <si>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</si>
  <si>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</si>
  <si>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</si>
  <si>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</si>
  <si>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</si>
  <si>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</si>
  <si>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</si>
  <si>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</si>
  <si>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</si>
  <si>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</si>
  <si>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</si>
  <si>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</si>
  <si>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</si>
  <si>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</si>
  <si>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</si>
  <si>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</si>
  <si>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</si>
  <si>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</si>
  <si>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</si>
  <si>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</si>
  <si>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</si>
  <si>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</si>
  <si>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</si>
  <si>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</si>
  <si>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</si>
  <si>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</si>
  <si>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</si>
  <si>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</si>
  <si>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</si>
  <si>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</si>
  <si>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</si>
  <si>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</si>
  <si>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</si>
  <si>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</si>
  <si>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</si>
  <si>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</si>
  <si>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</si>
  <si>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</si>
  <si>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</si>
  <si>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</si>
  <si>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</si>
  <si>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</si>
  <si>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</si>
  <si>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</si>
  <si>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</si>
  <si>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</si>
  <si>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</si>
  <si>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</si>
  <si>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</si>
  <si>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</si>
  <si>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</si>
  <si>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</si>
  <si>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</si>
  <si>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</si>
  <si>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</si>
  <si>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</si>
  <si>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</si>
  <si>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</si>
  <si>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</si>
  <si>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</si>
  <si>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</si>
  <si>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</si>
  <si>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</si>
  <si>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</si>
  <si>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</si>
  <si>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</si>
  <si>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</si>
  <si>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</si>
  <si>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</si>
  <si>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</si>
  <si>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</si>
  <si>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</si>
  <si>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</si>
  <si>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</si>
  <si>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</si>
  <si>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</si>
  <si>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</si>
  <si>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</si>
  <si>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</si>
  <si>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</si>
  <si>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</si>
  <si>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</si>
  <si>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</si>
  <si>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</si>
  <si>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</si>
  <si>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</si>
  <si>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</si>
  <si>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</si>
  <si>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</si>
  <si>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</si>
  <si>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</si>
  <si>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</si>
  <si>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</si>
  <si>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</si>
  <si>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</si>
  <si>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</si>
  <si>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</si>
  <si>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</si>
  <si>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</si>
  <si>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</si>
  <si>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</si>
  <si>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</si>
  <si>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</si>
  <si>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</si>
  <si>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</si>
  <si>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</si>
  <si>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</si>
  <si>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</si>
  <si>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</si>
  <si>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</si>
  <si>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</si>
  <si>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</si>
  <si>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</si>
  <si>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</si>
  <si>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</si>
  <si>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</si>
  <si>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</si>
  <si>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</si>
  <si>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</si>
  <si>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</si>
  <si>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</si>
  <si>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</si>
  <si>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</si>
  <si>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</si>
  <si>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</si>
  <si>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</si>
  <si>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</si>
  <si>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</si>
  <si>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</si>
  <si>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</si>
  <si>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</si>
  <si>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</si>
  <si>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</si>
  <si>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</si>
  <si>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</si>
  <si>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</si>
  <si>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</si>
  <si>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</si>
  <si>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</si>
  <si>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</si>
  <si>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</si>
  <si>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</si>
  <si>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</si>
  <si>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</si>
  <si>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</si>
  <si>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</si>
  <si>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</si>
  <si>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</si>
  <si>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</si>
  <si>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</si>
  <si>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</si>
  <si>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</si>
  <si>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</si>
  <si>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</si>
  <si>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</si>
  <si>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</si>
  <si>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</si>
  <si>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</si>
  <si>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</si>
  <si>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</si>
  <si>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</si>
  <si>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</si>
  <si>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</si>
  <si>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</si>
  <si>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</si>
  <si>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</si>
  <si>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</si>
  <si>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</si>
  <si>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</si>
  <si>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</si>
  <si>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</si>
  <si>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</si>
  <si>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</si>
  <si>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</si>
  <si>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</si>
  <si>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</si>
  <si>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</si>
  <si>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</si>
  <si>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</si>
  <si>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</si>
  <si>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</si>
  <si>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</si>
  <si>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</si>
  <si>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</si>
  <si>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</si>
  <si>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</si>
  <si>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</si>
  <si>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</si>
  <si>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</si>
  <si>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</si>
  <si>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</si>
  <si>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</si>
  <si>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</si>
  <si>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</si>
  <si>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</si>
  <si>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</si>
  <si>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</si>
  <si>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</si>
  <si>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</si>
  <si>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</si>
  <si>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</si>
  <si>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</si>
  <si>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</si>
  <si>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</si>
  <si>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</si>
  <si>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</si>
  <si>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</si>
  <si>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</si>
  <si>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</si>
  <si>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</si>
  <si>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</si>
  <si>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</si>
  <si>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</si>
  <si>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</si>
  <si>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</si>
  <si>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</si>
  <si>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</si>
  <si>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</si>
  <si>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</si>
  <si>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</si>
  <si>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</si>
  <si>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</si>
  <si>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</si>
  <si>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</si>
  <si>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</si>
  <si>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</si>
  <si>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</si>
  <si>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</si>
  <si>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</si>
  <si>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</si>
  <si>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</si>
  <si>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</si>
  <si>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</si>
  <si>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</si>
  <si>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</si>
  <si>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</si>
  <si>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</si>
  <si>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</si>
  <si>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</si>
  <si>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% funded</t>
  </si>
  <si>
    <t>avg.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</si>
  <si>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</si>
  <si>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</si>
  <si>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</si>
  <si>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</si>
  <si>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</si>
  <si>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</si>
  <si>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</si>
  <si>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</si>
  <si>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</si>
  <si>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</si>
  <si>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</si>
  <si>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</si>
  <si>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</si>
  <si>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</si>
  <si>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</si>
  <si>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</si>
  <si>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</si>
  <si>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</si>
  <si>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</si>
  <si>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</si>
  <si>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</si>
  <si>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</si>
  <si>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</si>
  <si>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</si>
  <si>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</si>
  <si>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</si>
  <si>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</si>
  <si>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</si>
  <si>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</si>
  <si>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</si>
  <si>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</si>
  <si>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</si>
  <si>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</si>
  <si>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</si>
  <si>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</si>
  <si>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</si>
  <si>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</si>
  <si>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</si>
  <si>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(Multiple Items)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</si>
  <si>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</si>
  <si>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</si>
  <si>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</si>
  <si>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</si>
  <si>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</si>
  <si>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</si>
  <si>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</si>
  <si>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</si>
  <si>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</si>
  <si>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</si>
  <si>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</si>
  <si>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</si>
  <si>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</si>
  <si>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</si>
  <si>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</si>
  <si>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</si>
  <si>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</si>
  <si>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</si>
  <si>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</si>
  <si>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</si>
  <si>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</si>
  <si>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</si>
  <si>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</si>
  <si>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</si>
  <si>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</si>
  <si>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</si>
  <si>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</si>
  <si>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</si>
  <si>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</si>
  <si>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</si>
  <si>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</si>
  <si>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</si>
  <si>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</si>
  <si>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</si>
  <si>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</si>
  <si>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</si>
  <si>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</si>
  <si>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failed data</t>
  </si>
  <si>
    <t>successful data</t>
  </si>
  <si>
    <t>Median:</t>
  </si>
  <si>
    <t>Mean:</t>
  </si>
  <si>
    <t>Min:</t>
  </si>
  <si>
    <t>Max:</t>
  </si>
  <si>
    <t>Variance:</t>
  </si>
  <si>
    <t>St.Dev: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</si>
</sst>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CrowdfundingBook.xlsx]Parent.campaign.pivot!PivotTable1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'Parent.campaign.pivot'!$B$4:$B$5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'Parent.campaign.pivot'!$A$6:$A$15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'Parent.campaign.pivot'!$B$6:$B$15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4">
                  <c:v>4</c:v>
                </c:pt>
                <c:pt idx="5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04C-8BD7-15FC21AF2712}"/>
            </c:ext>
          </c:extLst>
        </c:ser>
        <c:ser>
          <c:idx val="1"/>
          <c:order val="1"/>
          <c:tx>
            <c:strRef>
              <c:f>'Parent.campaign.pivot'!$C$4:$C$5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'Parent.campaign.pivot'!$A$6:$A$15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'Parent.campaign.pivot'!$C$6:$C$15</c:f>
              <c:numCache>
                <c:formatCode>General</c:formatCode>
                <c:ptCount val="9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4">
                  <c:v>20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C-404C-8BD7-15FC21AF2712}"/>
            </c:ext>
          </c:extLst>
        </c:ser>
        <c:ser>
          <c:idx val="2"/>
          <c:order val="2"/>
          <c:tx>
            <c:strRef>
              <c:f>'Parent.campaign.pivot'!$D$4:$D$5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'Parent.campaign.pivot'!$A$6:$A$15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'Parent.campaign.pivot'!$D$6:$D$15</c:f>
              <c:numCache>
                <c:formatCode>General</c:formatCode>
                <c:ptCount val="9"/>
                <c:pt idx="0">
                  <c:v>2</c:v>
                </c:pt>
                <c:pt idx="2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C-404C-8BD7-15FC21AF2712}"/>
            </c:ext>
          </c:extLst>
        </c:ser>
        <c:ser>
          <c:idx val="3"/>
          <c:order val="3"/>
          <c:tx>
            <c:strRef>
              <c:f>'Parent.campaign.pivot'!$E$4:$E$5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'Parent.campaign.pivot'!$A$6:$A$15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'Parent.campaign.pivot'!$E$6:$E$15</c:f>
              <c:numCache>
                <c:formatCode>General</c:formatCode>
                <c:ptCount val="9"/>
                <c:pt idx="0">
                  <c:v>23</c:v>
                </c:pt>
                <c:pt idx="1">
                  <c:v>5</c:v>
                </c:pt>
                <c:pt idx="2">
                  <c:v>7</c:v>
                </c:pt>
                <c:pt idx="4">
                  <c:v>15</c:v>
                </c:pt>
                <c:pt idx="5">
                  <c:v>2</c:v>
                </c:pt>
                <c:pt idx="6">
                  <c:v>9</c:v>
                </c:pt>
                <c:pt idx="7">
                  <c:v>15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C-404C-8BD7-15FC21AF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666655"/>
        <c:axId val="1195697023"/>
      </c:barChart>
      <c:catAx>
        <c:axId val="11956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7023"/>
        <c:crosses val="autoZero"/>
        <c:auto val="1"/>
        <c:lblAlgn val="ctr"/>
        <c:lblOffset val="100"/>
        <c:noMultiLvlLbl val="0"/>
      </c:catAx>
      <c:valAx>
        <c:axId val="11956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CrowdfundingBook.xlsx]Sub.campaign.pivot!PivotTable2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492089283641243E-2"/>
          <c:y val="0.12420815819075247"/>
          <c:w val="0.83139403528382816"/>
          <c:h val="0.64772048230813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'Sub.campaign.pivot'!$B$3:$B$4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'Sub.campaign.pivot'!$A$5:$A$29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'Sub.campaign.pivot'!$B$5:$B$29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3-41A4-A09B-E8BC021C04CD}"/>
            </c:ext>
          </c:extLst>
        </c:ser>
        <c:ser>
          <c:idx val="1"/>
          <c:order val="1"/>
          <c:tx>
            <c:strRef>
              <c:f>'Sub.campaign.pivot'!$C$3:$C$4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'Sub.campaign.pivot'!$A$5:$A$29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'Sub.campaign.pivot'!$C$5:$C$29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3-41A4-A09B-E8BC021C04CD}"/>
            </c:ext>
          </c:extLst>
        </c:ser>
        <c:ser>
          <c:idx val="2"/>
          <c:order val="2"/>
          <c:tx>
            <c:strRef>
              <c:f>'Sub.campaign.pivot'!$D$3:$D$4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'Sub.campaign.pivot'!$A$5:$A$29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'Sub.campaign.pivot'!$D$5:$D$29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3-41A4-A09B-E8BC021C04CD}"/>
            </c:ext>
          </c:extLst>
        </c:ser>
        <c:ser>
          <c:idx val="3"/>
          <c:order val="3"/>
          <c:tx>
            <c:strRef>
              <c:f>'Sub.campaign.pivot'!$E$3:$E$4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'Sub.campaign.pivot'!$A$5:$A$29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'Sub.campaign.pivot'!$E$5:$E$29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3-41A4-A09B-E8BC021C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317167"/>
        <c:axId val="1341319663"/>
      </c:barChart>
      <c:catAx>
        <c:axId val="13413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19663"/>
        <c:crosses val="autoZero"/>
        <c:auto val="1"/>
        <c:lblAlgn val="ctr"/>
        <c:lblOffset val="100"/>
        <c:noMultiLvlLbl val="0"/>
      </c:catAx>
      <c:valAx>
        <c:axId val="13413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CrowdfundingBook.xlsx]Date.conversion!PivotTable1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Date.conversion!$B$4:$B$5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Date.conversion!$A$6:$A$18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Date.conversion!$B$6:$B$18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5-42BD-8FCC-52378C78137B}"/>
            </c:ext>
          </c:extLst>
        </c:ser>
        <c:ser>
          <c:idx val="1"/>
          <c:order val="1"/>
          <c:tx>
            <c:strRef>
              <c:f>Date.conversion!$C$4:$C$5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Date.conversion!$A$6:$A$18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Date.conversion!$C$6:$C$18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5-42BD-8FCC-52378C78137B}"/>
            </c:ext>
          </c:extLst>
        </c:ser>
        <c:ser>
          <c:idx val="2"/>
          <c:order val="2"/>
          <c:tx>
            <c:strRef>
              <c:f>Date.conversion!$D$4:$D$5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Date.conversion!$A$6:$A$18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Date.conversion!$D$6:$D$18</c:f>
              <c:numCache>
                <c:formatCode>General</c:formatCode>
                <c:ptCount val="12"/>
                <c:pt idx="0">
                  <c:v>23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28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5-42BD-8FCC-52378C78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12527"/>
        <c:axId val="2124113359"/>
      </c:lineChart>
      <c:catAx>
        <c:axId val="21241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3359"/>
        <c:crosses val="autoZero"/>
        <c:auto val="1"/>
        <c:lblAlgn val="ctr"/>
        <c:lblOffset val="100"/>
        <c:noMultiLvlLbl val="0"/>
      </c:catAx>
      <c:valAx>
        <c:axId val="21241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Outcome.analysis!$F$1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Outcome.analysis!$A$2:$A$13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Outcome.analysis!$F$2:$F$13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8-41C2-8960-7E378D1D5FDF}"/>
            </c:ext>
          </c:extLst>
        </c:ser>
        <c:ser>
          <c:idx val="5"/>
          <c:order val="5"/>
          <c:tx>
            <c:strRef>
              <c:f>Outcome.analysis!$G$1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Outcome.analysis!$A$2:$A$13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Outcome.analysis!$G$2:$G$13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8-41C2-8960-7E378D1D5FDF}"/>
            </c:ext>
          </c:extLst>
        </c:ser>
        <c:ser>
          <c:idx val="6"/>
          <c:order val="6"/>
          <c:tx>
            <c:strRef>
              <c:f>Outcome.analysis!$H$1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Outcome.analysis!$A$2:$A$13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Outcome.analysis!$H$2:$H$13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18-41C2-8960-7E378D1D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6191"/>
        <c:axId val="1489964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Outcome.analysis!$B$1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Outcome.analysis!$A$2:$A$13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Outcome.analysis!$B$2:$B$13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18-41C2-8960-7E378D1D5F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18-41C2-8960-7E378D1D5F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18-41C2-8960-7E378D1D5F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Outcome.analysis!$E$2:$E$13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18-41C2-8960-7E378D1D5FDF}"/>
                  </c:ext>
                </c:extLst>
              </c15:ser>
            </c15:filteredLineSeries>
          </c:ext>
        </c:extLst>
      </c:lineChart>
      <c:catAx>
        <c:axId val="148998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64559"/>
        <c:crosses val="autoZero"/>
        <c:auto val="1"/>
        <c:lblAlgn val="ctr"/>
        <c:lblOffset val="100"/>
        <c:noMultiLvlLbl val="0"/>
      </c:catAx>
      <c:valAx>
        <c:axId val="1489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3</xdr:row>
      <xdr:rowOff>9525</xdr:rowOff>
    </xdr:from>
    <xdr:to>
      <xdr:col>11</xdr:col>
      <xdr:colOff>685799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9A39F-5A7D-C0B6-0006-693D0CCF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4</xdr:row>
      <xdr:rowOff>47626</xdr:rowOff>
    </xdr:from>
    <xdr:to>
      <xdr:col>17</xdr:col>
      <xdr:colOff>47625</xdr:colOff>
      <xdr:row>29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6694-B3A6-2C14-8761-5FFA314F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</xdr:row>
      <xdr:rowOff>95250</xdr:rowOff>
    </xdr:from>
    <xdr:to>
      <xdr:col>13</xdr:col>
      <xdr:colOff>238125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4F225-58FA-118B-9D17-39A3E1349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15</xdr:row>
      <xdr:rowOff>76200</xdr:rowOff>
    </xdr:from>
    <xdr:to>
      <xdr:col>10</xdr:col>
      <xdr:colOff>28574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56006-E788-B280-F3F0-A8D9AC347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Vargo" refreshedDate="44951.835367476851" createdVersion="8" refreshedVersion="8" minRefreshableVersion="3" recordCount="1001" xr:uid="{95480387-5BF4-4B42-A6EE-15FE8431A29D}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% funded" numFmtId="0">
      <sharedItems containsString="0" containsBlank="1" containsNumber="1" minValue="0" maxValue="2338.833333333333"/>
    </cacheField>
    <cacheField name="avg. donation" numFmtId="0">
      <sharedItems containsBlank="1"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Vargo" refreshedDate="44951.859304745369" createdVersion="8" refreshedVersion="8" minRefreshableVersion="3" recordCount="1001" xr:uid="{7B0645D3-112C-49E1-89AA-6C6E8362D1D4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% funded" numFmtId="0">
      <sharedItems containsString="0" containsBlank="1" containsNumber="1" minValue="0" maxValue="2338.833333333333"/>
    </cacheField>
    <cacheField name="avg. donation" numFmtId="0">
      <sharedItems containsBlank="1" containsMixedTypes="1" containsNumber="1" minValue="1" maxValue="113.17073170731707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x v="0"/>
    <n v="100"/>
    <n v="0"/>
    <x v="0"/>
    <n v="0"/>
    <x v="0"/>
    <x v="0"/>
    <n v="1448690400"/>
    <n v="1450159200"/>
    <b v="0"/>
    <b v="0"/>
    <n v="0"/>
    <e v="#DIV/0!"/>
  </r>
  <r>
    <n v="1"/>
    <x v="1"/>
    <s v="Managed bottom-line architecture"/>
    <x v="1"/>
    <x v="1"/>
    <n v="1400"/>
    <n v="14560"/>
    <x v="1"/>
    <n v="158"/>
    <x v="1"/>
    <x v="1"/>
    <n v="1408424400"/>
    <n v="1408597200"/>
    <b v="0"/>
    <b v="1"/>
    <n v="1040"/>
    <n v="92.151898734177209"/>
  </r>
  <r>
    <n v="2"/>
    <x v="2"/>
    <s v="Function-based leadingedge pricing structure"/>
    <x v="2"/>
    <x v="2"/>
    <n v="108400"/>
    <n v="142523"/>
    <x v="1"/>
    <n v="1425"/>
    <x v="2"/>
    <x v="2"/>
    <n v="1384668000"/>
    <n v="1384840800"/>
    <b v="0"/>
    <b v="0"/>
    <n v="131.4787822878229"/>
    <n v="100.01614035087719"/>
  </r>
  <r>
    <n v="3"/>
    <x v="3"/>
    <s v="Vision-oriented fresh-thinking conglomeration"/>
    <x v="1"/>
    <x v="1"/>
    <n v="4200"/>
    <n v="2477"/>
    <x v="0"/>
    <n v="24"/>
    <x v="1"/>
    <x v="1"/>
    <n v="1565499600"/>
    <n v="1568955600"/>
    <b v="0"/>
    <b v="0"/>
    <n v="58.976190476190467"/>
    <n v="103.20833333333333"/>
  </r>
  <r>
    <n v="4"/>
    <x v="4"/>
    <s v="Proactive foreground core"/>
    <x v="3"/>
    <x v="3"/>
    <n v="7600"/>
    <n v="5265"/>
    <x v="0"/>
    <n v="53"/>
    <x v="1"/>
    <x v="1"/>
    <n v="1547964000"/>
    <n v="1548309600"/>
    <b v="0"/>
    <b v="0"/>
    <n v="69.276315789473685"/>
    <n v="99.339622641509436"/>
  </r>
  <r>
    <n v="5"/>
    <x v="5"/>
    <s v="Open-source optimizing database"/>
    <x v="3"/>
    <x v="3"/>
    <n v="7600"/>
    <n v="13195"/>
    <x v="1"/>
    <n v="174"/>
    <x v="3"/>
    <x v="3"/>
    <n v="1346130000"/>
    <n v="1347080400"/>
    <b v="0"/>
    <b v="0"/>
    <n v="173.61842105263159"/>
    <n v="75.833333333333329"/>
  </r>
  <r>
    <n v="6"/>
    <x v="6"/>
    <s v="Operative upward-trending algorithm"/>
    <x v="4"/>
    <x v="4"/>
    <n v="5200"/>
    <n v="1090"/>
    <x v="0"/>
    <n v="18"/>
    <x v="4"/>
    <x v="4"/>
    <n v="1505278800"/>
    <n v="1505365200"/>
    <b v="0"/>
    <b v="0"/>
    <n v="20.961538461538463"/>
    <n v="60.555555555555557"/>
  </r>
  <r>
    <n v="7"/>
    <x v="7"/>
    <s v="Centralized cohesive challenge"/>
    <x v="3"/>
    <x v="3"/>
    <n v="4500"/>
    <n v="14741"/>
    <x v="1"/>
    <n v="227"/>
    <x v="3"/>
    <x v="3"/>
    <n v="1439442000"/>
    <n v="1439614800"/>
    <b v="0"/>
    <b v="0"/>
    <n v="327.57777777777778"/>
    <n v="64.93832599118943"/>
  </r>
  <r>
    <n v="8"/>
    <x v="8"/>
    <s v="Exclusive attitude-oriented intranet"/>
    <x v="3"/>
    <x v="3"/>
    <n v="110100"/>
    <n v="21946"/>
    <x v="2"/>
    <n v="708"/>
    <x v="3"/>
    <x v="3"/>
    <n v="1281330000"/>
    <n v="1281502800"/>
    <b v="0"/>
    <b v="0"/>
    <n v="19.932788374205266"/>
    <n v="30.997175141242938"/>
  </r>
  <r>
    <n v="9"/>
    <x v="9"/>
    <s v="Open-source fresh-thinking model"/>
    <x v="1"/>
    <x v="5"/>
    <n v="6200"/>
    <n v="3208"/>
    <x v="0"/>
    <n v="44"/>
    <x v="1"/>
    <x v="1"/>
    <n v="1379566800"/>
    <n v="1383804000"/>
    <b v="0"/>
    <b v="0"/>
    <n v="51.741935483870968"/>
    <n v="72.909090909090907"/>
  </r>
  <r>
    <n v="10"/>
    <x v="10"/>
    <s v="Monitored empowering installation"/>
    <x v="4"/>
    <x v="6"/>
    <n v="5200"/>
    <n v="13838"/>
    <x v="1"/>
    <n v="220"/>
    <x v="1"/>
    <x v="1"/>
    <n v="1281762000"/>
    <n v="1285909200"/>
    <b v="0"/>
    <b v="0"/>
    <n v="266.11538461538464"/>
    <n v="62.9"/>
  </r>
  <r>
    <n v="11"/>
    <x v="11"/>
    <s v="Grass-roots zero administration system engine"/>
    <x v="3"/>
    <x v="3"/>
    <n v="6300"/>
    <n v="3030"/>
    <x v="0"/>
    <n v="27"/>
    <x v="1"/>
    <x v="1"/>
    <n v="1285045200"/>
    <n v="1285563600"/>
    <b v="0"/>
    <b v="1"/>
    <n v="48.095238095238095"/>
    <n v="112.22222222222223"/>
  </r>
  <r>
    <n v="12"/>
    <x v="12"/>
    <s v="Assimilated hybrid intranet"/>
    <x v="4"/>
    <x v="6"/>
    <n v="6300"/>
    <n v="5629"/>
    <x v="0"/>
    <n v="55"/>
    <x v="1"/>
    <x v="1"/>
    <n v="1571720400"/>
    <n v="1572411600"/>
    <b v="0"/>
    <b v="0"/>
    <n v="89.349206349206341"/>
    <n v="102.34545454545454"/>
  </r>
  <r>
    <n v="13"/>
    <x v="13"/>
    <s v="Multi-tiered directional open architecture"/>
    <x v="1"/>
    <x v="7"/>
    <n v="4200"/>
    <n v="10295"/>
    <x v="1"/>
    <n v="98"/>
    <x v="1"/>
    <x v="1"/>
    <n v="1465621200"/>
    <n v="1466658000"/>
    <b v="0"/>
    <b v="0"/>
    <n v="245.11904761904765"/>
    <n v="105.05102040816327"/>
  </r>
  <r>
    <n v="14"/>
    <x v="14"/>
    <s v="Cloned directional synergy"/>
    <x v="1"/>
    <x v="7"/>
    <n v="28200"/>
    <n v="18829"/>
    <x v="0"/>
    <n v="200"/>
    <x v="1"/>
    <x v="1"/>
    <n v="1331013600"/>
    <n v="1333342800"/>
    <b v="0"/>
    <b v="0"/>
    <n v="66.769503546099301"/>
    <n v="94.144999999999996"/>
  </r>
  <r>
    <n v="15"/>
    <x v="15"/>
    <s v="Extended eco-centric pricing structure"/>
    <x v="2"/>
    <x v="8"/>
    <n v="81200"/>
    <n v="38414"/>
    <x v="0"/>
    <n v="452"/>
    <x v="1"/>
    <x v="1"/>
    <n v="1575957600"/>
    <n v="1576303200"/>
    <b v="0"/>
    <b v="0"/>
    <n v="47.307881773399011"/>
    <n v="84.986725663716811"/>
  </r>
  <r>
    <n v="16"/>
    <x v="16"/>
    <s v="Cross-platform systemic adapter"/>
    <x v="5"/>
    <x v="9"/>
    <n v="1700"/>
    <n v="11041"/>
    <x v="1"/>
    <n v="100"/>
    <x v="1"/>
    <x v="1"/>
    <n v="1390370400"/>
    <n v="1392271200"/>
    <b v="0"/>
    <b v="0"/>
    <n v="649.47058823529414"/>
    <n v="110.41"/>
  </r>
  <r>
    <n v="17"/>
    <x v="17"/>
    <s v="Seamless 4thgeneration methodology"/>
    <x v="4"/>
    <x v="10"/>
    <n v="84600"/>
    <n v="134845"/>
    <x v="1"/>
    <n v="1249"/>
    <x v="1"/>
    <x v="1"/>
    <n v="1294812000"/>
    <n v="1294898400"/>
    <b v="0"/>
    <b v="0"/>
    <n v="159.39125295508273"/>
    <n v="107.96236989591674"/>
  </r>
  <r>
    <n v="18"/>
    <x v="18"/>
    <s v="Exclusive needs-based adapter"/>
    <x v="3"/>
    <x v="3"/>
    <n v="9100"/>
    <n v="6089"/>
    <x v="3"/>
    <n v="135"/>
    <x v="1"/>
    <x v="1"/>
    <n v="1536382800"/>
    <n v="1537074000"/>
    <b v="0"/>
    <b v="0"/>
    <n v="66.912087912087912"/>
    <n v="45.103703703703701"/>
  </r>
  <r>
    <n v="19"/>
    <x v="19"/>
    <s v="Down-sized cohesive archive"/>
    <x v="3"/>
    <x v="3"/>
    <n v="62500"/>
    <n v="30331"/>
    <x v="0"/>
    <n v="674"/>
    <x v="1"/>
    <x v="1"/>
    <n v="1551679200"/>
    <n v="1553490000"/>
    <b v="0"/>
    <b v="1"/>
    <n v="48.529600000000002"/>
    <n v="45.001483679525222"/>
  </r>
  <r>
    <n v="20"/>
    <x v="20"/>
    <s v="Proactive composite alliance"/>
    <x v="4"/>
    <x v="6"/>
    <n v="131800"/>
    <n v="147936"/>
    <x v="1"/>
    <n v="1396"/>
    <x v="1"/>
    <x v="1"/>
    <n v="1406523600"/>
    <n v="1406523600"/>
    <b v="0"/>
    <b v="0"/>
    <n v="112.24279210925646"/>
    <n v="105.97134670487107"/>
  </r>
  <r>
    <n v="21"/>
    <x v="21"/>
    <s v="Re-engineered intangible definition"/>
    <x v="3"/>
    <x v="3"/>
    <n v="94000"/>
    <n v="38533"/>
    <x v="0"/>
    <n v="558"/>
    <x v="1"/>
    <x v="1"/>
    <n v="1313384400"/>
    <n v="1316322000"/>
    <b v="0"/>
    <b v="0"/>
    <n v="40.992553191489364"/>
    <n v="69.055555555555557"/>
  </r>
  <r>
    <n v="22"/>
    <x v="22"/>
    <s v="Enhanced dynamic definition"/>
    <x v="3"/>
    <x v="3"/>
    <n v="59100"/>
    <n v="75690"/>
    <x v="1"/>
    <n v="890"/>
    <x v="1"/>
    <x v="1"/>
    <n v="1522731600"/>
    <n v="1524027600"/>
    <b v="0"/>
    <b v="0"/>
    <n v="128.07106598984771"/>
    <n v="85.044943820224717"/>
  </r>
  <r>
    <n v="23"/>
    <x v="23"/>
    <s v="Devolved next generation adapter"/>
    <x v="4"/>
    <x v="4"/>
    <n v="4500"/>
    <n v="14942"/>
    <x v="1"/>
    <n v="142"/>
    <x v="4"/>
    <x v="4"/>
    <n v="1550124000"/>
    <n v="1554699600"/>
    <b v="0"/>
    <b v="0"/>
    <n v="332.04444444444448"/>
    <n v="105.22535211267606"/>
  </r>
  <r>
    <n v="24"/>
    <x v="24"/>
    <s v="Cross-platform intermediate frame"/>
    <x v="2"/>
    <x v="8"/>
    <n v="92400"/>
    <n v="104257"/>
    <x v="1"/>
    <n v="2673"/>
    <x v="1"/>
    <x v="1"/>
    <n v="1403326800"/>
    <n v="1403499600"/>
    <b v="0"/>
    <b v="0"/>
    <n v="112.83225108225108"/>
    <n v="39.003741114852225"/>
  </r>
  <r>
    <n v="25"/>
    <x v="25"/>
    <s v="Monitored impactful analyzer"/>
    <x v="6"/>
    <x v="11"/>
    <n v="5500"/>
    <n v="11904"/>
    <x v="1"/>
    <n v="163"/>
    <x v="1"/>
    <x v="1"/>
    <n v="1305694800"/>
    <n v="1307422800"/>
    <b v="0"/>
    <b v="1"/>
    <n v="216.43636363636364"/>
    <n v="73.030674846625772"/>
  </r>
  <r>
    <n v="26"/>
    <x v="26"/>
    <s v="Optional responsive customer loyalty"/>
    <x v="3"/>
    <x v="3"/>
    <n v="107500"/>
    <n v="51814"/>
    <x v="3"/>
    <n v="1480"/>
    <x v="1"/>
    <x v="1"/>
    <n v="1533013200"/>
    <n v="1535346000"/>
    <b v="0"/>
    <b v="0"/>
    <n v="48.199069767441863"/>
    <n v="35.009459459459457"/>
  </r>
  <r>
    <n v="27"/>
    <x v="27"/>
    <s v="Diverse transitional migration"/>
    <x v="1"/>
    <x v="1"/>
    <n v="2000"/>
    <n v="1599"/>
    <x v="0"/>
    <n v="15"/>
    <x v="1"/>
    <x v="1"/>
    <n v="1443848400"/>
    <n v="1444539600"/>
    <b v="0"/>
    <b v="0"/>
    <n v="79.95"/>
    <n v="106.6"/>
  </r>
  <r>
    <n v="28"/>
    <x v="28"/>
    <s v="Synchronized global task-force"/>
    <x v="3"/>
    <x v="3"/>
    <n v="130800"/>
    <n v="137635"/>
    <x v="1"/>
    <n v="2220"/>
    <x v="1"/>
    <x v="1"/>
    <n v="1265695200"/>
    <n v="1267682400"/>
    <b v="0"/>
    <b v="1"/>
    <n v="105.22553516819573"/>
    <n v="61.997747747747745"/>
  </r>
  <r>
    <n v="29"/>
    <x v="29"/>
    <s v="Focused 6thgeneration forecast"/>
    <x v="4"/>
    <x v="12"/>
    <n v="45900"/>
    <n v="150965"/>
    <x v="1"/>
    <n v="1606"/>
    <x v="5"/>
    <x v="5"/>
    <n v="1532062800"/>
    <n v="1535518800"/>
    <b v="0"/>
    <b v="0"/>
    <n v="328.89978213507629"/>
    <n v="94.000622665006233"/>
  </r>
  <r>
    <n v="30"/>
    <x v="30"/>
    <s v="Down-sized analyzing challenge"/>
    <x v="4"/>
    <x v="10"/>
    <n v="9000"/>
    <n v="14455"/>
    <x v="1"/>
    <n v="129"/>
    <x v="1"/>
    <x v="1"/>
    <n v="1558674000"/>
    <n v="1559106000"/>
    <b v="0"/>
    <b v="0"/>
    <n v="160.61111111111111"/>
    <n v="112.05426356589147"/>
  </r>
  <r>
    <n v="31"/>
    <x v="31"/>
    <s v="Progressive needs-based focus group"/>
    <x v="6"/>
    <x v="11"/>
    <n v="3500"/>
    <n v="10850"/>
    <x v="1"/>
    <n v="226"/>
    <x v="4"/>
    <x v="4"/>
    <n v="1451973600"/>
    <n v="1454392800"/>
    <b v="0"/>
    <b v="0"/>
    <n v="310"/>
    <n v="48.008849557522126"/>
  </r>
  <r>
    <n v="32"/>
    <x v="32"/>
    <s v="Ergonomic 6thgeneration success"/>
    <x v="4"/>
    <x v="4"/>
    <n v="101000"/>
    <n v="87676"/>
    <x v="0"/>
    <n v="2307"/>
    <x v="6"/>
    <x v="6"/>
    <n v="1515564000"/>
    <n v="1517896800"/>
    <b v="0"/>
    <b v="0"/>
    <n v="86.807920792079202"/>
    <n v="38.004334633723452"/>
  </r>
  <r>
    <n v="33"/>
    <x v="33"/>
    <s v="Exclusive interactive approach"/>
    <x v="3"/>
    <x v="3"/>
    <n v="50200"/>
    <n v="189666"/>
    <x v="1"/>
    <n v="5419"/>
    <x v="1"/>
    <x v="1"/>
    <n v="1412485200"/>
    <n v="1415685600"/>
    <b v="0"/>
    <b v="0"/>
    <n v="377.82071713147411"/>
    <n v="35.000184535892231"/>
  </r>
  <r>
    <n v="34"/>
    <x v="34"/>
    <s v="Reverse-engineered asynchronous archive"/>
    <x v="4"/>
    <x v="4"/>
    <n v="9300"/>
    <n v="14025"/>
    <x v="1"/>
    <n v="165"/>
    <x v="1"/>
    <x v="1"/>
    <n v="1490245200"/>
    <n v="1490677200"/>
    <b v="0"/>
    <b v="0"/>
    <n v="150.80645161290323"/>
    <n v="85"/>
  </r>
  <r>
    <n v="35"/>
    <x v="35"/>
    <s v="Synergized intangible challenge"/>
    <x v="4"/>
    <x v="6"/>
    <n v="125500"/>
    <n v="188628"/>
    <x v="1"/>
    <n v="1965"/>
    <x v="3"/>
    <x v="3"/>
    <n v="1547877600"/>
    <n v="1551506400"/>
    <b v="0"/>
    <b v="1"/>
    <n v="150.30119521912351"/>
    <n v="95.993893129770996"/>
  </r>
  <r>
    <n v="36"/>
    <x v="36"/>
    <s v="Monitored multi-state encryption"/>
    <x v="3"/>
    <x v="3"/>
    <n v="700"/>
    <n v="1101"/>
    <x v="1"/>
    <n v="16"/>
    <x v="1"/>
    <x v="1"/>
    <n v="1298700000"/>
    <n v="1300856400"/>
    <b v="0"/>
    <b v="0"/>
    <n v="157.28571428571431"/>
    <n v="68.8125"/>
  </r>
  <r>
    <n v="37"/>
    <x v="37"/>
    <s v="Profound attitude-oriented functionalities"/>
    <x v="5"/>
    <x v="13"/>
    <n v="8100"/>
    <n v="11339"/>
    <x v="1"/>
    <n v="107"/>
    <x v="1"/>
    <x v="1"/>
    <n v="1570338000"/>
    <n v="1573192800"/>
    <b v="0"/>
    <b v="1"/>
    <n v="139.98765432098764"/>
    <n v="105.97196261682242"/>
  </r>
  <r>
    <n v="38"/>
    <x v="38"/>
    <s v="Digitized client-driven database"/>
    <x v="7"/>
    <x v="14"/>
    <n v="3100"/>
    <n v="10085"/>
    <x v="1"/>
    <n v="134"/>
    <x v="1"/>
    <x v="1"/>
    <n v="1287378000"/>
    <n v="1287810000"/>
    <b v="0"/>
    <b v="0"/>
    <n v="325.32258064516128"/>
    <n v="75.261194029850742"/>
  </r>
  <r>
    <n v="39"/>
    <x v="39"/>
    <s v="Organized bi-directional function"/>
    <x v="3"/>
    <x v="3"/>
    <n v="9900"/>
    <n v="5027"/>
    <x v="0"/>
    <n v="88"/>
    <x v="3"/>
    <x v="3"/>
    <n v="1361772000"/>
    <n v="1362978000"/>
    <b v="0"/>
    <b v="0"/>
    <n v="50.777777777777779"/>
    <n v="57.125"/>
  </r>
  <r>
    <n v="40"/>
    <x v="40"/>
    <s v="Reduced stable middleware"/>
    <x v="2"/>
    <x v="8"/>
    <n v="8800"/>
    <n v="14878"/>
    <x v="1"/>
    <n v="198"/>
    <x v="1"/>
    <x v="1"/>
    <n v="1275714000"/>
    <n v="1277355600"/>
    <b v="0"/>
    <b v="1"/>
    <n v="169.06818181818181"/>
    <n v="75.141414141414145"/>
  </r>
  <r>
    <n v="41"/>
    <x v="41"/>
    <s v="Universal 5thgeneration neural-net"/>
    <x v="1"/>
    <x v="1"/>
    <n v="5600"/>
    <n v="11924"/>
    <x v="1"/>
    <n v="111"/>
    <x v="6"/>
    <x v="6"/>
    <n v="1346734800"/>
    <n v="1348981200"/>
    <b v="0"/>
    <b v="1"/>
    <n v="212.92857142857144"/>
    <n v="107.42342342342343"/>
  </r>
  <r>
    <n v="42"/>
    <x v="42"/>
    <s v="Virtual uniform frame"/>
    <x v="0"/>
    <x v="0"/>
    <n v="1800"/>
    <n v="7991"/>
    <x v="1"/>
    <n v="222"/>
    <x v="1"/>
    <x v="1"/>
    <n v="1309755600"/>
    <n v="1310533200"/>
    <b v="0"/>
    <b v="0"/>
    <n v="443.94444444444446"/>
    <n v="35.995495495495497"/>
  </r>
  <r>
    <n v="43"/>
    <x v="43"/>
    <s v="Profound explicit paradigm"/>
    <x v="5"/>
    <x v="15"/>
    <n v="90200"/>
    <n v="167717"/>
    <x v="1"/>
    <n v="6212"/>
    <x v="1"/>
    <x v="1"/>
    <n v="1406178000"/>
    <n v="1407560400"/>
    <b v="0"/>
    <b v="0"/>
    <n v="185.9390243902439"/>
    <n v="26.998873148744366"/>
  </r>
  <r>
    <n v="44"/>
    <x v="44"/>
    <s v="Visionary real-time groupware"/>
    <x v="5"/>
    <x v="13"/>
    <n v="1600"/>
    <n v="10541"/>
    <x v="1"/>
    <n v="98"/>
    <x v="3"/>
    <x v="3"/>
    <n v="1552798800"/>
    <n v="1552885200"/>
    <b v="0"/>
    <b v="0"/>
    <n v="658.8125"/>
    <n v="107.56122448979592"/>
  </r>
  <r>
    <n v="45"/>
    <x v="45"/>
    <s v="Networked tertiary Graphical User Interface"/>
    <x v="3"/>
    <x v="3"/>
    <n v="9500"/>
    <n v="4530"/>
    <x v="0"/>
    <n v="48"/>
    <x v="1"/>
    <x v="1"/>
    <n v="1478062800"/>
    <n v="1479362400"/>
    <b v="0"/>
    <b v="1"/>
    <n v="47.684210526315788"/>
    <n v="94.375"/>
  </r>
  <r>
    <n v="46"/>
    <x v="46"/>
    <s v="Virtual grid-enabled task-force"/>
    <x v="1"/>
    <x v="1"/>
    <n v="3700"/>
    <n v="4247"/>
    <x v="1"/>
    <n v="92"/>
    <x v="1"/>
    <x v="1"/>
    <n v="1278565200"/>
    <n v="1280552400"/>
    <b v="0"/>
    <b v="0"/>
    <n v="114.78378378378378"/>
    <n v="46.163043478260867"/>
  </r>
  <r>
    <n v="47"/>
    <x v="47"/>
    <s v="Function-based multi-state software"/>
    <x v="3"/>
    <x v="3"/>
    <n v="1500"/>
    <n v="7129"/>
    <x v="1"/>
    <n v="149"/>
    <x v="1"/>
    <x v="1"/>
    <n v="1396069200"/>
    <n v="1398661200"/>
    <b v="0"/>
    <b v="0"/>
    <n v="475.26666666666665"/>
    <n v="47.845637583892618"/>
  </r>
  <r>
    <n v="48"/>
    <x v="48"/>
    <s v="Optimized leadingedge concept"/>
    <x v="3"/>
    <x v="3"/>
    <n v="33300"/>
    <n v="128862"/>
    <x v="1"/>
    <n v="2431"/>
    <x v="1"/>
    <x v="1"/>
    <n v="1435208400"/>
    <n v="1436245200"/>
    <b v="0"/>
    <b v="0"/>
    <n v="386.97297297297297"/>
    <n v="53.007815713698065"/>
  </r>
  <r>
    <n v="49"/>
    <x v="49"/>
    <s v="Sharable holistic interface"/>
    <x v="1"/>
    <x v="1"/>
    <n v="7200"/>
    <n v="13653"/>
    <x v="1"/>
    <n v="303"/>
    <x v="1"/>
    <x v="1"/>
    <n v="1571547600"/>
    <n v="1575439200"/>
    <b v="0"/>
    <b v="0"/>
    <n v="189.625"/>
    <n v="45.059405940594061"/>
  </r>
  <r>
    <n v="50"/>
    <x v="50"/>
    <s v="Down-sized system-worthy secured line"/>
    <x v="1"/>
    <x v="16"/>
    <n v="100"/>
    <n v="2"/>
    <x v="0"/>
    <n v="1"/>
    <x v="6"/>
    <x v="6"/>
    <n v="1375333200"/>
    <n v="1377752400"/>
    <b v="0"/>
    <b v="0"/>
    <n v="2"/>
    <n v="2"/>
  </r>
  <r>
    <n v="51"/>
    <x v="51"/>
    <s v="Inverse secondary infrastructure"/>
    <x v="2"/>
    <x v="8"/>
    <n v="158100"/>
    <n v="145243"/>
    <x v="0"/>
    <n v="1467"/>
    <x v="4"/>
    <x v="4"/>
    <n v="1332824400"/>
    <n v="1334206800"/>
    <b v="0"/>
    <b v="1"/>
    <n v="91.867805186590772"/>
    <n v="99.006816632583508"/>
  </r>
  <r>
    <n v="52"/>
    <x v="52"/>
    <s v="Organic foreground leverage"/>
    <x v="3"/>
    <x v="3"/>
    <n v="7200"/>
    <n v="2459"/>
    <x v="0"/>
    <n v="75"/>
    <x v="1"/>
    <x v="1"/>
    <n v="1284526800"/>
    <n v="1284872400"/>
    <b v="0"/>
    <b v="0"/>
    <n v="34.152777777777779"/>
    <n v="32.786666666666669"/>
  </r>
  <r>
    <n v="53"/>
    <x v="53"/>
    <s v="Reverse-engineered static concept"/>
    <x v="4"/>
    <x v="6"/>
    <n v="8800"/>
    <n v="12356"/>
    <x v="1"/>
    <n v="209"/>
    <x v="1"/>
    <x v="1"/>
    <n v="1400562000"/>
    <n v="1403931600"/>
    <b v="0"/>
    <b v="0"/>
    <n v="140.40909090909091"/>
    <n v="59.119617224880386"/>
  </r>
  <r>
    <n v="54"/>
    <x v="54"/>
    <s v="Multi-channeled neutral customer loyalty"/>
    <x v="2"/>
    <x v="8"/>
    <n v="6000"/>
    <n v="5392"/>
    <x v="0"/>
    <n v="120"/>
    <x v="1"/>
    <x v="1"/>
    <n v="1520748000"/>
    <n v="1521262800"/>
    <b v="0"/>
    <b v="0"/>
    <n v="89.86666666666666"/>
    <n v="44.93333333333333"/>
  </r>
  <r>
    <n v="55"/>
    <x v="55"/>
    <s v="Reverse-engineered bifurcated strategy"/>
    <x v="1"/>
    <x v="17"/>
    <n v="6600"/>
    <n v="11746"/>
    <x v="1"/>
    <n v="131"/>
    <x v="1"/>
    <x v="1"/>
    <n v="1532926800"/>
    <n v="1533358800"/>
    <b v="0"/>
    <b v="0"/>
    <n v="177.96969696969697"/>
    <n v="89.664122137404576"/>
  </r>
  <r>
    <n v="56"/>
    <x v="56"/>
    <s v="Horizontal context-sensitive knowledge user"/>
    <x v="2"/>
    <x v="8"/>
    <n v="8000"/>
    <n v="11493"/>
    <x v="1"/>
    <n v="164"/>
    <x v="1"/>
    <x v="1"/>
    <n v="1420869600"/>
    <n v="1421474400"/>
    <b v="0"/>
    <b v="0"/>
    <n v="143.66249999999999"/>
    <n v="70.079268292682926"/>
  </r>
  <r>
    <n v="57"/>
    <x v="57"/>
    <s v="Cross-group multi-state task-force"/>
    <x v="6"/>
    <x v="11"/>
    <n v="2900"/>
    <n v="6243"/>
    <x v="1"/>
    <n v="201"/>
    <x v="1"/>
    <x v="1"/>
    <n v="1504242000"/>
    <n v="1505278800"/>
    <b v="0"/>
    <b v="0"/>
    <n v="215.27586206896552"/>
    <n v="31.059701492537314"/>
  </r>
  <r>
    <n v="58"/>
    <x v="58"/>
    <s v="Expanded 3rdgeneration strategy"/>
    <x v="3"/>
    <x v="3"/>
    <n v="2700"/>
    <n v="6132"/>
    <x v="1"/>
    <n v="211"/>
    <x v="1"/>
    <x v="1"/>
    <n v="1442811600"/>
    <n v="1443934800"/>
    <b v="0"/>
    <b v="0"/>
    <n v="227.11111111111114"/>
    <n v="29.061611374407583"/>
  </r>
  <r>
    <n v="59"/>
    <x v="59"/>
    <s v="Assimilated real-time support"/>
    <x v="3"/>
    <x v="3"/>
    <n v="1400"/>
    <n v="3851"/>
    <x v="1"/>
    <n v="128"/>
    <x v="1"/>
    <x v="1"/>
    <n v="1497243600"/>
    <n v="1498539600"/>
    <b v="0"/>
    <b v="1"/>
    <n v="275.07142857142861"/>
    <n v="30.0859375"/>
  </r>
  <r>
    <n v="60"/>
    <x v="60"/>
    <s v="User-centric regional database"/>
    <x v="3"/>
    <x v="3"/>
    <n v="94200"/>
    <n v="135997"/>
    <x v="1"/>
    <n v="1600"/>
    <x v="0"/>
    <x v="0"/>
    <n v="1342501200"/>
    <n v="1342760400"/>
    <b v="0"/>
    <b v="0"/>
    <n v="144.37048832271762"/>
    <n v="84.998125000000002"/>
  </r>
  <r>
    <n v="61"/>
    <x v="61"/>
    <s v="Open-source zero administration complexity"/>
    <x v="3"/>
    <x v="3"/>
    <n v="199200"/>
    <n v="184750"/>
    <x v="0"/>
    <n v="2253"/>
    <x v="0"/>
    <x v="0"/>
    <n v="1298268000"/>
    <n v="1301720400"/>
    <b v="0"/>
    <b v="0"/>
    <n v="92.74598393574297"/>
    <n v="82.001775410563695"/>
  </r>
  <r>
    <n v="62"/>
    <x v="62"/>
    <s v="Organized incremental standardization"/>
    <x v="2"/>
    <x v="2"/>
    <n v="2000"/>
    <n v="14452"/>
    <x v="1"/>
    <n v="249"/>
    <x v="1"/>
    <x v="1"/>
    <n v="1433480400"/>
    <n v="1433566800"/>
    <b v="0"/>
    <b v="0"/>
    <n v="722.6"/>
    <n v="58.040160642570278"/>
  </r>
  <r>
    <n v="63"/>
    <x v="63"/>
    <s v="Assimilated didactic open system"/>
    <x v="3"/>
    <x v="3"/>
    <n v="4700"/>
    <n v="557"/>
    <x v="0"/>
    <n v="5"/>
    <x v="1"/>
    <x v="1"/>
    <n v="1493355600"/>
    <n v="1493874000"/>
    <b v="0"/>
    <b v="0"/>
    <n v="11.851063829787234"/>
    <n v="111.4"/>
  </r>
  <r>
    <n v="64"/>
    <x v="64"/>
    <s v="Vision-oriented logistical intranet"/>
    <x v="2"/>
    <x v="2"/>
    <n v="2800"/>
    <n v="2734"/>
    <x v="0"/>
    <n v="38"/>
    <x v="1"/>
    <x v="1"/>
    <n v="1530507600"/>
    <n v="1531803600"/>
    <b v="0"/>
    <b v="1"/>
    <n v="97.642857142857139"/>
    <n v="71.94736842105263"/>
  </r>
  <r>
    <n v="65"/>
    <x v="65"/>
    <s v="Mandatory incremental projection"/>
    <x v="3"/>
    <x v="3"/>
    <n v="6100"/>
    <n v="14405"/>
    <x v="1"/>
    <n v="236"/>
    <x v="1"/>
    <x v="1"/>
    <n v="1296108000"/>
    <n v="1296712800"/>
    <b v="0"/>
    <b v="0"/>
    <n v="236.14754098360655"/>
    <n v="61.038135593220339"/>
  </r>
  <r>
    <n v="66"/>
    <x v="66"/>
    <s v="Grass-roots needs-based encryption"/>
    <x v="3"/>
    <x v="3"/>
    <n v="2900"/>
    <n v="1307"/>
    <x v="0"/>
    <n v="12"/>
    <x v="1"/>
    <x v="1"/>
    <n v="1428469200"/>
    <n v="1428901200"/>
    <b v="0"/>
    <b v="1"/>
    <n v="45.068965517241381"/>
    <n v="108.91666666666667"/>
  </r>
  <r>
    <n v="67"/>
    <x v="67"/>
    <s v="Team-oriented 6thgeneration middleware"/>
    <x v="2"/>
    <x v="8"/>
    <n v="72600"/>
    <n v="117892"/>
    <x v="1"/>
    <n v="4065"/>
    <x v="4"/>
    <x v="4"/>
    <n v="1264399200"/>
    <n v="1264831200"/>
    <b v="0"/>
    <b v="1"/>
    <n v="162.38567493112947"/>
    <n v="29.001722017220171"/>
  </r>
  <r>
    <n v="68"/>
    <x v="68"/>
    <s v="Inverse multi-tasking installation"/>
    <x v="3"/>
    <x v="3"/>
    <n v="5700"/>
    <n v="14508"/>
    <x v="1"/>
    <n v="246"/>
    <x v="6"/>
    <x v="6"/>
    <n v="1501131600"/>
    <n v="1505192400"/>
    <b v="0"/>
    <b v="1"/>
    <n v="254.52631578947367"/>
    <n v="58.975609756097562"/>
  </r>
  <r>
    <n v="69"/>
    <x v="69"/>
    <s v="Switchable disintermediate moderator"/>
    <x v="3"/>
    <x v="3"/>
    <n v="7900"/>
    <n v="1901"/>
    <x v="3"/>
    <n v="17"/>
    <x v="1"/>
    <x v="1"/>
    <n v="1292738400"/>
    <n v="1295676000"/>
    <b v="0"/>
    <b v="0"/>
    <n v="24.063291139240505"/>
    <n v="111.82352941176471"/>
  </r>
  <r>
    <n v="70"/>
    <x v="70"/>
    <s v="Re-engineered 24/7 task-force"/>
    <x v="3"/>
    <x v="3"/>
    <n v="128000"/>
    <n v="158389"/>
    <x v="1"/>
    <n v="2475"/>
    <x v="6"/>
    <x v="6"/>
    <n v="1288674000"/>
    <n v="1292911200"/>
    <b v="0"/>
    <b v="1"/>
    <n v="123.74140625000001"/>
    <n v="63.995555555555555"/>
  </r>
  <r>
    <n v="71"/>
    <x v="71"/>
    <s v="Organic object-oriented budgetary management"/>
    <x v="3"/>
    <x v="3"/>
    <n v="6000"/>
    <n v="6484"/>
    <x v="1"/>
    <n v="76"/>
    <x v="1"/>
    <x v="1"/>
    <n v="1575093600"/>
    <n v="1575439200"/>
    <b v="0"/>
    <b v="0"/>
    <n v="108.06666666666666"/>
    <n v="85.315789473684205"/>
  </r>
  <r>
    <n v="72"/>
    <x v="72"/>
    <s v="Seamless coherent parallelism"/>
    <x v="4"/>
    <x v="10"/>
    <n v="600"/>
    <n v="4022"/>
    <x v="1"/>
    <n v="54"/>
    <x v="1"/>
    <x v="1"/>
    <n v="1435726800"/>
    <n v="1438837200"/>
    <b v="0"/>
    <b v="0"/>
    <n v="670.33333333333326"/>
    <n v="74.481481481481481"/>
  </r>
  <r>
    <n v="73"/>
    <x v="73"/>
    <s v="Cross-platform even-keeled initiative"/>
    <x v="1"/>
    <x v="17"/>
    <n v="1400"/>
    <n v="9253"/>
    <x v="1"/>
    <n v="88"/>
    <x v="1"/>
    <x v="1"/>
    <n v="1480226400"/>
    <n v="1480485600"/>
    <b v="0"/>
    <b v="0"/>
    <n v="660.92857142857144"/>
    <n v="105.14772727272727"/>
  </r>
  <r>
    <n v="74"/>
    <x v="74"/>
    <s v="Progressive tertiary framework"/>
    <x v="1"/>
    <x v="16"/>
    <n v="3900"/>
    <n v="4776"/>
    <x v="1"/>
    <n v="85"/>
    <x v="4"/>
    <x v="4"/>
    <n v="1459054800"/>
    <n v="1459141200"/>
    <b v="0"/>
    <b v="0"/>
    <n v="122.46153846153847"/>
    <n v="56.188235294117646"/>
  </r>
  <r>
    <n v="75"/>
    <x v="75"/>
    <s v="Multi-layered dynamic protocol"/>
    <x v="7"/>
    <x v="14"/>
    <n v="9700"/>
    <n v="14606"/>
    <x v="1"/>
    <n v="170"/>
    <x v="1"/>
    <x v="1"/>
    <n v="1531630800"/>
    <n v="1532322000"/>
    <b v="0"/>
    <b v="0"/>
    <n v="150.57731958762886"/>
    <n v="85.917647058823533"/>
  </r>
  <r>
    <n v="76"/>
    <x v="76"/>
    <s v="Horizontal next generation function"/>
    <x v="3"/>
    <x v="3"/>
    <n v="122900"/>
    <n v="95993"/>
    <x v="0"/>
    <n v="1684"/>
    <x v="1"/>
    <x v="1"/>
    <n v="1421992800"/>
    <n v="1426222800"/>
    <b v="1"/>
    <b v="1"/>
    <n v="78.106590724165997"/>
    <n v="57.00296912114014"/>
  </r>
  <r>
    <n v="77"/>
    <x v="77"/>
    <s v="Pre-emptive impactful model"/>
    <x v="4"/>
    <x v="10"/>
    <n v="9500"/>
    <n v="4460"/>
    <x v="0"/>
    <n v="56"/>
    <x v="1"/>
    <x v="1"/>
    <n v="1285563600"/>
    <n v="1286773200"/>
    <b v="0"/>
    <b v="1"/>
    <n v="46.94736842105263"/>
    <n v="79.642857142857139"/>
  </r>
  <r>
    <n v="78"/>
    <x v="78"/>
    <s v="User-centric bifurcated knowledge user"/>
    <x v="5"/>
    <x v="18"/>
    <n v="4500"/>
    <n v="13536"/>
    <x v="1"/>
    <n v="330"/>
    <x v="1"/>
    <x v="1"/>
    <n v="1523854800"/>
    <n v="1523941200"/>
    <b v="0"/>
    <b v="0"/>
    <n v="300.8"/>
    <n v="41.018181818181816"/>
  </r>
  <r>
    <n v="79"/>
    <x v="79"/>
    <s v="Triple-buffered reciprocal project"/>
    <x v="3"/>
    <x v="3"/>
    <n v="57800"/>
    <n v="40228"/>
    <x v="0"/>
    <n v="838"/>
    <x v="1"/>
    <x v="1"/>
    <n v="1529125200"/>
    <n v="1529557200"/>
    <b v="0"/>
    <b v="0"/>
    <n v="69.598615916955026"/>
    <n v="48.004773269689736"/>
  </r>
  <r>
    <n v="80"/>
    <x v="80"/>
    <s v="Cross-platform needs-based approach"/>
    <x v="6"/>
    <x v="11"/>
    <n v="1100"/>
    <n v="7012"/>
    <x v="1"/>
    <n v="127"/>
    <x v="1"/>
    <x v="1"/>
    <n v="1503982800"/>
    <n v="1506574800"/>
    <b v="0"/>
    <b v="0"/>
    <n v="637.4545454545455"/>
    <n v="55.212598425196852"/>
  </r>
  <r>
    <n v="81"/>
    <x v="81"/>
    <s v="User-friendly static contingency"/>
    <x v="1"/>
    <x v="1"/>
    <n v="16800"/>
    <n v="37857"/>
    <x v="1"/>
    <n v="411"/>
    <x v="1"/>
    <x v="1"/>
    <n v="1511416800"/>
    <n v="1513576800"/>
    <b v="0"/>
    <b v="0"/>
    <n v="225.33928571428569"/>
    <n v="92.109489051094897"/>
  </r>
  <r>
    <n v="82"/>
    <x v="82"/>
    <s v="Reactive content-based framework"/>
    <x v="6"/>
    <x v="11"/>
    <n v="1000"/>
    <n v="14973"/>
    <x v="1"/>
    <n v="180"/>
    <x v="4"/>
    <x v="4"/>
    <n v="1547704800"/>
    <n v="1548309600"/>
    <b v="0"/>
    <b v="1"/>
    <n v="1497.3000000000002"/>
    <n v="83.183333333333337"/>
  </r>
  <r>
    <n v="83"/>
    <x v="83"/>
    <s v="Realigned user-facing concept"/>
    <x v="1"/>
    <x v="5"/>
    <n v="106400"/>
    <n v="39996"/>
    <x v="0"/>
    <n v="1000"/>
    <x v="1"/>
    <x v="1"/>
    <n v="1469682000"/>
    <n v="1471582800"/>
    <b v="0"/>
    <b v="0"/>
    <n v="37.590225563909776"/>
    <n v="39.996000000000002"/>
  </r>
  <r>
    <n v="84"/>
    <x v="84"/>
    <s v="Public-key zero tolerance orchestration"/>
    <x v="2"/>
    <x v="8"/>
    <n v="31400"/>
    <n v="41564"/>
    <x v="1"/>
    <n v="374"/>
    <x v="1"/>
    <x v="1"/>
    <n v="1343451600"/>
    <n v="1344315600"/>
    <b v="0"/>
    <b v="0"/>
    <n v="132.36942675159236"/>
    <n v="111.1336898395722"/>
  </r>
  <r>
    <n v="85"/>
    <x v="85"/>
    <s v="Multi-tiered eco-centric architecture"/>
    <x v="1"/>
    <x v="7"/>
    <n v="4900"/>
    <n v="6430"/>
    <x v="1"/>
    <n v="71"/>
    <x v="2"/>
    <x v="2"/>
    <n v="1315717200"/>
    <n v="1316408400"/>
    <b v="0"/>
    <b v="0"/>
    <n v="131.22448979591837"/>
    <n v="90.563380281690144"/>
  </r>
  <r>
    <n v="86"/>
    <x v="86"/>
    <s v="Organic motivating firmware"/>
    <x v="3"/>
    <x v="3"/>
    <n v="7400"/>
    <n v="12405"/>
    <x v="1"/>
    <n v="203"/>
    <x v="1"/>
    <x v="1"/>
    <n v="1430715600"/>
    <n v="1431838800"/>
    <b v="1"/>
    <b v="0"/>
    <n v="167.63513513513513"/>
    <n v="61.108374384236456"/>
  </r>
  <r>
    <n v="87"/>
    <x v="87"/>
    <s v="Synergized 4thgeneration conglomeration"/>
    <x v="1"/>
    <x v="1"/>
    <n v="198500"/>
    <n v="123040"/>
    <x v="0"/>
    <n v="1482"/>
    <x v="2"/>
    <x v="2"/>
    <n v="1299564000"/>
    <n v="1300510800"/>
    <b v="0"/>
    <b v="1"/>
    <n v="61.984886649874063"/>
    <n v="83.022941970310384"/>
  </r>
  <r>
    <n v="88"/>
    <x v="88"/>
    <s v="Grass-roots fault-tolerant policy"/>
    <x v="5"/>
    <x v="18"/>
    <n v="4800"/>
    <n v="12516"/>
    <x v="1"/>
    <n v="113"/>
    <x v="1"/>
    <x v="1"/>
    <n v="1429160400"/>
    <n v="1431061200"/>
    <b v="0"/>
    <b v="0"/>
    <n v="260.75"/>
    <n v="110.76106194690266"/>
  </r>
  <r>
    <n v="89"/>
    <x v="89"/>
    <s v="Monitored scalable knowledgebase"/>
    <x v="3"/>
    <x v="3"/>
    <n v="3400"/>
    <n v="8588"/>
    <x v="1"/>
    <n v="96"/>
    <x v="1"/>
    <x v="1"/>
    <n v="1271307600"/>
    <n v="1271480400"/>
    <b v="0"/>
    <b v="0"/>
    <n v="252.58823529411765"/>
    <n v="89.458333333333329"/>
  </r>
  <r>
    <n v="90"/>
    <x v="90"/>
    <s v="Synergistic explicit parallelism"/>
    <x v="3"/>
    <x v="3"/>
    <n v="7800"/>
    <n v="6132"/>
    <x v="0"/>
    <n v="106"/>
    <x v="1"/>
    <x v="1"/>
    <n v="1456380000"/>
    <n v="1456380000"/>
    <b v="0"/>
    <b v="1"/>
    <n v="78.615384615384613"/>
    <n v="57.849056603773583"/>
  </r>
  <r>
    <n v="91"/>
    <x v="91"/>
    <s v="Enhanced systemic analyzer"/>
    <x v="5"/>
    <x v="18"/>
    <n v="154300"/>
    <n v="74688"/>
    <x v="0"/>
    <n v="679"/>
    <x v="6"/>
    <x v="6"/>
    <n v="1470459600"/>
    <n v="1472878800"/>
    <b v="0"/>
    <b v="0"/>
    <n v="48.404406999351913"/>
    <n v="109.99705449189985"/>
  </r>
  <r>
    <n v="92"/>
    <x v="92"/>
    <s v="Object-based analyzing knowledge user"/>
    <x v="6"/>
    <x v="11"/>
    <n v="20000"/>
    <n v="51775"/>
    <x v="1"/>
    <n v="498"/>
    <x v="5"/>
    <x v="5"/>
    <n v="1277269200"/>
    <n v="1277355600"/>
    <b v="0"/>
    <b v="1"/>
    <n v="258.875"/>
    <n v="103.96586345381526"/>
  </r>
  <r>
    <n v="93"/>
    <x v="93"/>
    <s v="Pre-emptive radical architecture"/>
    <x v="3"/>
    <x v="3"/>
    <n v="108800"/>
    <n v="65877"/>
    <x v="3"/>
    <n v="610"/>
    <x v="1"/>
    <x v="1"/>
    <n v="1350709200"/>
    <n v="1351054800"/>
    <b v="0"/>
    <b v="1"/>
    <n v="60.548713235294116"/>
    <n v="107.99508196721311"/>
  </r>
  <r>
    <n v="94"/>
    <x v="94"/>
    <s v="Grass-roots web-enabled contingency"/>
    <x v="2"/>
    <x v="2"/>
    <n v="2900"/>
    <n v="8807"/>
    <x v="1"/>
    <n v="180"/>
    <x v="4"/>
    <x v="4"/>
    <n v="1554613200"/>
    <n v="1555563600"/>
    <b v="0"/>
    <b v="0"/>
    <n v="303.68965517241378"/>
    <n v="48.927777777777777"/>
  </r>
  <r>
    <n v="95"/>
    <x v="95"/>
    <s v="Stand-alone system-worthy standardization"/>
    <x v="4"/>
    <x v="4"/>
    <n v="900"/>
    <n v="1017"/>
    <x v="1"/>
    <n v="27"/>
    <x v="1"/>
    <x v="1"/>
    <n v="1571029200"/>
    <n v="1571634000"/>
    <b v="0"/>
    <b v="0"/>
    <n v="112.99999999999999"/>
    <n v="37.666666666666664"/>
  </r>
  <r>
    <n v="96"/>
    <x v="96"/>
    <s v="Down-sized systematic policy"/>
    <x v="3"/>
    <x v="3"/>
    <n v="69700"/>
    <n v="151513"/>
    <x v="1"/>
    <n v="2331"/>
    <x v="1"/>
    <x v="1"/>
    <n v="1299736800"/>
    <n v="1300856400"/>
    <b v="0"/>
    <b v="0"/>
    <n v="217.37876614060258"/>
    <n v="64.999141999141997"/>
  </r>
  <r>
    <n v="97"/>
    <x v="97"/>
    <s v="Cloned bi-directional architecture"/>
    <x v="0"/>
    <x v="0"/>
    <n v="1300"/>
    <n v="12047"/>
    <x v="1"/>
    <n v="113"/>
    <x v="1"/>
    <x v="1"/>
    <n v="1435208400"/>
    <n v="1439874000"/>
    <b v="0"/>
    <b v="0"/>
    <n v="926.69230769230762"/>
    <n v="106.61061946902655"/>
  </r>
  <r>
    <n v="98"/>
    <x v="98"/>
    <s v="Seamless transitional portal"/>
    <x v="6"/>
    <x v="11"/>
    <n v="97800"/>
    <n v="32951"/>
    <x v="0"/>
    <n v="1220"/>
    <x v="2"/>
    <x v="2"/>
    <n v="1437973200"/>
    <n v="1438318800"/>
    <b v="0"/>
    <b v="0"/>
    <n v="33.692229038854805"/>
    <n v="27.009016393442622"/>
  </r>
  <r>
    <n v="99"/>
    <x v="99"/>
    <s v="Fully-configurable motivating approach"/>
    <x v="3"/>
    <x v="3"/>
    <n v="7600"/>
    <n v="14951"/>
    <x v="1"/>
    <n v="164"/>
    <x v="1"/>
    <x v="1"/>
    <n v="1416895200"/>
    <n v="1419400800"/>
    <b v="0"/>
    <b v="0"/>
    <n v="196.7236842105263"/>
    <n v="91.16463414634147"/>
  </r>
  <r>
    <n v="100"/>
    <x v="100"/>
    <s v="Upgradable fault-tolerant approach"/>
    <x v="3"/>
    <x v="3"/>
    <n v="100"/>
    <n v="1"/>
    <x v="0"/>
    <n v="1"/>
    <x v="1"/>
    <x v="1"/>
    <n v="1319000400"/>
    <n v="1320555600"/>
    <b v="0"/>
    <b v="0"/>
    <n v="1"/>
    <n v="1"/>
  </r>
  <r>
    <n v="101"/>
    <x v="101"/>
    <s v="Reduced heuristic moratorium"/>
    <x v="1"/>
    <x v="5"/>
    <n v="900"/>
    <n v="9193"/>
    <x v="1"/>
    <n v="164"/>
    <x v="1"/>
    <x v="1"/>
    <n v="1424498400"/>
    <n v="1425103200"/>
    <b v="0"/>
    <b v="1"/>
    <n v="1021.4444444444445"/>
    <n v="56.054878048780488"/>
  </r>
  <r>
    <n v="102"/>
    <x v="102"/>
    <s v="Front-line web-enabled model"/>
    <x v="2"/>
    <x v="8"/>
    <n v="3700"/>
    <n v="10422"/>
    <x v="1"/>
    <n v="336"/>
    <x v="1"/>
    <x v="1"/>
    <n v="1526274000"/>
    <n v="1526878800"/>
    <b v="0"/>
    <b v="1"/>
    <n v="281.67567567567568"/>
    <n v="31.017857142857142"/>
  </r>
  <r>
    <n v="103"/>
    <x v="103"/>
    <s v="Polarized incremental emulation"/>
    <x v="1"/>
    <x v="5"/>
    <n v="10000"/>
    <n v="2461"/>
    <x v="0"/>
    <n v="37"/>
    <x v="6"/>
    <x v="6"/>
    <n v="1287896400"/>
    <n v="1288674000"/>
    <b v="0"/>
    <b v="0"/>
    <n v="24.610000000000003"/>
    <n v="66.513513513513516"/>
  </r>
  <r>
    <n v="104"/>
    <x v="104"/>
    <s v="Self-enabling grid-enabled initiative"/>
    <x v="1"/>
    <x v="7"/>
    <n v="119200"/>
    <n v="170623"/>
    <x v="1"/>
    <n v="1917"/>
    <x v="1"/>
    <x v="1"/>
    <n v="1495515600"/>
    <n v="1495602000"/>
    <b v="0"/>
    <b v="0"/>
    <n v="143.14010067114094"/>
    <n v="89.005216484089729"/>
  </r>
  <r>
    <n v="105"/>
    <x v="105"/>
    <s v="Total fresh-thinking system engine"/>
    <x v="2"/>
    <x v="2"/>
    <n v="6800"/>
    <n v="9829"/>
    <x v="1"/>
    <n v="95"/>
    <x v="1"/>
    <x v="1"/>
    <n v="1364878800"/>
    <n v="1366434000"/>
    <b v="0"/>
    <b v="0"/>
    <n v="144.54411764705884"/>
    <n v="103.46315789473684"/>
  </r>
  <r>
    <n v="106"/>
    <x v="106"/>
    <s v="Ameliorated clear-thinking circuit"/>
    <x v="3"/>
    <x v="3"/>
    <n v="3900"/>
    <n v="14006"/>
    <x v="1"/>
    <n v="147"/>
    <x v="1"/>
    <x v="1"/>
    <n v="1567918800"/>
    <n v="1568350800"/>
    <b v="0"/>
    <b v="0"/>
    <n v="359.12820512820514"/>
    <n v="95.278911564625844"/>
  </r>
  <r>
    <n v="107"/>
    <x v="107"/>
    <s v="Multi-layered encompassing installation"/>
    <x v="3"/>
    <x v="3"/>
    <n v="3500"/>
    <n v="6527"/>
    <x v="1"/>
    <n v="86"/>
    <x v="1"/>
    <x v="1"/>
    <n v="1524459600"/>
    <n v="1525928400"/>
    <b v="0"/>
    <b v="1"/>
    <n v="186.48571428571427"/>
    <n v="75.895348837209298"/>
  </r>
  <r>
    <n v="108"/>
    <x v="108"/>
    <s v="Universal encompassing implementation"/>
    <x v="4"/>
    <x v="4"/>
    <n v="1500"/>
    <n v="8929"/>
    <x v="1"/>
    <n v="83"/>
    <x v="1"/>
    <x v="1"/>
    <n v="1333688400"/>
    <n v="1336885200"/>
    <b v="0"/>
    <b v="0"/>
    <n v="595.26666666666665"/>
    <n v="107.57831325301204"/>
  </r>
  <r>
    <n v="109"/>
    <x v="109"/>
    <s v="Object-based client-server application"/>
    <x v="4"/>
    <x v="19"/>
    <n v="5200"/>
    <n v="3079"/>
    <x v="0"/>
    <n v="60"/>
    <x v="1"/>
    <x v="1"/>
    <n v="1389506400"/>
    <n v="1389679200"/>
    <b v="0"/>
    <b v="0"/>
    <n v="59.21153846153846"/>
    <n v="51.31666666666667"/>
  </r>
  <r>
    <n v="110"/>
    <x v="110"/>
    <s v="Cross-platform solution-oriented process improvement"/>
    <x v="0"/>
    <x v="0"/>
    <n v="142400"/>
    <n v="21307"/>
    <x v="0"/>
    <n v="296"/>
    <x v="1"/>
    <x v="1"/>
    <n v="1536642000"/>
    <n v="1538283600"/>
    <b v="0"/>
    <b v="0"/>
    <n v="14.962780898876405"/>
    <n v="71.983108108108112"/>
  </r>
  <r>
    <n v="111"/>
    <x v="111"/>
    <s v="Re-engineered user-facing approach"/>
    <x v="5"/>
    <x v="15"/>
    <n v="61400"/>
    <n v="73653"/>
    <x v="1"/>
    <n v="676"/>
    <x v="1"/>
    <x v="1"/>
    <n v="1348290000"/>
    <n v="1348808400"/>
    <b v="0"/>
    <b v="0"/>
    <n v="119.95602605863192"/>
    <n v="108.95414201183432"/>
  </r>
  <r>
    <n v="112"/>
    <x v="112"/>
    <s v="Re-engineered client-driven hub"/>
    <x v="2"/>
    <x v="2"/>
    <n v="4700"/>
    <n v="12635"/>
    <x v="1"/>
    <n v="361"/>
    <x v="2"/>
    <x v="2"/>
    <n v="1408856400"/>
    <n v="1410152400"/>
    <b v="0"/>
    <b v="0"/>
    <n v="268.82978723404256"/>
    <n v="35"/>
  </r>
  <r>
    <n v="113"/>
    <x v="113"/>
    <s v="User-friendly tertiary array"/>
    <x v="0"/>
    <x v="0"/>
    <n v="3300"/>
    <n v="12437"/>
    <x v="1"/>
    <n v="131"/>
    <x v="1"/>
    <x v="1"/>
    <n v="1505192400"/>
    <n v="1505797200"/>
    <b v="0"/>
    <b v="0"/>
    <n v="376.87878787878788"/>
    <n v="94.938931297709928"/>
  </r>
  <r>
    <n v="114"/>
    <x v="114"/>
    <s v="Robust heuristic encoding"/>
    <x v="2"/>
    <x v="8"/>
    <n v="1900"/>
    <n v="13816"/>
    <x v="1"/>
    <n v="126"/>
    <x v="1"/>
    <x v="1"/>
    <n v="1554786000"/>
    <n v="1554872400"/>
    <b v="0"/>
    <b v="1"/>
    <n v="727.15789473684208"/>
    <n v="109.65079365079364"/>
  </r>
  <r>
    <n v="115"/>
    <x v="115"/>
    <s v="Team-oriented clear-thinking capacity"/>
    <x v="5"/>
    <x v="13"/>
    <n v="166700"/>
    <n v="145382"/>
    <x v="0"/>
    <n v="3304"/>
    <x v="6"/>
    <x v="6"/>
    <n v="1510898400"/>
    <n v="1513922400"/>
    <b v="0"/>
    <b v="0"/>
    <n v="87.211757648470297"/>
    <n v="44.001815980629537"/>
  </r>
  <r>
    <n v="116"/>
    <x v="116"/>
    <s v="De-engineered motivating standardization"/>
    <x v="3"/>
    <x v="3"/>
    <n v="7200"/>
    <n v="6336"/>
    <x v="0"/>
    <n v="73"/>
    <x v="1"/>
    <x v="1"/>
    <n v="1442552400"/>
    <n v="1442638800"/>
    <b v="0"/>
    <b v="0"/>
    <n v="88"/>
    <n v="86.794520547945211"/>
  </r>
  <r>
    <n v="117"/>
    <x v="117"/>
    <s v="Business-focused 24hour groupware"/>
    <x v="4"/>
    <x v="19"/>
    <n v="4900"/>
    <n v="8523"/>
    <x v="1"/>
    <n v="275"/>
    <x v="1"/>
    <x v="1"/>
    <n v="1316667600"/>
    <n v="1317186000"/>
    <b v="0"/>
    <b v="0"/>
    <n v="173.9387755102041"/>
    <n v="30.992727272727272"/>
  </r>
  <r>
    <n v="118"/>
    <x v="118"/>
    <s v="Organic next generation protocol"/>
    <x v="7"/>
    <x v="14"/>
    <n v="5400"/>
    <n v="6351"/>
    <x v="1"/>
    <n v="67"/>
    <x v="1"/>
    <x v="1"/>
    <n v="1390716000"/>
    <n v="1391234400"/>
    <b v="0"/>
    <b v="0"/>
    <n v="117.61111111111111"/>
    <n v="94.791044776119406"/>
  </r>
  <r>
    <n v="119"/>
    <x v="119"/>
    <s v="Reverse-engineered full-range Internet solution"/>
    <x v="4"/>
    <x v="4"/>
    <n v="5000"/>
    <n v="10748"/>
    <x v="1"/>
    <n v="154"/>
    <x v="1"/>
    <x v="1"/>
    <n v="1402894800"/>
    <n v="1404363600"/>
    <b v="0"/>
    <b v="1"/>
    <n v="214.96"/>
    <n v="69.79220779220779"/>
  </r>
  <r>
    <n v="120"/>
    <x v="120"/>
    <s v="Synchronized regional synergy"/>
    <x v="6"/>
    <x v="20"/>
    <n v="75100"/>
    <n v="112272"/>
    <x v="1"/>
    <n v="1782"/>
    <x v="1"/>
    <x v="1"/>
    <n v="1429246800"/>
    <n v="1429592400"/>
    <b v="0"/>
    <b v="1"/>
    <n v="149.49667110519306"/>
    <n v="63.003367003367003"/>
  </r>
  <r>
    <n v="121"/>
    <x v="121"/>
    <s v="Multi-lateral homogeneous success"/>
    <x v="6"/>
    <x v="11"/>
    <n v="45300"/>
    <n v="99361"/>
    <x v="1"/>
    <n v="903"/>
    <x v="1"/>
    <x v="1"/>
    <n v="1412485200"/>
    <n v="1413608400"/>
    <b v="0"/>
    <b v="0"/>
    <n v="219.33995584988963"/>
    <n v="110.0343300110742"/>
  </r>
  <r>
    <n v="122"/>
    <x v="122"/>
    <s v="Seamless zero-defect solution"/>
    <x v="5"/>
    <x v="13"/>
    <n v="136800"/>
    <n v="88055"/>
    <x v="0"/>
    <n v="3387"/>
    <x v="1"/>
    <x v="1"/>
    <n v="1417068000"/>
    <n v="1419400800"/>
    <b v="0"/>
    <b v="0"/>
    <n v="64.367690058479525"/>
    <n v="25.997933274284026"/>
  </r>
  <r>
    <n v="123"/>
    <x v="123"/>
    <s v="Enhanced scalable concept"/>
    <x v="3"/>
    <x v="3"/>
    <n v="177700"/>
    <n v="33092"/>
    <x v="0"/>
    <n v="662"/>
    <x v="0"/>
    <x v="0"/>
    <n v="1448344800"/>
    <n v="1448604000"/>
    <b v="1"/>
    <b v="0"/>
    <n v="18.622397298818232"/>
    <n v="49.987915407854985"/>
  </r>
  <r>
    <n v="124"/>
    <x v="124"/>
    <s v="Polarized uniform software"/>
    <x v="7"/>
    <x v="14"/>
    <n v="2600"/>
    <n v="9562"/>
    <x v="1"/>
    <n v="94"/>
    <x v="6"/>
    <x v="6"/>
    <n v="1557723600"/>
    <n v="1562302800"/>
    <b v="0"/>
    <b v="0"/>
    <n v="367.76923076923077"/>
    <n v="101.72340425531915"/>
  </r>
  <r>
    <n v="125"/>
    <x v="125"/>
    <s v="Stand-alone web-enabled moderator"/>
    <x v="3"/>
    <x v="3"/>
    <n v="5300"/>
    <n v="8475"/>
    <x v="1"/>
    <n v="180"/>
    <x v="1"/>
    <x v="1"/>
    <n v="1537333200"/>
    <n v="1537678800"/>
    <b v="0"/>
    <b v="0"/>
    <n v="159.90566037735849"/>
    <n v="47.083333333333336"/>
  </r>
  <r>
    <n v="126"/>
    <x v="126"/>
    <s v="Proactive methodical benchmark"/>
    <x v="3"/>
    <x v="3"/>
    <n v="180200"/>
    <n v="69617"/>
    <x v="0"/>
    <n v="774"/>
    <x v="1"/>
    <x v="1"/>
    <n v="1471150800"/>
    <n v="1473570000"/>
    <b v="0"/>
    <b v="1"/>
    <n v="38.633185349611544"/>
    <n v="89.944444444444443"/>
  </r>
  <r>
    <n v="127"/>
    <x v="127"/>
    <s v="Team-oriented 6thgeneration matrix"/>
    <x v="3"/>
    <x v="3"/>
    <n v="103200"/>
    <n v="53067"/>
    <x v="0"/>
    <n v="672"/>
    <x v="0"/>
    <x v="0"/>
    <n v="1273640400"/>
    <n v="1273899600"/>
    <b v="0"/>
    <b v="0"/>
    <n v="51.42151162790698"/>
    <n v="78.96875"/>
  </r>
  <r>
    <n v="128"/>
    <x v="128"/>
    <s v="Phased human-resource core"/>
    <x v="1"/>
    <x v="1"/>
    <n v="70600"/>
    <n v="42596"/>
    <x v="3"/>
    <n v="532"/>
    <x v="1"/>
    <x v="1"/>
    <n v="1282885200"/>
    <n v="1284008400"/>
    <b v="0"/>
    <b v="0"/>
    <n v="60.334277620396605"/>
    <n v="80.067669172932327"/>
  </r>
  <r>
    <n v="129"/>
    <x v="129"/>
    <s v="Mandatory tertiary implementation"/>
    <x v="0"/>
    <x v="0"/>
    <n v="148500"/>
    <n v="4756"/>
    <x v="3"/>
    <n v="55"/>
    <x v="2"/>
    <x v="2"/>
    <n v="1422943200"/>
    <n v="1425103200"/>
    <b v="0"/>
    <b v="0"/>
    <n v="3.202693602693603"/>
    <n v="86.472727272727269"/>
  </r>
  <r>
    <n v="130"/>
    <x v="130"/>
    <s v="Secured directional encryption"/>
    <x v="4"/>
    <x v="6"/>
    <n v="9600"/>
    <n v="14925"/>
    <x v="1"/>
    <n v="533"/>
    <x v="3"/>
    <x v="3"/>
    <n v="1319605200"/>
    <n v="1320991200"/>
    <b v="0"/>
    <b v="0"/>
    <n v="155.46875"/>
    <n v="28.001876172607879"/>
  </r>
  <r>
    <n v="131"/>
    <x v="131"/>
    <s v="Distributed 5thgeneration implementation"/>
    <x v="2"/>
    <x v="2"/>
    <n v="164700"/>
    <n v="166116"/>
    <x v="1"/>
    <n v="2443"/>
    <x v="4"/>
    <x v="4"/>
    <n v="1385704800"/>
    <n v="1386828000"/>
    <b v="0"/>
    <b v="0"/>
    <n v="100.85974499089254"/>
    <n v="67.996725337699544"/>
  </r>
  <r>
    <n v="132"/>
    <x v="132"/>
    <s v="Virtual static core"/>
    <x v="3"/>
    <x v="3"/>
    <n v="3300"/>
    <n v="3834"/>
    <x v="1"/>
    <n v="89"/>
    <x v="1"/>
    <x v="1"/>
    <n v="1515736800"/>
    <n v="1517119200"/>
    <b v="0"/>
    <b v="1"/>
    <n v="116.18181818181819"/>
    <n v="43.078651685393261"/>
  </r>
  <r>
    <n v="133"/>
    <x v="133"/>
    <s v="Secured content-based product"/>
    <x v="1"/>
    <x v="21"/>
    <n v="4500"/>
    <n v="13985"/>
    <x v="1"/>
    <n v="159"/>
    <x v="1"/>
    <x v="1"/>
    <n v="1313125200"/>
    <n v="1315026000"/>
    <b v="0"/>
    <b v="0"/>
    <n v="310.77777777777777"/>
    <n v="87.95597484276729"/>
  </r>
  <r>
    <n v="134"/>
    <x v="134"/>
    <s v="Secured executive concept"/>
    <x v="4"/>
    <x v="4"/>
    <n v="99500"/>
    <n v="89288"/>
    <x v="0"/>
    <n v="940"/>
    <x v="5"/>
    <x v="5"/>
    <n v="1308459600"/>
    <n v="1312693200"/>
    <b v="0"/>
    <b v="1"/>
    <n v="89.73668341708543"/>
    <n v="94.987234042553197"/>
  </r>
  <r>
    <n v="135"/>
    <x v="135"/>
    <s v="Balanced zero-defect software"/>
    <x v="3"/>
    <x v="3"/>
    <n v="7700"/>
    <n v="5488"/>
    <x v="0"/>
    <n v="117"/>
    <x v="1"/>
    <x v="1"/>
    <n v="1362636000"/>
    <n v="1363064400"/>
    <b v="0"/>
    <b v="1"/>
    <n v="71.27272727272728"/>
    <n v="46.905982905982903"/>
  </r>
  <r>
    <n v="136"/>
    <x v="136"/>
    <s v="Distributed context-sensitive flexibility"/>
    <x v="4"/>
    <x v="6"/>
    <n v="82800"/>
    <n v="2721"/>
    <x v="3"/>
    <n v="58"/>
    <x v="1"/>
    <x v="1"/>
    <n v="1402117200"/>
    <n v="1403154000"/>
    <b v="0"/>
    <b v="1"/>
    <n v="3.2862318840579712"/>
    <n v="46.913793103448278"/>
  </r>
  <r>
    <n v="137"/>
    <x v="137"/>
    <s v="Down-sized disintermediate support"/>
    <x v="5"/>
    <x v="9"/>
    <n v="1800"/>
    <n v="4712"/>
    <x v="1"/>
    <n v="50"/>
    <x v="1"/>
    <x v="1"/>
    <n v="1286341200"/>
    <n v="1286859600"/>
    <b v="0"/>
    <b v="0"/>
    <n v="261.77777777777777"/>
    <n v="94.24"/>
  </r>
  <r>
    <n v="138"/>
    <x v="138"/>
    <s v="Stand-alone mission-critical moratorium"/>
    <x v="6"/>
    <x v="20"/>
    <n v="9600"/>
    <n v="9216"/>
    <x v="0"/>
    <n v="115"/>
    <x v="1"/>
    <x v="1"/>
    <n v="1348808400"/>
    <n v="1349326800"/>
    <b v="0"/>
    <b v="0"/>
    <n v="96"/>
    <n v="80.139130434782615"/>
  </r>
  <r>
    <n v="139"/>
    <x v="139"/>
    <s v="Down-sized empowering protocol"/>
    <x v="2"/>
    <x v="8"/>
    <n v="92100"/>
    <n v="19246"/>
    <x v="0"/>
    <n v="326"/>
    <x v="1"/>
    <x v="1"/>
    <n v="1429592400"/>
    <n v="1430974800"/>
    <b v="0"/>
    <b v="1"/>
    <n v="20.896851248642779"/>
    <n v="59.036809815950917"/>
  </r>
  <r>
    <n v="140"/>
    <x v="140"/>
    <s v="Fully-configurable coherent Internet solution"/>
    <x v="4"/>
    <x v="4"/>
    <n v="5500"/>
    <n v="12274"/>
    <x v="1"/>
    <n v="186"/>
    <x v="1"/>
    <x v="1"/>
    <n v="1519538400"/>
    <n v="1519970400"/>
    <b v="0"/>
    <b v="0"/>
    <n v="223.16363636363636"/>
    <n v="65.989247311827953"/>
  </r>
  <r>
    <n v="141"/>
    <x v="141"/>
    <s v="Distributed motivating algorithm"/>
    <x v="2"/>
    <x v="2"/>
    <n v="64300"/>
    <n v="65323"/>
    <x v="1"/>
    <n v="1071"/>
    <x v="1"/>
    <x v="1"/>
    <n v="1434085200"/>
    <n v="1434603600"/>
    <b v="0"/>
    <b v="0"/>
    <n v="101.59097978227061"/>
    <n v="60.992530345471522"/>
  </r>
  <r>
    <n v="142"/>
    <x v="142"/>
    <s v="Expanded solution-oriented benchmark"/>
    <x v="2"/>
    <x v="2"/>
    <n v="5000"/>
    <n v="11502"/>
    <x v="1"/>
    <n v="117"/>
    <x v="1"/>
    <x v="1"/>
    <n v="1333688400"/>
    <n v="1337230800"/>
    <b v="0"/>
    <b v="0"/>
    <n v="230.03999999999996"/>
    <n v="98.307692307692307"/>
  </r>
  <r>
    <n v="143"/>
    <x v="143"/>
    <s v="Implemented discrete secured line"/>
    <x v="1"/>
    <x v="7"/>
    <n v="5400"/>
    <n v="7322"/>
    <x v="1"/>
    <n v="70"/>
    <x v="1"/>
    <x v="1"/>
    <n v="1277701200"/>
    <n v="1279429200"/>
    <b v="0"/>
    <b v="0"/>
    <n v="135.59259259259261"/>
    <n v="104.6"/>
  </r>
  <r>
    <n v="144"/>
    <x v="144"/>
    <s v="Multi-lateral actuating installation"/>
    <x v="3"/>
    <x v="3"/>
    <n v="9000"/>
    <n v="11619"/>
    <x v="1"/>
    <n v="135"/>
    <x v="1"/>
    <x v="1"/>
    <n v="1560747600"/>
    <n v="1561438800"/>
    <b v="0"/>
    <b v="0"/>
    <n v="129.1"/>
    <n v="86.066666666666663"/>
  </r>
  <r>
    <n v="145"/>
    <x v="145"/>
    <s v="Secured reciprocal array"/>
    <x v="2"/>
    <x v="8"/>
    <n v="25000"/>
    <n v="59128"/>
    <x v="1"/>
    <n v="768"/>
    <x v="5"/>
    <x v="5"/>
    <n v="1410066000"/>
    <n v="1410498000"/>
    <b v="0"/>
    <b v="0"/>
    <n v="236.512"/>
    <n v="76.989583333333329"/>
  </r>
  <r>
    <n v="146"/>
    <x v="146"/>
    <s v="Optional bandwidth-monitored middleware"/>
    <x v="3"/>
    <x v="3"/>
    <n v="8800"/>
    <n v="1518"/>
    <x v="3"/>
    <n v="51"/>
    <x v="1"/>
    <x v="1"/>
    <n v="1320732000"/>
    <n v="1322460000"/>
    <b v="0"/>
    <b v="0"/>
    <n v="17.25"/>
    <n v="29.764705882352942"/>
  </r>
  <r>
    <n v="147"/>
    <x v="147"/>
    <s v="Upgradable upward-trending workforce"/>
    <x v="3"/>
    <x v="3"/>
    <n v="8300"/>
    <n v="9337"/>
    <x v="1"/>
    <n v="199"/>
    <x v="1"/>
    <x v="1"/>
    <n v="1465794000"/>
    <n v="1466312400"/>
    <b v="0"/>
    <b v="1"/>
    <n v="112.49397590361446"/>
    <n v="46.91959798994975"/>
  </r>
  <r>
    <n v="148"/>
    <x v="148"/>
    <s v="Upgradable hybrid capability"/>
    <x v="2"/>
    <x v="8"/>
    <n v="9300"/>
    <n v="11255"/>
    <x v="1"/>
    <n v="107"/>
    <x v="1"/>
    <x v="1"/>
    <n v="1500958800"/>
    <n v="1501736400"/>
    <b v="0"/>
    <b v="0"/>
    <n v="121.02150537634408"/>
    <n v="105.18691588785046"/>
  </r>
  <r>
    <n v="149"/>
    <x v="149"/>
    <s v="Managed fresh-thinking flexibility"/>
    <x v="1"/>
    <x v="7"/>
    <n v="6200"/>
    <n v="13632"/>
    <x v="1"/>
    <n v="195"/>
    <x v="1"/>
    <x v="1"/>
    <n v="1357020000"/>
    <n v="1361512800"/>
    <b v="0"/>
    <b v="0"/>
    <n v="219.87096774193549"/>
    <n v="69.907692307692301"/>
  </r>
  <r>
    <n v="150"/>
    <x v="150"/>
    <s v="Networked stable workforce"/>
    <x v="1"/>
    <x v="1"/>
    <n v="100"/>
    <n v="1"/>
    <x v="0"/>
    <n v="1"/>
    <x v="1"/>
    <x v="1"/>
    <n v="1544940000"/>
    <n v="1545026400"/>
    <b v="0"/>
    <b v="0"/>
    <n v="1"/>
    <n v="1"/>
  </r>
  <r>
    <n v="151"/>
    <x v="151"/>
    <s v="Customizable intermediate extranet"/>
    <x v="1"/>
    <x v="5"/>
    <n v="137200"/>
    <n v="88037"/>
    <x v="0"/>
    <n v="1467"/>
    <x v="1"/>
    <x v="1"/>
    <n v="1402290000"/>
    <n v="1406696400"/>
    <b v="0"/>
    <b v="0"/>
    <n v="64.166909620991248"/>
    <n v="60.011588275391958"/>
  </r>
  <r>
    <n v="152"/>
    <x v="152"/>
    <s v="User-centric fault-tolerant task-force"/>
    <x v="1"/>
    <x v="7"/>
    <n v="41500"/>
    <n v="175573"/>
    <x v="1"/>
    <n v="3376"/>
    <x v="1"/>
    <x v="1"/>
    <n v="1487311200"/>
    <n v="1487916000"/>
    <b v="0"/>
    <b v="0"/>
    <n v="423.06746987951806"/>
    <n v="52.006220379146917"/>
  </r>
  <r>
    <n v="153"/>
    <x v="153"/>
    <s v="Multi-tiered radical definition"/>
    <x v="3"/>
    <x v="3"/>
    <n v="189400"/>
    <n v="176112"/>
    <x v="0"/>
    <n v="5681"/>
    <x v="1"/>
    <x v="1"/>
    <n v="1350622800"/>
    <n v="1351141200"/>
    <b v="0"/>
    <b v="0"/>
    <n v="92.984160506863773"/>
    <n v="31.000176025347649"/>
  </r>
  <r>
    <n v="154"/>
    <x v="154"/>
    <s v="Devolved foreground benchmark"/>
    <x v="1"/>
    <x v="7"/>
    <n v="171300"/>
    <n v="100650"/>
    <x v="0"/>
    <n v="1059"/>
    <x v="1"/>
    <x v="1"/>
    <n v="1463029200"/>
    <n v="1465016400"/>
    <b v="0"/>
    <b v="1"/>
    <n v="58.756567425569173"/>
    <n v="95.042492917847028"/>
  </r>
  <r>
    <n v="155"/>
    <x v="155"/>
    <s v="Distributed eco-centric methodology"/>
    <x v="3"/>
    <x v="3"/>
    <n v="139500"/>
    <n v="90706"/>
    <x v="0"/>
    <n v="1194"/>
    <x v="1"/>
    <x v="1"/>
    <n v="1269493200"/>
    <n v="1270789200"/>
    <b v="0"/>
    <b v="0"/>
    <n v="65.022222222222226"/>
    <n v="75.968174204355108"/>
  </r>
  <r>
    <n v="156"/>
    <x v="156"/>
    <s v="Streamlined encompassing encryption"/>
    <x v="1"/>
    <x v="1"/>
    <n v="36400"/>
    <n v="26914"/>
    <x v="3"/>
    <n v="379"/>
    <x v="2"/>
    <x v="2"/>
    <n v="1570251600"/>
    <n v="1572325200"/>
    <b v="0"/>
    <b v="0"/>
    <n v="73.939560439560438"/>
    <n v="71.013192612137203"/>
  </r>
  <r>
    <n v="157"/>
    <x v="157"/>
    <s v="User-friendly reciprocal initiative"/>
    <x v="7"/>
    <x v="14"/>
    <n v="4200"/>
    <n v="2212"/>
    <x v="0"/>
    <n v="30"/>
    <x v="2"/>
    <x v="2"/>
    <n v="1388383200"/>
    <n v="1389420000"/>
    <b v="0"/>
    <b v="0"/>
    <n v="52.666666666666664"/>
    <n v="73.733333333333334"/>
  </r>
  <r>
    <n v="158"/>
    <x v="158"/>
    <s v="Ergonomic fresh-thinking installation"/>
    <x v="1"/>
    <x v="1"/>
    <n v="2100"/>
    <n v="4640"/>
    <x v="1"/>
    <n v="41"/>
    <x v="1"/>
    <x v="1"/>
    <n v="1449554400"/>
    <n v="1449640800"/>
    <b v="0"/>
    <b v="0"/>
    <n v="220.95238095238096"/>
    <n v="113.17073170731707"/>
  </r>
  <r>
    <n v="159"/>
    <x v="159"/>
    <s v="Robust explicit hardware"/>
    <x v="3"/>
    <x v="3"/>
    <n v="191200"/>
    <n v="191222"/>
    <x v="1"/>
    <n v="1821"/>
    <x v="1"/>
    <x v="1"/>
    <n v="1553662800"/>
    <n v="1555218000"/>
    <b v="0"/>
    <b v="1"/>
    <n v="100.01150627615063"/>
    <n v="105.00933552992861"/>
  </r>
  <r>
    <n v="160"/>
    <x v="160"/>
    <s v="Stand-alone actuating support"/>
    <x v="2"/>
    <x v="8"/>
    <n v="8000"/>
    <n v="12985"/>
    <x v="1"/>
    <n v="164"/>
    <x v="1"/>
    <x v="1"/>
    <n v="1556341200"/>
    <n v="1557723600"/>
    <b v="0"/>
    <b v="0"/>
    <n v="162.3125"/>
    <n v="79.176829268292678"/>
  </r>
  <r>
    <n v="161"/>
    <x v="161"/>
    <s v="Cross-platform methodical process improvement"/>
    <x v="2"/>
    <x v="2"/>
    <n v="5500"/>
    <n v="4300"/>
    <x v="0"/>
    <n v="75"/>
    <x v="1"/>
    <x v="1"/>
    <n v="1442984400"/>
    <n v="1443502800"/>
    <b v="0"/>
    <b v="1"/>
    <n v="78.181818181818187"/>
    <n v="57.333333333333336"/>
  </r>
  <r>
    <n v="162"/>
    <x v="162"/>
    <s v="Extended bottom-line open architecture"/>
    <x v="1"/>
    <x v="1"/>
    <n v="6100"/>
    <n v="9134"/>
    <x v="1"/>
    <n v="157"/>
    <x v="5"/>
    <x v="5"/>
    <n v="1544248800"/>
    <n v="1546840800"/>
    <b v="0"/>
    <b v="0"/>
    <n v="149.73770491803279"/>
    <n v="58.178343949044589"/>
  </r>
  <r>
    <n v="163"/>
    <x v="163"/>
    <s v="Extended reciprocal circuit"/>
    <x v="7"/>
    <x v="14"/>
    <n v="3500"/>
    <n v="8864"/>
    <x v="1"/>
    <n v="246"/>
    <x v="1"/>
    <x v="1"/>
    <n v="1508475600"/>
    <n v="1512712800"/>
    <b v="0"/>
    <b v="1"/>
    <n v="253.25714285714284"/>
    <n v="36.032520325203251"/>
  </r>
  <r>
    <n v="164"/>
    <x v="164"/>
    <s v="Polarized human-resource protocol"/>
    <x v="3"/>
    <x v="3"/>
    <n v="150500"/>
    <n v="150755"/>
    <x v="1"/>
    <n v="1396"/>
    <x v="1"/>
    <x v="1"/>
    <n v="1507438800"/>
    <n v="1507525200"/>
    <b v="0"/>
    <b v="0"/>
    <n v="100.16943521594683"/>
    <n v="107.99068767908309"/>
  </r>
  <r>
    <n v="165"/>
    <x v="165"/>
    <s v="Synergized radical product"/>
    <x v="2"/>
    <x v="2"/>
    <n v="90400"/>
    <n v="110279"/>
    <x v="1"/>
    <n v="2506"/>
    <x v="1"/>
    <x v="1"/>
    <n v="1501563600"/>
    <n v="1504328400"/>
    <b v="0"/>
    <b v="0"/>
    <n v="121.99004424778761"/>
    <n v="44.005985634477256"/>
  </r>
  <r>
    <n v="166"/>
    <x v="166"/>
    <s v="Robust heuristic artificial intelligence"/>
    <x v="7"/>
    <x v="14"/>
    <n v="9800"/>
    <n v="13439"/>
    <x v="1"/>
    <n v="244"/>
    <x v="1"/>
    <x v="1"/>
    <n v="1292997600"/>
    <n v="1293343200"/>
    <b v="0"/>
    <b v="0"/>
    <n v="137.13265306122449"/>
    <n v="55.077868852459019"/>
  </r>
  <r>
    <n v="167"/>
    <x v="167"/>
    <s v="Robust content-based emulation"/>
    <x v="3"/>
    <x v="3"/>
    <n v="2600"/>
    <n v="10804"/>
    <x v="1"/>
    <n v="146"/>
    <x v="2"/>
    <x v="2"/>
    <n v="1370840400"/>
    <n v="1371704400"/>
    <b v="0"/>
    <b v="0"/>
    <n v="415.53846153846149"/>
    <n v="74"/>
  </r>
  <r>
    <n v="168"/>
    <x v="168"/>
    <s v="Ergonomic uniform open system"/>
    <x v="1"/>
    <x v="7"/>
    <n v="128100"/>
    <n v="40107"/>
    <x v="0"/>
    <n v="955"/>
    <x v="3"/>
    <x v="3"/>
    <n v="1550815200"/>
    <n v="1552798800"/>
    <b v="0"/>
    <b v="1"/>
    <n v="31.30913348946136"/>
    <n v="41.996858638743454"/>
  </r>
  <r>
    <n v="169"/>
    <x v="169"/>
    <s v="Profit-focused modular product"/>
    <x v="4"/>
    <x v="12"/>
    <n v="23300"/>
    <n v="98811"/>
    <x v="1"/>
    <n v="1267"/>
    <x v="1"/>
    <x v="1"/>
    <n v="1339909200"/>
    <n v="1342328400"/>
    <b v="0"/>
    <b v="1"/>
    <n v="424.08154506437768"/>
    <n v="77.988161010260455"/>
  </r>
  <r>
    <n v="170"/>
    <x v="170"/>
    <s v="Mandatory mobile product"/>
    <x v="1"/>
    <x v="7"/>
    <n v="188100"/>
    <n v="5528"/>
    <x v="0"/>
    <n v="67"/>
    <x v="1"/>
    <x v="1"/>
    <n v="1501736400"/>
    <n v="1502341200"/>
    <b v="0"/>
    <b v="0"/>
    <n v="2.93886230728336"/>
    <n v="82.507462686567166"/>
  </r>
  <r>
    <n v="171"/>
    <x v="171"/>
    <s v="Public-key 3rdgeneration budgetary management"/>
    <x v="5"/>
    <x v="18"/>
    <n v="4900"/>
    <n v="521"/>
    <x v="0"/>
    <n v="5"/>
    <x v="1"/>
    <x v="1"/>
    <n v="1395291600"/>
    <n v="1397192400"/>
    <b v="0"/>
    <b v="0"/>
    <n v="10.63265306122449"/>
    <n v="104.2"/>
  </r>
  <r>
    <n v="172"/>
    <x v="172"/>
    <s v="Centralized national firmware"/>
    <x v="4"/>
    <x v="4"/>
    <n v="800"/>
    <n v="663"/>
    <x v="0"/>
    <n v="26"/>
    <x v="1"/>
    <x v="1"/>
    <n v="1405746000"/>
    <n v="1407042000"/>
    <b v="0"/>
    <b v="1"/>
    <n v="82.875"/>
    <n v="25.5"/>
  </r>
  <r>
    <n v="173"/>
    <x v="173"/>
    <s v="Cross-group 4thgeneration middleware"/>
    <x v="3"/>
    <x v="3"/>
    <n v="96700"/>
    <n v="157635"/>
    <x v="1"/>
    <n v="1561"/>
    <x v="1"/>
    <x v="1"/>
    <n v="1368853200"/>
    <n v="1369371600"/>
    <b v="0"/>
    <b v="0"/>
    <n v="163.01447776628748"/>
    <n v="100.98334401024984"/>
  </r>
  <r>
    <n v="174"/>
    <x v="174"/>
    <s v="Pre-emptive scalable access"/>
    <x v="2"/>
    <x v="8"/>
    <n v="600"/>
    <n v="5368"/>
    <x v="1"/>
    <n v="48"/>
    <x v="1"/>
    <x v="1"/>
    <n v="1444021200"/>
    <n v="1444107600"/>
    <b v="0"/>
    <b v="1"/>
    <n v="894.66666666666674"/>
    <n v="111.83333333333333"/>
  </r>
  <r>
    <n v="175"/>
    <x v="175"/>
    <s v="Sharable intangible migration"/>
    <x v="3"/>
    <x v="3"/>
    <n v="181200"/>
    <n v="47459"/>
    <x v="0"/>
    <n v="1130"/>
    <x v="1"/>
    <x v="1"/>
    <n v="1472619600"/>
    <n v="1474261200"/>
    <b v="0"/>
    <b v="0"/>
    <n v="26.191501103752756"/>
    <n v="41.999115044247787"/>
  </r>
  <r>
    <n v="176"/>
    <x v="176"/>
    <s v="Proactive scalable Graphical User Interface"/>
    <x v="3"/>
    <x v="3"/>
    <n v="115000"/>
    <n v="86060"/>
    <x v="0"/>
    <n v="782"/>
    <x v="1"/>
    <x v="1"/>
    <n v="1472878800"/>
    <n v="1473656400"/>
    <b v="0"/>
    <b v="0"/>
    <n v="74.834782608695647"/>
    <n v="110.05115089514067"/>
  </r>
  <r>
    <n v="177"/>
    <x v="177"/>
    <s v="Digitized solution-oriented product"/>
    <x v="3"/>
    <x v="3"/>
    <n v="38800"/>
    <n v="161593"/>
    <x v="1"/>
    <n v="2739"/>
    <x v="1"/>
    <x v="1"/>
    <n v="1289800800"/>
    <n v="1291960800"/>
    <b v="0"/>
    <b v="0"/>
    <n v="416.47680412371136"/>
    <n v="58.997079225994888"/>
  </r>
  <r>
    <n v="178"/>
    <x v="178"/>
    <s v="Triple-buffered cohesive structure"/>
    <x v="0"/>
    <x v="0"/>
    <n v="7200"/>
    <n v="6927"/>
    <x v="0"/>
    <n v="210"/>
    <x v="1"/>
    <x v="1"/>
    <n v="1505970000"/>
    <n v="1506747600"/>
    <b v="0"/>
    <b v="0"/>
    <n v="96.208333333333329"/>
    <n v="32.985714285714288"/>
  </r>
  <r>
    <n v="179"/>
    <x v="179"/>
    <s v="Realigned human-resource orchestration"/>
    <x v="3"/>
    <x v="3"/>
    <n v="44500"/>
    <n v="159185"/>
    <x v="1"/>
    <n v="3537"/>
    <x v="0"/>
    <x v="0"/>
    <n v="1363496400"/>
    <n v="1363582800"/>
    <b v="0"/>
    <b v="1"/>
    <n v="357.71910112359546"/>
    <n v="45.005654509471306"/>
  </r>
  <r>
    <n v="180"/>
    <x v="180"/>
    <s v="Optional clear-thinking software"/>
    <x v="2"/>
    <x v="8"/>
    <n v="56000"/>
    <n v="172736"/>
    <x v="1"/>
    <n v="2107"/>
    <x v="2"/>
    <x v="2"/>
    <n v="1269234000"/>
    <n v="1269666000"/>
    <b v="0"/>
    <b v="0"/>
    <n v="308.45714285714286"/>
    <n v="81.98196487897485"/>
  </r>
  <r>
    <n v="181"/>
    <x v="181"/>
    <s v="Centralized global approach"/>
    <x v="2"/>
    <x v="2"/>
    <n v="8600"/>
    <n v="5315"/>
    <x v="0"/>
    <n v="136"/>
    <x v="1"/>
    <x v="1"/>
    <n v="1507093200"/>
    <n v="1508648400"/>
    <b v="0"/>
    <b v="0"/>
    <n v="61.802325581395344"/>
    <n v="39.080882352941174"/>
  </r>
  <r>
    <n v="182"/>
    <x v="182"/>
    <s v="Reverse-engineered bandwidth-monitored contingency"/>
    <x v="3"/>
    <x v="3"/>
    <n v="27100"/>
    <n v="195750"/>
    <x v="1"/>
    <n v="3318"/>
    <x v="3"/>
    <x v="3"/>
    <n v="1560574800"/>
    <n v="1561957200"/>
    <b v="0"/>
    <b v="0"/>
    <n v="722.32472324723244"/>
    <n v="58.996383363471971"/>
  </r>
  <r>
    <n v="183"/>
    <x v="183"/>
    <s v="Pre-emptive bandwidth-monitored instruction set"/>
    <x v="1"/>
    <x v="1"/>
    <n v="5100"/>
    <n v="3525"/>
    <x v="0"/>
    <n v="86"/>
    <x v="0"/>
    <x v="0"/>
    <n v="1284008400"/>
    <n v="1285131600"/>
    <b v="0"/>
    <b v="0"/>
    <n v="69.117647058823522"/>
    <n v="40.988372093023258"/>
  </r>
  <r>
    <n v="184"/>
    <x v="184"/>
    <s v="Adaptive asynchronous emulation"/>
    <x v="3"/>
    <x v="3"/>
    <n v="3600"/>
    <n v="10550"/>
    <x v="1"/>
    <n v="340"/>
    <x v="1"/>
    <x v="1"/>
    <n v="1556859600"/>
    <n v="1556946000"/>
    <b v="0"/>
    <b v="0"/>
    <n v="293.05555555555554"/>
    <n v="31.029411764705884"/>
  </r>
  <r>
    <n v="185"/>
    <x v="185"/>
    <s v="Innovative actuating conglomeration"/>
    <x v="4"/>
    <x v="19"/>
    <n v="1000"/>
    <n v="718"/>
    <x v="0"/>
    <n v="19"/>
    <x v="1"/>
    <x v="1"/>
    <n v="1526187600"/>
    <n v="1527138000"/>
    <b v="0"/>
    <b v="0"/>
    <n v="71.8"/>
    <n v="37.789473684210527"/>
  </r>
  <r>
    <n v="186"/>
    <x v="186"/>
    <s v="Grass-roots foreground policy"/>
    <x v="3"/>
    <x v="3"/>
    <n v="88800"/>
    <n v="28358"/>
    <x v="0"/>
    <n v="886"/>
    <x v="1"/>
    <x v="1"/>
    <n v="1400821200"/>
    <n v="1402117200"/>
    <b v="0"/>
    <b v="0"/>
    <n v="31.934684684684683"/>
    <n v="32.006772009029348"/>
  </r>
  <r>
    <n v="187"/>
    <x v="187"/>
    <s v="Horizontal transitional paradigm"/>
    <x v="4"/>
    <x v="12"/>
    <n v="60200"/>
    <n v="138384"/>
    <x v="1"/>
    <n v="1442"/>
    <x v="0"/>
    <x v="0"/>
    <n v="1361599200"/>
    <n v="1364014800"/>
    <b v="0"/>
    <b v="1"/>
    <n v="229.87375415282392"/>
    <n v="95.966712898751737"/>
  </r>
  <r>
    <n v="188"/>
    <x v="188"/>
    <s v="Networked didactic info-mediaries"/>
    <x v="3"/>
    <x v="3"/>
    <n v="8200"/>
    <n v="2625"/>
    <x v="0"/>
    <n v="35"/>
    <x v="6"/>
    <x v="6"/>
    <n v="1417500000"/>
    <n v="1417586400"/>
    <b v="0"/>
    <b v="0"/>
    <n v="32.012195121951223"/>
    <n v="75"/>
  </r>
  <r>
    <n v="189"/>
    <x v="189"/>
    <s v="Switchable contextually-based access"/>
    <x v="3"/>
    <x v="3"/>
    <n v="191300"/>
    <n v="45004"/>
    <x v="3"/>
    <n v="441"/>
    <x v="1"/>
    <x v="1"/>
    <n v="1457071200"/>
    <n v="1457071200"/>
    <b v="0"/>
    <b v="0"/>
    <n v="23.525352848928385"/>
    <n v="102.0498866213152"/>
  </r>
  <r>
    <n v="190"/>
    <x v="190"/>
    <s v="Up-sized dynamic throughput"/>
    <x v="3"/>
    <x v="3"/>
    <n v="3700"/>
    <n v="2538"/>
    <x v="0"/>
    <n v="24"/>
    <x v="1"/>
    <x v="1"/>
    <n v="1370322000"/>
    <n v="1370408400"/>
    <b v="0"/>
    <b v="1"/>
    <n v="68.594594594594597"/>
    <n v="105.75"/>
  </r>
  <r>
    <n v="191"/>
    <x v="191"/>
    <s v="Mandatory reciprocal superstructure"/>
    <x v="3"/>
    <x v="3"/>
    <n v="8400"/>
    <n v="3188"/>
    <x v="0"/>
    <n v="86"/>
    <x v="6"/>
    <x v="6"/>
    <n v="1552366800"/>
    <n v="1552626000"/>
    <b v="0"/>
    <b v="0"/>
    <n v="37.952380952380956"/>
    <n v="37.069767441860463"/>
  </r>
  <r>
    <n v="192"/>
    <x v="192"/>
    <s v="Upgradable 4thgeneration productivity"/>
    <x v="1"/>
    <x v="1"/>
    <n v="42600"/>
    <n v="8517"/>
    <x v="0"/>
    <n v="243"/>
    <x v="1"/>
    <x v="1"/>
    <n v="1403845200"/>
    <n v="1404190800"/>
    <b v="0"/>
    <b v="0"/>
    <n v="19.992957746478872"/>
    <n v="35.049382716049379"/>
  </r>
  <r>
    <n v="193"/>
    <x v="193"/>
    <s v="Progressive discrete hub"/>
    <x v="1"/>
    <x v="7"/>
    <n v="6600"/>
    <n v="3012"/>
    <x v="0"/>
    <n v="65"/>
    <x v="1"/>
    <x v="1"/>
    <n v="1523163600"/>
    <n v="1523509200"/>
    <b v="1"/>
    <b v="0"/>
    <n v="45.636363636363633"/>
    <n v="46.338461538461537"/>
  </r>
  <r>
    <n v="194"/>
    <x v="194"/>
    <s v="Assimilated multi-tasking archive"/>
    <x v="1"/>
    <x v="16"/>
    <n v="7100"/>
    <n v="8716"/>
    <x v="1"/>
    <n v="126"/>
    <x v="1"/>
    <x v="1"/>
    <n v="1442206800"/>
    <n v="1443589200"/>
    <b v="0"/>
    <b v="0"/>
    <n v="122.7605633802817"/>
    <n v="69.174603174603178"/>
  </r>
  <r>
    <n v="195"/>
    <x v="195"/>
    <s v="Upgradable high-level solution"/>
    <x v="1"/>
    <x v="5"/>
    <n v="15800"/>
    <n v="57157"/>
    <x v="1"/>
    <n v="524"/>
    <x v="1"/>
    <x v="1"/>
    <n v="1532840400"/>
    <n v="1533445200"/>
    <b v="0"/>
    <b v="0"/>
    <n v="361.75316455696202"/>
    <n v="109.07824427480917"/>
  </r>
  <r>
    <n v="196"/>
    <x v="196"/>
    <s v="Organic bandwidth-monitored frame"/>
    <x v="2"/>
    <x v="8"/>
    <n v="8200"/>
    <n v="5178"/>
    <x v="0"/>
    <n v="100"/>
    <x v="3"/>
    <x v="3"/>
    <n v="1472878800"/>
    <n v="1474520400"/>
    <b v="0"/>
    <b v="0"/>
    <n v="63.146341463414636"/>
    <n v="51.78"/>
  </r>
  <r>
    <n v="197"/>
    <x v="197"/>
    <s v="Business-focused logistical framework"/>
    <x v="4"/>
    <x v="6"/>
    <n v="54700"/>
    <n v="163118"/>
    <x v="1"/>
    <n v="1989"/>
    <x v="1"/>
    <x v="1"/>
    <n v="1498194000"/>
    <n v="1499403600"/>
    <b v="0"/>
    <b v="0"/>
    <n v="298.20475319926874"/>
    <n v="82.010055304172951"/>
  </r>
  <r>
    <n v="198"/>
    <x v="198"/>
    <s v="Universal multi-state capability"/>
    <x v="1"/>
    <x v="5"/>
    <n v="63200"/>
    <n v="6041"/>
    <x v="0"/>
    <n v="168"/>
    <x v="1"/>
    <x v="1"/>
    <n v="1281070800"/>
    <n v="1283576400"/>
    <b v="0"/>
    <b v="0"/>
    <n v="9.5585443037974684"/>
    <n v="35.958333333333336"/>
  </r>
  <r>
    <n v="199"/>
    <x v="199"/>
    <s v="Digitized reciprocal infrastructure"/>
    <x v="1"/>
    <x v="1"/>
    <n v="1800"/>
    <n v="968"/>
    <x v="0"/>
    <n v="13"/>
    <x v="1"/>
    <x v="1"/>
    <n v="1436245200"/>
    <n v="1436590800"/>
    <b v="0"/>
    <b v="0"/>
    <n v="53.777777777777779"/>
    <n v="74.461538461538467"/>
  </r>
  <r>
    <n v="200"/>
    <x v="200"/>
    <s v="Reduced dedicated capability"/>
    <x v="3"/>
    <x v="3"/>
    <n v="100"/>
    <n v="2"/>
    <x v="0"/>
    <n v="1"/>
    <x v="0"/>
    <x v="0"/>
    <n v="1269493200"/>
    <n v="1270443600"/>
    <b v="0"/>
    <b v="0"/>
    <n v="2"/>
    <n v="2"/>
  </r>
  <r>
    <n v="201"/>
    <x v="201"/>
    <s v="Cross-platform bi-directional workforce"/>
    <x v="2"/>
    <x v="2"/>
    <n v="2100"/>
    <n v="14305"/>
    <x v="1"/>
    <n v="157"/>
    <x v="1"/>
    <x v="1"/>
    <n v="1406264400"/>
    <n v="1407819600"/>
    <b v="0"/>
    <b v="0"/>
    <n v="681.19047619047615"/>
    <n v="91.114649681528661"/>
  </r>
  <r>
    <n v="202"/>
    <x v="202"/>
    <s v="Upgradable scalable methodology"/>
    <x v="0"/>
    <x v="0"/>
    <n v="8300"/>
    <n v="6543"/>
    <x v="3"/>
    <n v="82"/>
    <x v="1"/>
    <x v="1"/>
    <n v="1317531600"/>
    <n v="1317877200"/>
    <b v="0"/>
    <b v="0"/>
    <n v="78.831325301204828"/>
    <n v="79.792682926829272"/>
  </r>
  <r>
    <n v="203"/>
    <x v="203"/>
    <s v="Customer-focused client-server service-desk"/>
    <x v="3"/>
    <x v="3"/>
    <n v="143900"/>
    <n v="193413"/>
    <x v="1"/>
    <n v="4498"/>
    <x v="2"/>
    <x v="2"/>
    <n v="1484632800"/>
    <n v="1484805600"/>
    <b v="0"/>
    <b v="0"/>
    <n v="134.40792216817235"/>
    <n v="42.999777678968428"/>
  </r>
  <r>
    <n v="204"/>
    <x v="204"/>
    <s v="Mandatory multimedia leverage"/>
    <x v="1"/>
    <x v="17"/>
    <n v="75000"/>
    <n v="2529"/>
    <x v="0"/>
    <n v="40"/>
    <x v="1"/>
    <x v="1"/>
    <n v="1301806800"/>
    <n v="1302670800"/>
    <b v="0"/>
    <b v="0"/>
    <n v="3.3719999999999999"/>
    <n v="63.225000000000001"/>
  </r>
  <r>
    <n v="205"/>
    <x v="205"/>
    <s v="Focused analyzing circuit"/>
    <x v="3"/>
    <x v="3"/>
    <n v="1300"/>
    <n v="5614"/>
    <x v="1"/>
    <n v="80"/>
    <x v="1"/>
    <x v="1"/>
    <n v="1539752400"/>
    <n v="1540789200"/>
    <b v="1"/>
    <b v="0"/>
    <n v="431.84615384615387"/>
    <n v="70.174999999999997"/>
  </r>
  <r>
    <n v="206"/>
    <x v="206"/>
    <s v="Fundamental grid-enabled strategy"/>
    <x v="5"/>
    <x v="13"/>
    <n v="9000"/>
    <n v="3496"/>
    <x v="3"/>
    <n v="57"/>
    <x v="1"/>
    <x v="1"/>
    <n v="1267250400"/>
    <n v="1268028000"/>
    <b v="0"/>
    <b v="0"/>
    <n v="38.844444444444441"/>
    <n v="61.333333333333336"/>
  </r>
  <r>
    <n v="207"/>
    <x v="207"/>
    <s v="Digitized 5thgeneration knowledgebase"/>
    <x v="1"/>
    <x v="1"/>
    <n v="1000"/>
    <n v="4257"/>
    <x v="1"/>
    <n v="43"/>
    <x v="1"/>
    <x v="1"/>
    <n v="1535432400"/>
    <n v="1537160400"/>
    <b v="0"/>
    <b v="1"/>
    <n v="425.7"/>
    <n v="99"/>
  </r>
  <r>
    <n v="208"/>
    <x v="208"/>
    <s v="Mandatory multi-tasking encryption"/>
    <x v="4"/>
    <x v="4"/>
    <n v="196900"/>
    <n v="199110"/>
    <x v="1"/>
    <n v="2053"/>
    <x v="1"/>
    <x v="1"/>
    <n v="1510207200"/>
    <n v="1512280800"/>
    <b v="0"/>
    <b v="0"/>
    <n v="101.12239715591672"/>
    <n v="96.984900146127615"/>
  </r>
  <r>
    <n v="209"/>
    <x v="209"/>
    <s v="Distributed system-worthy application"/>
    <x v="4"/>
    <x v="4"/>
    <n v="194500"/>
    <n v="41212"/>
    <x v="2"/>
    <n v="808"/>
    <x v="2"/>
    <x v="2"/>
    <n v="1462510800"/>
    <n v="1463115600"/>
    <b v="0"/>
    <b v="0"/>
    <n v="21.188688946015425"/>
    <n v="51.004950495049506"/>
  </r>
  <r>
    <n v="210"/>
    <x v="210"/>
    <s v="Synergistic tertiary time-frame"/>
    <x v="4"/>
    <x v="22"/>
    <n v="9400"/>
    <n v="6338"/>
    <x v="0"/>
    <n v="226"/>
    <x v="3"/>
    <x v="3"/>
    <n v="1488520800"/>
    <n v="1490850000"/>
    <b v="0"/>
    <b v="0"/>
    <n v="67.425531914893625"/>
    <n v="28.044247787610619"/>
  </r>
  <r>
    <n v="211"/>
    <x v="211"/>
    <s v="Customer-focused impactful benchmark"/>
    <x v="3"/>
    <x v="3"/>
    <n v="104400"/>
    <n v="99100"/>
    <x v="0"/>
    <n v="1625"/>
    <x v="1"/>
    <x v="1"/>
    <n v="1377579600"/>
    <n v="1379653200"/>
    <b v="0"/>
    <b v="0"/>
    <n v="94.923371647509583"/>
    <n v="60.984615384615381"/>
  </r>
  <r>
    <n v="212"/>
    <x v="212"/>
    <s v="Profound next generation infrastructure"/>
    <x v="3"/>
    <x v="3"/>
    <n v="8100"/>
    <n v="12300"/>
    <x v="1"/>
    <n v="168"/>
    <x v="1"/>
    <x v="1"/>
    <n v="1576389600"/>
    <n v="1580364000"/>
    <b v="0"/>
    <b v="0"/>
    <n v="151.85185185185185"/>
    <n v="73.214285714285708"/>
  </r>
  <r>
    <n v="213"/>
    <x v="213"/>
    <s v="Face-to-face encompassing info-mediaries"/>
    <x v="1"/>
    <x v="7"/>
    <n v="87900"/>
    <n v="171549"/>
    <x v="1"/>
    <n v="4289"/>
    <x v="1"/>
    <x v="1"/>
    <n v="1289019600"/>
    <n v="1289714400"/>
    <b v="0"/>
    <b v="1"/>
    <n v="195.16382252559728"/>
    <n v="39.997435299603637"/>
  </r>
  <r>
    <n v="214"/>
    <x v="214"/>
    <s v="Open-source fresh-thinking policy"/>
    <x v="1"/>
    <x v="1"/>
    <n v="1400"/>
    <n v="14324"/>
    <x v="1"/>
    <n v="165"/>
    <x v="1"/>
    <x v="1"/>
    <n v="1282194000"/>
    <n v="1282712400"/>
    <b v="0"/>
    <b v="0"/>
    <n v="1023.1428571428571"/>
    <n v="86.812121212121212"/>
  </r>
  <r>
    <n v="215"/>
    <x v="215"/>
    <s v="Extended 24/7 implementation"/>
    <x v="3"/>
    <x v="3"/>
    <n v="156800"/>
    <n v="6024"/>
    <x v="0"/>
    <n v="143"/>
    <x v="1"/>
    <x v="1"/>
    <n v="1550037600"/>
    <n v="1550210400"/>
    <b v="0"/>
    <b v="0"/>
    <n v="3.841836734693878"/>
    <n v="42.125874125874127"/>
  </r>
  <r>
    <n v="216"/>
    <x v="216"/>
    <s v="Organic dynamic algorithm"/>
    <x v="3"/>
    <x v="3"/>
    <n v="121700"/>
    <n v="188721"/>
    <x v="1"/>
    <n v="1815"/>
    <x v="1"/>
    <x v="1"/>
    <n v="1321941600"/>
    <n v="1322114400"/>
    <b v="0"/>
    <b v="0"/>
    <n v="155.07066557107643"/>
    <n v="103.97851239669421"/>
  </r>
  <r>
    <n v="217"/>
    <x v="217"/>
    <s v="Organic multi-tasking focus group"/>
    <x v="4"/>
    <x v="22"/>
    <n v="129400"/>
    <n v="57911"/>
    <x v="0"/>
    <n v="934"/>
    <x v="1"/>
    <x v="1"/>
    <n v="1556427600"/>
    <n v="1557205200"/>
    <b v="0"/>
    <b v="0"/>
    <n v="44.753477588871718"/>
    <n v="62.003211991434689"/>
  </r>
  <r>
    <n v="218"/>
    <x v="218"/>
    <s v="Adaptive logistical initiative"/>
    <x v="4"/>
    <x v="12"/>
    <n v="5700"/>
    <n v="12309"/>
    <x v="1"/>
    <n v="397"/>
    <x v="4"/>
    <x v="4"/>
    <n v="1320991200"/>
    <n v="1323928800"/>
    <b v="0"/>
    <b v="1"/>
    <n v="215.94736842105263"/>
    <n v="31.005037783375315"/>
  </r>
  <r>
    <n v="219"/>
    <x v="219"/>
    <s v="Stand-alone mobile customer loyalty"/>
    <x v="4"/>
    <x v="10"/>
    <n v="41700"/>
    <n v="138497"/>
    <x v="1"/>
    <n v="1539"/>
    <x v="1"/>
    <x v="1"/>
    <n v="1345093200"/>
    <n v="1346130000"/>
    <b v="0"/>
    <b v="0"/>
    <n v="332.12709832134288"/>
    <n v="89.991552956465242"/>
  </r>
  <r>
    <n v="220"/>
    <x v="220"/>
    <s v="Focused composite approach"/>
    <x v="3"/>
    <x v="3"/>
    <n v="7900"/>
    <n v="667"/>
    <x v="0"/>
    <n v="17"/>
    <x v="1"/>
    <x v="1"/>
    <n v="1309496400"/>
    <n v="1311051600"/>
    <b v="1"/>
    <b v="0"/>
    <n v="8.4430379746835449"/>
    <n v="39.235294117647058"/>
  </r>
  <r>
    <n v="221"/>
    <x v="221"/>
    <s v="Face-to-face clear-thinking Local Area Network"/>
    <x v="0"/>
    <x v="0"/>
    <n v="121500"/>
    <n v="119830"/>
    <x v="0"/>
    <n v="2179"/>
    <x v="1"/>
    <x v="1"/>
    <n v="1340254800"/>
    <n v="1340427600"/>
    <b v="1"/>
    <b v="0"/>
    <n v="98.625514403292186"/>
    <n v="54.993116108306566"/>
  </r>
  <r>
    <n v="222"/>
    <x v="222"/>
    <s v="Cross-group cohesive circuit"/>
    <x v="7"/>
    <x v="14"/>
    <n v="4800"/>
    <n v="6623"/>
    <x v="1"/>
    <n v="138"/>
    <x v="1"/>
    <x v="1"/>
    <n v="1412226000"/>
    <n v="1412312400"/>
    <b v="0"/>
    <b v="0"/>
    <n v="137.97916666666669"/>
    <n v="47.992753623188406"/>
  </r>
  <r>
    <n v="223"/>
    <x v="223"/>
    <s v="Synergistic explicit capability"/>
    <x v="3"/>
    <x v="3"/>
    <n v="87300"/>
    <n v="81897"/>
    <x v="0"/>
    <n v="931"/>
    <x v="1"/>
    <x v="1"/>
    <n v="1458104400"/>
    <n v="1459314000"/>
    <b v="0"/>
    <b v="0"/>
    <n v="93.81099656357388"/>
    <n v="87.966702470461868"/>
  </r>
  <r>
    <n v="224"/>
    <x v="224"/>
    <s v="Diverse analyzing definition"/>
    <x v="4"/>
    <x v="22"/>
    <n v="46300"/>
    <n v="186885"/>
    <x v="1"/>
    <n v="3594"/>
    <x v="1"/>
    <x v="1"/>
    <n v="1411534800"/>
    <n v="1415426400"/>
    <b v="0"/>
    <b v="0"/>
    <n v="403.63930885529157"/>
    <n v="51.999165275459099"/>
  </r>
  <r>
    <n v="225"/>
    <x v="225"/>
    <s v="Enterprise-wide reciprocal success"/>
    <x v="1"/>
    <x v="1"/>
    <n v="67800"/>
    <n v="176398"/>
    <x v="1"/>
    <n v="5880"/>
    <x v="1"/>
    <x v="1"/>
    <n v="1399093200"/>
    <n v="1399093200"/>
    <b v="1"/>
    <b v="0"/>
    <n v="260.1740412979351"/>
    <n v="29.999659863945578"/>
  </r>
  <r>
    <n v="226"/>
    <x v="102"/>
    <s v="Progressive neutral middleware"/>
    <x v="7"/>
    <x v="14"/>
    <n v="3000"/>
    <n v="10999"/>
    <x v="1"/>
    <n v="112"/>
    <x v="1"/>
    <x v="1"/>
    <n v="1270702800"/>
    <n v="1273899600"/>
    <b v="0"/>
    <b v="0"/>
    <n v="366.63333333333333"/>
    <n v="98.205357142857139"/>
  </r>
  <r>
    <n v="227"/>
    <x v="226"/>
    <s v="Intuitive exuding process improvement"/>
    <x v="6"/>
    <x v="20"/>
    <n v="60900"/>
    <n v="102751"/>
    <x v="1"/>
    <n v="943"/>
    <x v="1"/>
    <x v="1"/>
    <n v="1431666000"/>
    <n v="1432184400"/>
    <b v="0"/>
    <b v="0"/>
    <n v="168.72085385878489"/>
    <n v="108.96182396606575"/>
  </r>
  <r>
    <n v="228"/>
    <x v="227"/>
    <s v="Exclusive real-time protocol"/>
    <x v="4"/>
    <x v="10"/>
    <n v="137900"/>
    <n v="165352"/>
    <x v="1"/>
    <n v="2468"/>
    <x v="1"/>
    <x v="1"/>
    <n v="1472619600"/>
    <n v="1474779600"/>
    <b v="0"/>
    <b v="0"/>
    <n v="119.90717911530093"/>
    <n v="66.998379254457049"/>
  </r>
  <r>
    <n v="229"/>
    <x v="228"/>
    <s v="Extended encompassing application"/>
    <x v="6"/>
    <x v="20"/>
    <n v="85600"/>
    <n v="165798"/>
    <x v="1"/>
    <n v="2551"/>
    <x v="1"/>
    <x v="1"/>
    <n v="1496293200"/>
    <n v="1500440400"/>
    <b v="0"/>
    <b v="1"/>
    <n v="193.68925233644859"/>
    <n v="64.99333594668758"/>
  </r>
  <r>
    <n v="230"/>
    <x v="229"/>
    <s v="Progressive value-added ability"/>
    <x v="6"/>
    <x v="11"/>
    <n v="2400"/>
    <n v="10084"/>
    <x v="1"/>
    <n v="101"/>
    <x v="1"/>
    <x v="1"/>
    <n v="1575612000"/>
    <n v="1575612000"/>
    <b v="0"/>
    <b v="0"/>
    <n v="420.16666666666669"/>
    <n v="99.841584158415841"/>
  </r>
  <r>
    <n v="231"/>
    <x v="230"/>
    <s v="Cross-platform uniform hardware"/>
    <x v="3"/>
    <x v="3"/>
    <n v="7200"/>
    <n v="5523"/>
    <x v="3"/>
    <n v="67"/>
    <x v="1"/>
    <x v="1"/>
    <n v="1369112400"/>
    <n v="1374123600"/>
    <b v="0"/>
    <b v="0"/>
    <n v="76.708333333333329"/>
    <n v="82.432835820895519"/>
  </r>
  <r>
    <n v="232"/>
    <x v="231"/>
    <s v="Progressive secondary portal"/>
    <x v="3"/>
    <x v="3"/>
    <n v="3400"/>
    <n v="5823"/>
    <x v="1"/>
    <n v="92"/>
    <x v="1"/>
    <x v="1"/>
    <n v="1469422800"/>
    <n v="1469509200"/>
    <b v="0"/>
    <b v="0"/>
    <n v="171.26470588235293"/>
    <n v="63.293478260869563"/>
  </r>
  <r>
    <n v="233"/>
    <x v="232"/>
    <s v="Multi-lateral national adapter"/>
    <x v="4"/>
    <x v="10"/>
    <n v="3800"/>
    <n v="6000"/>
    <x v="1"/>
    <n v="62"/>
    <x v="1"/>
    <x v="1"/>
    <n v="1307854800"/>
    <n v="1309237200"/>
    <b v="0"/>
    <b v="0"/>
    <n v="157.89473684210526"/>
    <n v="96.774193548387103"/>
  </r>
  <r>
    <n v="234"/>
    <x v="233"/>
    <s v="Enterprise-wide motivating matrices"/>
    <x v="6"/>
    <x v="11"/>
    <n v="7500"/>
    <n v="8181"/>
    <x v="1"/>
    <n v="149"/>
    <x v="6"/>
    <x v="6"/>
    <n v="1503378000"/>
    <n v="1503982800"/>
    <b v="0"/>
    <b v="1"/>
    <n v="109.08"/>
    <n v="54.906040268456373"/>
  </r>
  <r>
    <n v="235"/>
    <x v="234"/>
    <s v="Polarized upward-trending Local Area Network"/>
    <x v="4"/>
    <x v="10"/>
    <n v="8600"/>
    <n v="3589"/>
    <x v="0"/>
    <n v="92"/>
    <x v="1"/>
    <x v="1"/>
    <n v="1486965600"/>
    <n v="1487397600"/>
    <b v="0"/>
    <b v="0"/>
    <n v="41.732558139534881"/>
    <n v="39.010869565217391"/>
  </r>
  <r>
    <n v="236"/>
    <x v="235"/>
    <s v="Object-based directional function"/>
    <x v="1"/>
    <x v="1"/>
    <n v="39500"/>
    <n v="4323"/>
    <x v="0"/>
    <n v="57"/>
    <x v="2"/>
    <x v="2"/>
    <n v="1561438800"/>
    <n v="1562043600"/>
    <b v="0"/>
    <b v="1"/>
    <n v="10.944303797468354"/>
    <n v="75.84210526315789"/>
  </r>
  <r>
    <n v="237"/>
    <x v="236"/>
    <s v="Re-contextualized tangible open architecture"/>
    <x v="4"/>
    <x v="10"/>
    <n v="9300"/>
    <n v="14822"/>
    <x v="1"/>
    <n v="329"/>
    <x v="1"/>
    <x v="1"/>
    <n v="1398402000"/>
    <n v="1398574800"/>
    <b v="0"/>
    <b v="0"/>
    <n v="159.3763440860215"/>
    <n v="45.051671732522799"/>
  </r>
  <r>
    <n v="238"/>
    <x v="237"/>
    <s v="Distributed systemic adapter"/>
    <x v="3"/>
    <x v="3"/>
    <n v="2400"/>
    <n v="10138"/>
    <x v="1"/>
    <n v="97"/>
    <x v="3"/>
    <x v="3"/>
    <n v="1513231200"/>
    <n v="1515391200"/>
    <b v="0"/>
    <b v="1"/>
    <n v="422.41666666666669"/>
    <n v="104.51546391752578"/>
  </r>
  <r>
    <n v="239"/>
    <x v="238"/>
    <s v="Networked web-enabled instruction set"/>
    <x v="2"/>
    <x v="8"/>
    <n v="3200"/>
    <n v="3127"/>
    <x v="0"/>
    <n v="41"/>
    <x v="1"/>
    <x v="1"/>
    <n v="1440824400"/>
    <n v="1441170000"/>
    <b v="0"/>
    <b v="0"/>
    <n v="97.71875"/>
    <n v="76.268292682926827"/>
  </r>
  <r>
    <n v="240"/>
    <x v="239"/>
    <s v="Vision-oriented dynamic service-desk"/>
    <x v="3"/>
    <x v="3"/>
    <n v="29400"/>
    <n v="123124"/>
    <x v="1"/>
    <n v="1784"/>
    <x v="1"/>
    <x v="1"/>
    <n v="1281070800"/>
    <n v="1281157200"/>
    <b v="0"/>
    <b v="0"/>
    <n v="418.78911564625849"/>
    <n v="69.015695067264573"/>
  </r>
  <r>
    <n v="241"/>
    <x v="240"/>
    <s v="Vision-oriented actuating open system"/>
    <x v="5"/>
    <x v="9"/>
    <n v="168500"/>
    <n v="171729"/>
    <x v="1"/>
    <n v="1684"/>
    <x v="2"/>
    <x v="2"/>
    <n v="1397365200"/>
    <n v="1398229200"/>
    <b v="0"/>
    <b v="1"/>
    <n v="101.91632047477745"/>
    <n v="101.97684085510689"/>
  </r>
  <r>
    <n v="242"/>
    <x v="241"/>
    <s v="Sharable scalable core"/>
    <x v="1"/>
    <x v="1"/>
    <n v="8400"/>
    <n v="10729"/>
    <x v="1"/>
    <n v="250"/>
    <x v="1"/>
    <x v="1"/>
    <n v="1494392400"/>
    <n v="1495256400"/>
    <b v="0"/>
    <b v="1"/>
    <n v="127.72619047619047"/>
    <n v="42.915999999999997"/>
  </r>
  <r>
    <n v="243"/>
    <x v="242"/>
    <s v="Customer-focused attitude-oriented function"/>
    <x v="3"/>
    <x v="3"/>
    <n v="2300"/>
    <n v="10240"/>
    <x v="1"/>
    <n v="238"/>
    <x v="1"/>
    <x v="1"/>
    <n v="1520143200"/>
    <n v="1520402400"/>
    <b v="0"/>
    <b v="0"/>
    <n v="445.21739130434781"/>
    <n v="43.025210084033617"/>
  </r>
  <r>
    <n v="244"/>
    <x v="243"/>
    <s v="Reverse-engineered system-worthy extranet"/>
    <x v="3"/>
    <x v="3"/>
    <n v="700"/>
    <n v="3988"/>
    <x v="1"/>
    <n v="53"/>
    <x v="1"/>
    <x v="1"/>
    <n v="1405314000"/>
    <n v="1409806800"/>
    <b v="0"/>
    <b v="0"/>
    <n v="569.71428571428578"/>
    <n v="75.245283018867923"/>
  </r>
  <r>
    <n v="245"/>
    <x v="244"/>
    <s v="Re-engineered systematic monitoring"/>
    <x v="3"/>
    <x v="3"/>
    <n v="2900"/>
    <n v="14771"/>
    <x v="1"/>
    <n v="214"/>
    <x v="1"/>
    <x v="1"/>
    <n v="1396846800"/>
    <n v="1396933200"/>
    <b v="0"/>
    <b v="0"/>
    <n v="509.34482758620686"/>
    <n v="69.023364485981304"/>
  </r>
  <r>
    <n v="246"/>
    <x v="245"/>
    <s v="Seamless value-added standardization"/>
    <x v="2"/>
    <x v="2"/>
    <n v="4500"/>
    <n v="14649"/>
    <x v="1"/>
    <n v="222"/>
    <x v="1"/>
    <x v="1"/>
    <n v="1375678800"/>
    <n v="1376024400"/>
    <b v="0"/>
    <b v="0"/>
    <n v="325.5333333333333"/>
    <n v="65.986486486486484"/>
  </r>
  <r>
    <n v="247"/>
    <x v="246"/>
    <s v="Triple-buffered fresh-thinking frame"/>
    <x v="5"/>
    <x v="13"/>
    <n v="19800"/>
    <n v="184658"/>
    <x v="1"/>
    <n v="1884"/>
    <x v="1"/>
    <x v="1"/>
    <n v="1482386400"/>
    <n v="1483682400"/>
    <b v="0"/>
    <b v="1"/>
    <n v="932.61616161616166"/>
    <n v="98.013800424628457"/>
  </r>
  <r>
    <n v="248"/>
    <x v="247"/>
    <s v="Streamlined holistic knowledgebase"/>
    <x v="6"/>
    <x v="20"/>
    <n v="6200"/>
    <n v="13103"/>
    <x v="1"/>
    <n v="218"/>
    <x v="2"/>
    <x v="2"/>
    <n v="1420005600"/>
    <n v="1420437600"/>
    <b v="0"/>
    <b v="0"/>
    <n v="211.33870967741933"/>
    <n v="60.105504587155963"/>
  </r>
  <r>
    <n v="249"/>
    <x v="248"/>
    <s v="Up-sized intermediate website"/>
    <x v="5"/>
    <x v="18"/>
    <n v="61500"/>
    <n v="168095"/>
    <x v="1"/>
    <n v="6465"/>
    <x v="1"/>
    <x v="1"/>
    <n v="1420178400"/>
    <n v="1420783200"/>
    <b v="0"/>
    <b v="0"/>
    <n v="273.32520325203251"/>
    <n v="26.000773395204948"/>
  </r>
  <r>
    <n v="250"/>
    <x v="249"/>
    <s v="Future-proofed directional synergy"/>
    <x v="1"/>
    <x v="1"/>
    <n v="100"/>
    <n v="3"/>
    <x v="0"/>
    <n v="1"/>
    <x v="1"/>
    <x v="1"/>
    <n v="1264399200"/>
    <n v="1267423200"/>
    <b v="0"/>
    <b v="0"/>
    <n v="3"/>
    <n v="3"/>
  </r>
  <r>
    <n v="251"/>
    <x v="250"/>
    <s v="Enhanced user-facing function"/>
    <x v="3"/>
    <x v="3"/>
    <n v="7100"/>
    <n v="3840"/>
    <x v="0"/>
    <n v="101"/>
    <x v="1"/>
    <x v="1"/>
    <n v="1355032800"/>
    <n v="1355205600"/>
    <b v="0"/>
    <b v="0"/>
    <n v="54.084507042253513"/>
    <n v="38.019801980198018"/>
  </r>
  <r>
    <n v="252"/>
    <x v="251"/>
    <s v="Operative bandwidth-monitored interface"/>
    <x v="3"/>
    <x v="3"/>
    <n v="1000"/>
    <n v="6263"/>
    <x v="1"/>
    <n v="59"/>
    <x v="1"/>
    <x v="1"/>
    <n v="1382677200"/>
    <n v="1383109200"/>
    <b v="0"/>
    <b v="0"/>
    <n v="626.29999999999995"/>
    <n v="106.15254237288136"/>
  </r>
  <r>
    <n v="253"/>
    <x v="252"/>
    <s v="Upgradable multi-state instruction set"/>
    <x v="4"/>
    <x v="6"/>
    <n v="121500"/>
    <n v="108161"/>
    <x v="0"/>
    <n v="1335"/>
    <x v="0"/>
    <x v="0"/>
    <n v="1302238800"/>
    <n v="1303275600"/>
    <b v="0"/>
    <b v="0"/>
    <n v="89.021399176954731"/>
    <n v="81.019475655430711"/>
  </r>
  <r>
    <n v="254"/>
    <x v="253"/>
    <s v="De-engineered static Local Area Network"/>
    <x v="5"/>
    <x v="9"/>
    <n v="4600"/>
    <n v="8505"/>
    <x v="1"/>
    <n v="88"/>
    <x v="1"/>
    <x v="1"/>
    <n v="1487656800"/>
    <n v="1487829600"/>
    <b v="0"/>
    <b v="0"/>
    <n v="184.89130434782609"/>
    <n v="96.647727272727266"/>
  </r>
  <r>
    <n v="255"/>
    <x v="254"/>
    <s v="Upgradable grid-enabled superstructure"/>
    <x v="1"/>
    <x v="1"/>
    <n v="80500"/>
    <n v="96735"/>
    <x v="1"/>
    <n v="1697"/>
    <x v="1"/>
    <x v="1"/>
    <n v="1297836000"/>
    <n v="1298268000"/>
    <b v="0"/>
    <b v="1"/>
    <n v="120.16770186335404"/>
    <n v="57.003535651149086"/>
  </r>
  <r>
    <n v="256"/>
    <x v="255"/>
    <s v="Optimized actuating toolset"/>
    <x v="1"/>
    <x v="1"/>
    <n v="4100"/>
    <n v="959"/>
    <x v="0"/>
    <n v="15"/>
    <x v="4"/>
    <x v="4"/>
    <n v="1453615200"/>
    <n v="1456812000"/>
    <b v="0"/>
    <b v="0"/>
    <n v="23.390243902439025"/>
    <n v="63.93333333333333"/>
  </r>
  <r>
    <n v="257"/>
    <x v="256"/>
    <s v="Decentralized exuding strategy"/>
    <x v="3"/>
    <x v="3"/>
    <n v="5700"/>
    <n v="8322"/>
    <x v="1"/>
    <n v="92"/>
    <x v="1"/>
    <x v="1"/>
    <n v="1362463200"/>
    <n v="1363669200"/>
    <b v="0"/>
    <b v="0"/>
    <n v="146"/>
    <n v="90.456521739130437"/>
  </r>
  <r>
    <n v="258"/>
    <x v="257"/>
    <s v="Assimilated coherent hardware"/>
    <x v="3"/>
    <x v="3"/>
    <n v="5000"/>
    <n v="13424"/>
    <x v="1"/>
    <n v="186"/>
    <x v="1"/>
    <x v="1"/>
    <n v="1481176800"/>
    <n v="1482904800"/>
    <b v="0"/>
    <b v="1"/>
    <n v="268.48"/>
    <n v="72.172043010752688"/>
  </r>
  <r>
    <n v="259"/>
    <x v="258"/>
    <s v="Multi-channeled responsive implementation"/>
    <x v="7"/>
    <x v="14"/>
    <n v="1800"/>
    <n v="10755"/>
    <x v="1"/>
    <n v="138"/>
    <x v="1"/>
    <x v="1"/>
    <n v="1354946400"/>
    <n v="1356588000"/>
    <b v="1"/>
    <b v="0"/>
    <n v="597.5"/>
    <n v="77.934782608695656"/>
  </r>
  <r>
    <n v="260"/>
    <x v="259"/>
    <s v="Centralized modular initiative"/>
    <x v="1"/>
    <x v="1"/>
    <n v="6300"/>
    <n v="9935"/>
    <x v="1"/>
    <n v="261"/>
    <x v="1"/>
    <x v="1"/>
    <n v="1348808400"/>
    <n v="1349845200"/>
    <b v="0"/>
    <b v="0"/>
    <n v="157.69841269841268"/>
    <n v="38.065134099616856"/>
  </r>
  <r>
    <n v="261"/>
    <x v="260"/>
    <s v="Reverse-engineered cohesive migration"/>
    <x v="1"/>
    <x v="1"/>
    <n v="84300"/>
    <n v="26303"/>
    <x v="0"/>
    <n v="454"/>
    <x v="1"/>
    <x v="1"/>
    <n v="1282712400"/>
    <n v="1283058000"/>
    <b v="0"/>
    <b v="1"/>
    <n v="31.201660735468568"/>
    <n v="57.936123348017624"/>
  </r>
  <r>
    <n v="262"/>
    <x v="261"/>
    <s v="Compatible multimedia hub"/>
    <x v="1"/>
    <x v="7"/>
    <n v="1700"/>
    <n v="5328"/>
    <x v="1"/>
    <n v="107"/>
    <x v="1"/>
    <x v="1"/>
    <n v="1301979600"/>
    <n v="1304226000"/>
    <b v="0"/>
    <b v="1"/>
    <n v="313.41176470588238"/>
    <n v="49.794392523364486"/>
  </r>
  <r>
    <n v="263"/>
    <x v="262"/>
    <s v="Organic eco-centric success"/>
    <x v="7"/>
    <x v="14"/>
    <n v="2900"/>
    <n v="10756"/>
    <x v="1"/>
    <n v="199"/>
    <x v="1"/>
    <x v="1"/>
    <n v="1263016800"/>
    <n v="1263016800"/>
    <b v="0"/>
    <b v="0"/>
    <n v="370.89655172413791"/>
    <n v="54.050251256281406"/>
  </r>
  <r>
    <n v="264"/>
    <x v="263"/>
    <s v="Virtual reciprocal policy"/>
    <x v="3"/>
    <x v="3"/>
    <n v="45600"/>
    <n v="165375"/>
    <x v="1"/>
    <n v="5512"/>
    <x v="1"/>
    <x v="1"/>
    <n v="1360648800"/>
    <n v="1362031200"/>
    <b v="0"/>
    <b v="0"/>
    <n v="362.66447368421052"/>
    <n v="30.002721335268504"/>
  </r>
  <r>
    <n v="265"/>
    <x v="264"/>
    <s v="Persevering interactive emulation"/>
    <x v="3"/>
    <x v="3"/>
    <n v="4900"/>
    <n v="6031"/>
    <x v="1"/>
    <n v="86"/>
    <x v="1"/>
    <x v="1"/>
    <n v="1451800800"/>
    <n v="1455602400"/>
    <b v="0"/>
    <b v="0"/>
    <n v="123.08163265306122"/>
    <n v="70.127906976744185"/>
  </r>
  <r>
    <n v="266"/>
    <x v="265"/>
    <s v="Proactive responsive emulation"/>
    <x v="1"/>
    <x v="17"/>
    <n v="111900"/>
    <n v="85902"/>
    <x v="0"/>
    <n v="3182"/>
    <x v="6"/>
    <x v="6"/>
    <n v="1415340000"/>
    <n v="1418191200"/>
    <b v="0"/>
    <b v="1"/>
    <n v="76.766756032171585"/>
    <n v="26.996228786926462"/>
  </r>
  <r>
    <n v="267"/>
    <x v="266"/>
    <s v="Extended eco-centric function"/>
    <x v="3"/>
    <x v="3"/>
    <n v="61600"/>
    <n v="143910"/>
    <x v="1"/>
    <n v="2768"/>
    <x v="2"/>
    <x v="2"/>
    <n v="1351054800"/>
    <n v="1352440800"/>
    <b v="0"/>
    <b v="0"/>
    <n v="233.62012987012989"/>
    <n v="51.990606936416185"/>
  </r>
  <r>
    <n v="268"/>
    <x v="267"/>
    <s v="Networked optimal productivity"/>
    <x v="4"/>
    <x v="4"/>
    <n v="1500"/>
    <n v="2708"/>
    <x v="1"/>
    <n v="48"/>
    <x v="1"/>
    <x v="1"/>
    <n v="1349326800"/>
    <n v="1353304800"/>
    <b v="0"/>
    <b v="0"/>
    <n v="180.53333333333333"/>
    <n v="56.416666666666664"/>
  </r>
  <r>
    <n v="269"/>
    <x v="268"/>
    <s v="Persistent attitude-oriented approach"/>
    <x v="4"/>
    <x v="19"/>
    <n v="3500"/>
    <n v="8842"/>
    <x v="1"/>
    <n v="87"/>
    <x v="1"/>
    <x v="1"/>
    <n v="1548914400"/>
    <n v="1550728800"/>
    <b v="0"/>
    <b v="0"/>
    <n v="252.62857142857143"/>
    <n v="101.63218390804597"/>
  </r>
  <r>
    <n v="270"/>
    <x v="269"/>
    <s v="Triple-buffered 4thgeneration toolset"/>
    <x v="6"/>
    <x v="11"/>
    <n v="173900"/>
    <n v="47260"/>
    <x v="3"/>
    <n v="1890"/>
    <x v="1"/>
    <x v="1"/>
    <n v="1291269600"/>
    <n v="1291442400"/>
    <b v="0"/>
    <b v="0"/>
    <n v="27.176538240368025"/>
    <n v="25.005291005291006"/>
  </r>
  <r>
    <n v="271"/>
    <x v="270"/>
    <s v="Progressive zero administration leverage"/>
    <x v="7"/>
    <x v="14"/>
    <n v="153700"/>
    <n v="1953"/>
    <x v="2"/>
    <n v="61"/>
    <x v="1"/>
    <x v="1"/>
    <n v="1449468000"/>
    <n v="1452146400"/>
    <b v="0"/>
    <b v="0"/>
    <n v="1.2706571242680547"/>
    <n v="32.016393442622949"/>
  </r>
  <r>
    <n v="272"/>
    <x v="271"/>
    <s v="Networked radical neural-net"/>
    <x v="3"/>
    <x v="3"/>
    <n v="51100"/>
    <n v="155349"/>
    <x v="1"/>
    <n v="1894"/>
    <x v="1"/>
    <x v="1"/>
    <n v="1562734800"/>
    <n v="1564894800"/>
    <b v="0"/>
    <b v="1"/>
    <n v="304.0097847358121"/>
    <n v="82.021647307286173"/>
  </r>
  <r>
    <n v="273"/>
    <x v="272"/>
    <s v="Re-engineered heuristic forecast"/>
    <x v="3"/>
    <x v="3"/>
    <n v="7800"/>
    <n v="10704"/>
    <x v="1"/>
    <n v="282"/>
    <x v="0"/>
    <x v="0"/>
    <n v="1505624400"/>
    <n v="1505883600"/>
    <b v="0"/>
    <b v="0"/>
    <n v="137.23076923076923"/>
    <n v="37.957446808510639"/>
  </r>
  <r>
    <n v="274"/>
    <x v="273"/>
    <s v="Fully-configurable background algorithm"/>
    <x v="3"/>
    <x v="3"/>
    <n v="2400"/>
    <n v="773"/>
    <x v="0"/>
    <n v="15"/>
    <x v="1"/>
    <x v="1"/>
    <n v="1509948000"/>
    <n v="1510380000"/>
    <b v="0"/>
    <b v="0"/>
    <n v="32.208333333333336"/>
    <n v="51.533333333333331"/>
  </r>
  <r>
    <n v="275"/>
    <x v="274"/>
    <s v="Stand-alone discrete Graphical User Interface"/>
    <x v="5"/>
    <x v="18"/>
    <n v="3900"/>
    <n v="9419"/>
    <x v="1"/>
    <n v="116"/>
    <x v="1"/>
    <x v="1"/>
    <n v="1554526800"/>
    <n v="1555218000"/>
    <b v="0"/>
    <b v="0"/>
    <n v="241.51282051282053"/>
    <n v="81.198275862068968"/>
  </r>
  <r>
    <n v="276"/>
    <x v="275"/>
    <s v="Front-line foreground project"/>
    <x v="6"/>
    <x v="11"/>
    <n v="5500"/>
    <n v="5324"/>
    <x v="0"/>
    <n v="133"/>
    <x v="1"/>
    <x v="1"/>
    <n v="1334811600"/>
    <n v="1335243600"/>
    <b v="0"/>
    <b v="1"/>
    <n v="96.8"/>
    <n v="40.030075187969928"/>
  </r>
  <r>
    <n v="277"/>
    <x v="276"/>
    <s v="Persevering system-worthy info-mediaries"/>
    <x v="3"/>
    <x v="3"/>
    <n v="700"/>
    <n v="7465"/>
    <x v="1"/>
    <n v="83"/>
    <x v="1"/>
    <x v="1"/>
    <n v="1279515600"/>
    <n v="1279688400"/>
    <b v="0"/>
    <b v="0"/>
    <n v="1066.4285714285716"/>
    <n v="89.939759036144579"/>
  </r>
  <r>
    <n v="278"/>
    <x v="277"/>
    <s v="Distributed multi-tasking strategy"/>
    <x v="2"/>
    <x v="2"/>
    <n v="2700"/>
    <n v="8799"/>
    <x v="1"/>
    <n v="91"/>
    <x v="1"/>
    <x v="1"/>
    <n v="1353909600"/>
    <n v="1356069600"/>
    <b v="0"/>
    <b v="0"/>
    <n v="325.88888888888891"/>
    <n v="96.692307692307693"/>
  </r>
  <r>
    <n v="279"/>
    <x v="278"/>
    <s v="Vision-oriented methodical application"/>
    <x v="3"/>
    <x v="3"/>
    <n v="8000"/>
    <n v="13656"/>
    <x v="1"/>
    <n v="546"/>
    <x v="1"/>
    <x v="1"/>
    <n v="1535950800"/>
    <n v="1536210000"/>
    <b v="0"/>
    <b v="0"/>
    <n v="170.70000000000002"/>
    <n v="25.010989010989011"/>
  </r>
  <r>
    <n v="280"/>
    <x v="279"/>
    <s v="Function-based high-level infrastructure"/>
    <x v="4"/>
    <x v="10"/>
    <n v="2500"/>
    <n v="14536"/>
    <x v="1"/>
    <n v="393"/>
    <x v="1"/>
    <x v="1"/>
    <n v="1511244000"/>
    <n v="1511762400"/>
    <b v="0"/>
    <b v="0"/>
    <n v="581.44000000000005"/>
    <n v="36.987277353689571"/>
  </r>
  <r>
    <n v="281"/>
    <x v="280"/>
    <s v="Profound object-oriented paradigm"/>
    <x v="3"/>
    <x v="3"/>
    <n v="164500"/>
    <n v="150552"/>
    <x v="0"/>
    <n v="2062"/>
    <x v="1"/>
    <x v="1"/>
    <n v="1331445600"/>
    <n v="1333256400"/>
    <b v="0"/>
    <b v="1"/>
    <n v="91.520972644376897"/>
    <n v="73.012609117361791"/>
  </r>
  <r>
    <n v="282"/>
    <x v="281"/>
    <s v="Virtual contextually-based circuit"/>
    <x v="4"/>
    <x v="19"/>
    <n v="8400"/>
    <n v="9076"/>
    <x v="1"/>
    <n v="133"/>
    <x v="1"/>
    <x v="1"/>
    <n v="1480226400"/>
    <n v="1480744800"/>
    <b v="0"/>
    <b v="1"/>
    <n v="108.04761904761904"/>
    <n v="68.240601503759393"/>
  </r>
  <r>
    <n v="283"/>
    <x v="282"/>
    <s v="Business-focused dynamic instruction set"/>
    <x v="1"/>
    <x v="1"/>
    <n v="8100"/>
    <n v="1517"/>
    <x v="0"/>
    <n v="29"/>
    <x v="3"/>
    <x v="3"/>
    <n v="1464584400"/>
    <n v="1465016400"/>
    <b v="0"/>
    <b v="0"/>
    <n v="18.728395061728396"/>
    <n v="52.310344827586206"/>
  </r>
  <r>
    <n v="284"/>
    <x v="283"/>
    <s v="Ameliorated fresh-thinking protocol"/>
    <x v="2"/>
    <x v="2"/>
    <n v="9800"/>
    <n v="8153"/>
    <x v="0"/>
    <n v="132"/>
    <x v="1"/>
    <x v="1"/>
    <n v="1335848400"/>
    <n v="1336280400"/>
    <b v="0"/>
    <b v="0"/>
    <n v="83.193877551020407"/>
    <n v="61.765151515151516"/>
  </r>
  <r>
    <n v="285"/>
    <x v="284"/>
    <s v="Front-line optimizing emulation"/>
    <x v="3"/>
    <x v="3"/>
    <n v="900"/>
    <n v="6357"/>
    <x v="1"/>
    <n v="254"/>
    <x v="1"/>
    <x v="1"/>
    <n v="1473483600"/>
    <n v="1476766800"/>
    <b v="0"/>
    <b v="0"/>
    <n v="706.33333333333337"/>
    <n v="25.027559055118111"/>
  </r>
  <r>
    <n v="286"/>
    <x v="285"/>
    <s v="Devolved uniform complexity"/>
    <x v="3"/>
    <x v="3"/>
    <n v="112100"/>
    <n v="19557"/>
    <x v="3"/>
    <n v="184"/>
    <x v="1"/>
    <x v="1"/>
    <n v="1479880800"/>
    <n v="1480485600"/>
    <b v="0"/>
    <b v="0"/>
    <n v="17.446030330062445"/>
    <n v="106.28804347826087"/>
  </r>
  <r>
    <n v="287"/>
    <x v="286"/>
    <s v="Public-key intangible superstructure"/>
    <x v="1"/>
    <x v="5"/>
    <n v="6300"/>
    <n v="13213"/>
    <x v="1"/>
    <n v="176"/>
    <x v="1"/>
    <x v="1"/>
    <n v="1430197200"/>
    <n v="1430197200"/>
    <b v="0"/>
    <b v="0"/>
    <n v="209.73015873015873"/>
    <n v="75.07386363636364"/>
  </r>
  <r>
    <n v="288"/>
    <x v="287"/>
    <s v="Secured global success"/>
    <x v="1"/>
    <x v="16"/>
    <n v="5600"/>
    <n v="5476"/>
    <x v="0"/>
    <n v="137"/>
    <x v="3"/>
    <x v="3"/>
    <n v="1331701200"/>
    <n v="1331787600"/>
    <b v="0"/>
    <b v="1"/>
    <n v="97.785714285714292"/>
    <n v="39.970802919708028"/>
  </r>
  <r>
    <n v="289"/>
    <x v="288"/>
    <s v="Grass-roots mission-critical capability"/>
    <x v="3"/>
    <x v="3"/>
    <n v="800"/>
    <n v="13474"/>
    <x v="1"/>
    <n v="337"/>
    <x v="0"/>
    <x v="0"/>
    <n v="1438578000"/>
    <n v="1438837200"/>
    <b v="0"/>
    <b v="0"/>
    <n v="1684.25"/>
    <n v="39.982195845697326"/>
  </r>
  <r>
    <n v="290"/>
    <x v="289"/>
    <s v="Advanced global data-warehouse"/>
    <x v="4"/>
    <x v="4"/>
    <n v="168600"/>
    <n v="91722"/>
    <x v="0"/>
    <n v="908"/>
    <x v="1"/>
    <x v="1"/>
    <n v="1368162000"/>
    <n v="1370926800"/>
    <b v="0"/>
    <b v="1"/>
    <n v="54.402135231316727"/>
    <n v="101.01541850220265"/>
  </r>
  <r>
    <n v="291"/>
    <x v="290"/>
    <s v="Self-enabling uniform complexity"/>
    <x v="2"/>
    <x v="2"/>
    <n v="1800"/>
    <n v="8219"/>
    <x v="1"/>
    <n v="107"/>
    <x v="1"/>
    <x v="1"/>
    <n v="1318654800"/>
    <n v="1319000400"/>
    <b v="1"/>
    <b v="0"/>
    <n v="456.61111111111109"/>
    <n v="76.813084112149539"/>
  </r>
  <r>
    <n v="292"/>
    <x v="291"/>
    <s v="Versatile cohesive encoding"/>
    <x v="0"/>
    <x v="0"/>
    <n v="7300"/>
    <n v="717"/>
    <x v="0"/>
    <n v="10"/>
    <x v="1"/>
    <x v="1"/>
    <n v="1331874000"/>
    <n v="1333429200"/>
    <b v="0"/>
    <b v="0"/>
    <n v="9.8219178082191778"/>
    <n v="71.7"/>
  </r>
  <r>
    <n v="293"/>
    <x v="292"/>
    <s v="Organized executive solution"/>
    <x v="3"/>
    <x v="3"/>
    <n v="6500"/>
    <n v="1065"/>
    <x v="3"/>
    <n v="32"/>
    <x v="6"/>
    <x v="6"/>
    <n v="1286254800"/>
    <n v="1287032400"/>
    <b v="0"/>
    <b v="0"/>
    <n v="16.384615384615383"/>
    <n v="33.28125"/>
  </r>
  <r>
    <n v="294"/>
    <x v="293"/>
    <s v="Automated local emulation"/>
    <x v="3"/>
    <x v="3"/>
    <n v="600"/>
    <n v="8038"/>
    <x v="1"/>
    <n v="183"/>
    <x v="1"/>
    <x v="1"/>
    <n v="1540530000"/>
    <n v="1541570400"/>
    <b v="0"/>
    <b v="0"/>
    <n v="1339.6666666666667"/>
    <n v="43.923497267759565"/>
  </r>
  <r>
    <n v="295"/>
    <x v="294"/>
    <s v="Enterprise-wide intermediate middleware"/>
    <x v="3"/>
    <x v="3"/>
    <n v="192900"/>
    <n v="68769"/>
    <x v="0"/>
    <n v="1910"/>
    <x v="5"/>
    <x v="5"/>
    <n v="1381813200"/>
    <n v="1383976800"/>
    <b v="0"/>
    <b v="0"/>
    <n v="35.650077760497666"/>
    <n v="36.004712041884815"/>
  </r>
  <r>
    <n v="296"/>
    <x v="295"/>
    <s v="Grass-roots real-time Local Area Network"/>
    <x v="3"/>
    <x v="3"/>
    <n v="6100"/>
    <n v="3352"/>
    <x v="0"/>
    <n v="38"/>
    <x v="2"/>
    <x v="2"/>
    <n v="1548655200"/>
    <n v="1550556000"/>
    <b v="0"/>
    <b v="0"/>
    <n v="54.950819672131146"/>
    <n v="88.21052631578948"/>
  </r>
  <r>
    <n v="297"/>
    <x v="296"/>
    <s v="Organized client-driven capacity"/>
    <x v="3"/>
    <x v="3"/>
    <n v="7200"/>
    <n v="6785"/>
    <x v="0"/>
    <n v="104"/>
    <x v="2"/>
    <x v="2"/>
    <n v="1389679200"/>
    <n v="1390456800"/>
    <b v="0"/>
    <b v="1"/>
    <n v="94.236111111111114"/>
    <n v="65.240384615384613"/>
  </r>
  <r>
    <n v="298"/>
    <x v="297"/>
    <s v="Adaptive intangible database"/>
    <x v="1"/>
    <x v="1"/>
    <n v="3500"/>
    <n v="5037"/>
    <x v="1"/>
    <n v="72"/>
    <x v="1"/>
    <x v="1"/>
    <n v="1456466400"/>
    <n v="1458018000"/>
    <b v="0"/>
    <b v="1"/>
    <n v="143.91428571428571"/>
    <n v="69.958333333333329"/>
  </r>
  <r>
    <n v="299"/>
    <x v="298"/>
    <s v="Grass-roots contextually-based algorithm"/>
    <x v="0"/>
    <x v="0"/>
    <n v="3800"/>
    <n v="1954"/>
    <x v="0"/>
    <n v="49"/>
    <x v="1"/>
    <x v="1"/>
    <n v="1456984800"/>
    <n v="1461819600"/>
    <b v="0"/>
    <b v="0"/>
    <n v="51.421052631578945"/>
    <n v="39.877551020408163"/>
  </r>
  <r>
    <n v="300"/>
    <x v="299"/>
    <s v="Focused executive core"/>
    <x v="5"/>
    <x v="9"/>
    <n v="100"/>
    <n v="5"/>
    <x v="0"/>
    <n v="1"/>
    <x v="3"/>
    <x v="3"/>
    <n v="1504069200"/>
    <n v="1504155600"/>
    <b v="0"/>
    <b v="1"/>
    <n v="5"/>
    <n v="5"/>
  </r>
  <r>
    <n v="301"/>
    <x v="300"/>
    <s v="Multi-channeled disintermediate policy"/>
    <x v="4"/>
    <x v="4"/>
    <n v="900"/>
    <n v="12102"/>
    <x v="1"/>
    <n v="295"/>
    <x v="1"/>
    <x v="1"/>
    <n v="1424930400"/>
    <n v="1426395600"/>
    <b v="0"/>
    <b v="0"/>
    <n v="1344.6666666666667"/>
    <n v="41.023728813559323"/>
  </r>
  <r>
    <n v="302"/>
    <x v="301"/>
    <s v="Customizable bi-directional hardware"/>
    <x v="3"/>
    <x v="3"/>
    <n v="76100"/>
    <n v="24234"/>
    <x v="0"/>
    <n v="245"/>
    <x v="1"/>
    <x v="1"/>
    <n v="1535864400"/>
    <n v="1537074000"/>
    <b v="0"/>
    <b v="0"/>
    <n v="31.844940867279899"/>
    <n v="98.914285714285711"/>
  </r>
  <r>
    <n v="303"/>
    <x v="302"/>
    <s v="Networked optimal architecture"/>
    <x v="1"/>
    <x v="7"/>
    <n v="3400"/>
    <n v="2809"/>
    <x v="0"/>
    <n v="32"/>
    <x v="1"/>
    <x v="1"/>
    <n v="1452146400"/>
    <n v="1452578400"/>
    <b v="0"/>
    <b v="0"/>
    <n v="82.617647058823536"/>
    <n v="87.78125"/>
  </r>
  <r>
    <n v="304"/>
    <x v="303"/>
    <s v="User-friendly discrete benchmark"/>
    <x v="4"/>
    <x v="4"/>
    <n v="2100"/>
    <n v="11469"/>
    <x v="1"/>
    <n v="142"/>
    <x v="1"/>
    <x v="1"/>
    <n v="1470546000"/>
    <n v="1474088400"/>
    <b v="0"/>
    <b v="0"/>
    <n v="546.14285714285722"/>
    <n v="80.767605633802816"/>
  </r>
  <r>
    <n v="305"/>
    <x v="304"/>
    <s v="Grass-roots actuating policy"/>
    <x v="3"/>
    <x v="3"/>
    <n v="2800"/>
    <n v="8014"/>
    <x v="1"/>
    <n v="85"/>
    <x v="1"/>
    <x v="1"/>
    <n v="1458363600"/>
    <n v="1461906000"/>
    <b v="0"/>
    <b v="0"/>
    <n v="286.21428571428572"/>
    <n v="94.28235294117647"/>
  </r>
  <r>
    <n v="306"/>
    <x v="305"/>
    <s v="Enterprise-wide 3rdgeneration knowledge user"/>
    <x v="3"/>
    <x v="3"/>
    <n v="6500"/>
    <n v="514"/>
    <x v="0"/>
    <n v="7"/>
    <x v="1"/>
    <x v="1"/>
    <n v="1500008400"/>
    <n v="1500267600"/>
    <b v="0"/>
    <b v="1"/>
    <n v="7.9076923076923071"/>
    <n v="73.428571428571431"/>
  </r>
  <r>
    <n v="307"/>
    <x v="306"/>
    <s v="Face-to-face zero tolerance moderator"/>
    <x v="5"/>
    <x v="13"/>
    <n v="32900"/>
    <n v="43473"/>
    <x v="1"/>
    <n v="659"/>
    <x v="3"/>
    <x v="3"/>
    <n v="1338958800"/>
    <n v="1340686800"/>
    <b v="0"/>
    <b v="1"/>
    <n v="132.13677811550153"/>
    <n v="65.968133535660087"/>
  </r>
  <r>
    <n v="308"/>
    <x v="307"/>
    <s v="Grass-roots optimizing projection"/>
    <x v="3"/>
    <x v="3"/>
    <n v="118200"/>
    <n v="87560"/>
    <x v="0"/>
    <n v="803"/>
    <x v="1"/>
    <x v="1"/>
    <n v="1303102800"/>
    <n v="1303189200"/>
    <b v="0"/>
    <b v="0"/>
    <n v="74.077834179357026"/>
    <n v="109.04109589041096"/>
  </r>
  <r>
    <n v="309"/>
    <x v="308"/>
    <s v="User-centric 6thgeneration attitude"/>
    <x v="1"/>
    <x v="7"/>
    <n v="4100"/>
    <n v="3087"/>
    <x v="3"/>
    <n v="75"/>
    <x v="1"/>
    <x v="1"/>
    <n v="1316581200"/>
    <n v="1318309200"/>
    <b v="0"/>
    <b v="1"/>
    <n v="75.292682926829272"/>
    <n v="41.16"/>
  </r>
  <r>
    <n v="310"/>
    <x v="309"/>
    <s v="Switchable zero tolerance website"/>
    <x v="6"/>
    <x v="11"/>
    <n v="7800"/>
    <n v="1586"/>
    <x v="0"/>
    <n v="16"/>
    <x v="1"/>
    <x v="1"/>
    <n v="1270789200"/>
    <n v="1272171600"/>
    <b v="0"/>
    <b v="0"/>
    <n v="20.333333333333332"/>
    <n v="99.125"/>
  </r>
  <r>
    <n v="311"/>
    <x v="310"/>
    <s v="Focused real-time help-desk"/>
    <x v="3"/>
    <x v="3"/>
    <n v="6300"/>
    <n v="12812"/>
    <x v="1"/>
    <n v="121"/>
    <x v="1"/>
    <x v="1"/>
    <n v="1297836000"/>
    <n v="1298872800"/>
    <b v="0"/>
    <b v="0"/>
    <n v="203.36507936507937"/>
    <n v="105.88429752066116"/>
  </r>
  <r>
    <n v="312"/>
    <x v="311"/>
    <s v="Robust impactful approach"/>
    <x v="3"/>
    <x v="3"/>
    <n v="59100"/>
    <n v="183345"/>
    <x v="1"/>
    <n v="3742"/>
    <x v="1"/>
    <x v="1"/>
    <n v="1382677200"/>
    <n v="1383282000"/>
    <b v="0"/>
    <b v="0"/>
    <n v="310.2284263959391"/>
    <n v="48.996525921966864"/>
  </r>
  <r>
    <n v="313"/>
    <x v="312"/>
    <s v="Secured maximized policy"/>
    <x v="1"/>
    <x v="1"/>
    <n v="2200"/>
    <n v="8697"/>
    <x v="1"/>
    <n v="223"/>
    <x v="1"/>
    <x v="1"/>
    <n v="1330322400"/>
    <n v="1330495200"/>
    <b v="0"/>
    <b v="0"/>
    <n v="395.31818181818181"/>
    <n v="39"/>
  </r>
  <r>
    <n v="314"/>
    <x v="313"/>
    <s v="Realigned upward-trending strategy"/>
    <x v="4"/>
    <x v="4"/>
    <n v="1400"/>
    <n v="4126"/>
    <x v="1"/>
    <n v="133"/>
    <x v="1"/>
    <x v="1"/>
    <n v="1552366800"/>
    <n v="1552798800"/>
    <b v="0"/>
    <b v="1"/>
    <n v="294.71428571428572"/>
    <n v="31.022556390977442"/>
  </r>
  <r>
    <n v="315"/>
    <x v="314"/>
    <s v="Open-source interactive knowledge user"/>
    <x v="3"/>
    <x v="3"/>
    <n v="9500"/>
    <n v="3220"/>
    <x v="0"/>
    <n v="31"/>
    <x v="1"/>
    <x v="1"/>
    <n v="1400907600"/>
    <n v="1403413200"/>
    <b v="0"/>
    <b v="0"/>
    <n v="33.89473684210526"/>
    <n v="103.87096774193549"/>
  </r>
  <r>
    <n v="316"/>
    <x v="315"/>
    <s v="Configurable demand-driven matrix"/>
    <x v="0"/>
    <x v="0"/>
    <n v="9600"/>
    <n v="6401"/>
    <x v="0"/>
    <n v="108"/>
    <x v="6"/>
    <x v="6"/>
    <n v="1574143200"/>
    <n v="1574229600"/>
    <b v="0"/>
    <b v="1"/>
    <n v="66.677083333333329"/>
    <n v="59.268518518518519"/>
  </r>
  <r>
    <n v="317"/>
    <x v="316"/>
    <s v="Cross-group coherent hierarchy"/>
    <x v="3"/>
    <x v="3"/>
    <n v="6600"/>
    <n v="1269"/>
    <x v="0"/>
    <n v="30"/>
    <x v="1"/>
    <x v="1"/>
    <n v="1494738000"/>
    <n v="1495861200"/>
    <b v="0"/>
    <b v="0"/>
    <n v="19.227272727272727"/>
    <n v="42.3"/>
  </r>
  <r>
    <n v="318"/>
    <x v="317"/>
    <s v="Decentralized demand-driven open system"/>
    <x v="1"/>
    <x v="1"/>
    <n v="5700"/>
    <n v="903"/>
    <x v="0"/>
    <n v="17"/>
    <x v="1"/>
    <x v="1"/>
    <n v="1392357600"/>
    <n v="1392530400"/>
    <b v="0"/>
    <b v="0"/>
    <n v="15.842105263157894"/>
    <n v="53.117647058823529"/>
  </r>
  <r>
    <n v="319"/>
    <x v="318"/>
    <s v="Advanced empowering matrix"/>
    <x v="2"/>
    <x v="2"/>
    <n v="8400"/>
    <n v="3251"/>
    <x v="3"/>
    <n v="64"/>
    <x v="1"/>
    <x v="1"/>
    <n v="1281589200"/>
    <n v="1283662800"/>
    <b v="0"/>
    <b v="0"/>
    <n v="38.702380952380956"/>
    <n v="50.796875"/>
  </r>
  <r>
    <n v="320"/>
    <x v="319"/>
    <s v="Phased holistic implementation"/>
    <x v="5"/>
    <x v="13"/>
    <n v="84400"/>
    <n v="8092"/>
    <x v="0"/>
    <n v="80"/>
    <x v="1"/>
    <x v="1"/>
    <n v="1305003600"/>
    <n v="1305781200"/>
    <b v="0"/>
    <b v="0"/>
    <n v="9.5876777251184837"/>
    <n v="101.15"/>
  </r>
  <r>
    <n v="321"/>
    <x v="320"/>
    <s v="Proactive attitude-oriented knowledge user"/>
    <x v="4"/>
    <x v="12"/>
    <n v="170400"/>
    <n v="160422"/>
    <x v="0"/>
    <n v="2468"/>
    <x v="1"/>
    <x v="1"/>
    <n v="1301634000"/>
    <n v="1302325200"/>
    <b v="0"/>
    <b v="0"/>
    <n v="94.144366197183089"/>
    <n v="65.000810372771468"/>
  </r>
  <r>
    <n v="322"/>
    <x v="321"/>
    <s v="Visionary asymmetric Graphical User Interface"/>
    <x v="3"/>
    <x v="3"/>
    <n v="117900"/>
    <n v="196377"/>
    <x v="1"/>
    <n v="5168"/>
    <x v="1"/>
    <x v="1"/>
    <n v="1290664800"/>
    <n v="1291788000"/>
    <b v="0"/>
    <b v="0"/>
    <n v="166.56234096692114"/>
    <n v="37.998645510835914"/>
  </r>
  <r>
    <n v="323"/>
    <x v="322"/>
    <s v="Integrated zero-defect help-desk"/>
    <x v="4"/>
    <x v="4"/>
    <n v="8900"/>
    <n v="2148"/>
    <x v="0"/>
    <n v="26"/>
    <x v="4"/>
    <x v="4"/>
    <n v="1395896400"/>
    <n v="1396069200"/>
    <b v="0"/>
    <b v="0"/>
    <n v="24.134831460674157"/>
    <n v="82.615384615384613"/>
  </r>
  <r>
    <n v="324"/>
    <x v="323"/>
    <s v="Inverse analyzing matrices"/>
    <x v="3"/>
    <x v="3"/>
    <n v="7100"/>
    <n v="11648"/>
    <x v="1"/>
    <n v="307"/>
    <x v="1"/>
    <x v="1"/>
    <n v="1434862800"/>
    <n v="1435899600"/>
    <b v="0"/>
    <b v="1"/>
    <n v="164.05633802816902"/>
    <n v="37.941368078175898"/>
  </r>
  <r>
    <n v="325"/>
    <x v="324"/>
    <s v="Programmable systemic implementation"/>
    <x v="3"/>
    <x v="3"/>
    <n v="6500"/>
    <n v="5897"/>
    <x v="0"/>
    <n v="73"/>
    <x v="1"/>
    <x v="1"/>
    <n v="1529125200"/>
    <n v="1531112400"/>
    <b v="0"/>
    <b v="1"/>
    <n v="90.723076923076931"/>
    <n v="80.780821917808225"/>
  </r>
  <r>
    <n v="326"/>
    <x v="325"/>
    <s v="Multi-channeled next generation architecture"/>
    <x v="4"/>
    <x v="10"/>
    <n v="7200"/>
    <n v="3326"/>
    <x v="0"/>
    <n v="128"/>
    <x v="1"/>
    <x v="1"/>
    <n v="1451109600"/>
    <n v="1451628000"/>
    <b v="0"/>
    <b v="0"/>
    <n v="46.194444444444443"/>
    <n v="25.984375"/>
  </r>
  <r>
    <n v="327"/>
    <x v="326"/>
    <s v="Digitized 3rdgeneration encoding"/>
    <x v="3"/>
    <x v="3"/>
    <n v="2600"/>
    <n v="1002"/>
    <x v="0"/>
    <n v="33"/>
    <x v="1"/>
    <x v="1"/>
    <n v="1566968400"/>
    <n v="1567314000"/>
    <b v="0"/>
    <b v="1"/>
    <n v="38.53846153846154"/>
    <n v="30.363636363636363"/>
  </r>
  <r>
    <n v="328"/>
    <x v="327"/>
    <s v="Innovative well-modulated functionalities"/>
    <x v="1"/>
    <x v="1"/>
    <n v="98700"/>
    <n v="131826"/>
    <x v="1"/>
    <n v="2441"/>
    <x v="1"/>
    <x v="1"/>
    <n v="1543557600"/>
    <n v="1544508000"/>
    <b v="0"/>
    <b v="0"/>
    <n v="133.56231003039514"/>
    <n v="54.004916018025398"/>
  </r>
  <r>
    <n v="329"/>
    <x v="328"/>
    <s v="Fundamental incremental database"/>
    <x v="6"/>
    <x v="11"/>
    <n v="93800"/>
    <n v="21477"/>
    <x v="2"/>
    <n v="211"/>
    <x v="1"/>
    <x v="1"/>
    <n v="1481522400"/>
    <n v="1482472800"/>
    <b v="0"/>
    <b v="0"/>
    <n v="22.896588486140725"/>
    <n v="101.78672985781991"/>
  </r>
  <r>
    <n v="330"/>
    <x v="329"/>
    <s v="Expanded encompassing open architecture"/>
    <x v="4"/>
    <x v="4"/>
    <n v="33700"/>
    <n v="62330"/>
    <x v="1"/>
    <n v="1385"/>
    <x v="4"/>
    <x v="4"/>
    <n v="1512712800"/>
    <n v="1512799200"/>
    <b v="0"/>
    <b v="0"/>
    <n v="184.95548961424333"/>
    <n v="45.003610108303249"/>
  </r>
  <r>
    <n v="331"/>
    <x v="330"/>
    <s v="Intuitive static portal"/>
    <x v="0"/>
    <x v="0"/>
    <n v="3300"/>
    <n v="14643"/>
    <x v="1"/>
    <n v="190"/>
    <x v="1"/>
    <x v="1"/>
    <n v="1324274400"/>
    <n v="1324360800"/>
    <b v="0"/>
    <b v="0"/>
    <n v="443.72727272727275"/>
    <n v="77.068421052631578"/>
  </r>
  <r>
    <n v="332"/>
    <x v="331"/>
    <s v="Optional bandwidth-monitored definition"/>
    <x v="2"/>
    <x v="8"/>
    <n v="20700"/>
    <n v="41396"/>
    <x v="1"/>
    <n v="470"/>
    <x v="1"/>
    <x v="1"/>
    <n v="1364446800"/>
    <n v="1364533200"/>
    <b v="0"/>
    <b v="0"/>
    <n v="199.9806763285024"/>
    <n v="88.076595744680844"/>
  </r>
  <r>
    <n v="333"/>
    <x v="332"/>
    <s v="Persistent well-modulated synergy"/>
    <x v="3"/>
    <x v="3"/>
    <n v="9600"/>
    <n v="11900"/>
    <x v="1"/>
    <n v="253"/>
    <x v="1"/>
    <x v="1"/>
    <n v="1542693600"/>
    <n v="1545112800"/>
    <b v="0"/>
    <b v="0"/>
    <n v="123.95833333333333"/>
    <n v="47.035573122529641"/>
  </r>
  <r>
    <n v="334"/>
    <x v="333"/>
    <s v="Assimilated discrete algorithm"/>
    <x v="1"/>
    <x v="1"/>
    <n v="66200"/>
    <n v="123538"/>
    <x v="1"/>
    <n v="1113"/>
    <x v="1"/>
    <x v="1"/>
    <n v="1515564000"/>
    <n v="1516168800"/>
    <b v="0"/>
    <b v="0"/>
    <n v="186.61329305135951"/>
    <n v="110.99550763701707"/>
  </r>
  <r>
    <n v="335"/>
    <x v="334"/>
    <s v="Operative uniform hub"/>
    <x v="1"/>
    <x v="1"/>
    <n v="173800"/>
    <n v="198628"/>
    <x v="1"/>
    <n v="2283"/>
    <x v="1"/>
    <x v="1"/>
    <n v="1573797600"/>
    <n v="1574920800"/>
    <b v="0"/>
    <b v="0"/>
    <n v="114.28538550057536"/>
    <n v="87.003066141042481"/>
  </r>
  <r>
    <n v="336"/>
    <x v="335"/>
    <s v="Customizable intangible capability"/>
    <x v="1"/>
    <x v="1"/>
    <n v="70700"/>
    <n v="68602"/>
    <x v="0"/>
    <n v="1072"/>
    <x v="1"/>
    <x v="1"/>
    <n v="1292392800"/>
    <n v="1292479200"/>
    <b v="0"/>
    <b v="1"/>
    <n v="97.032531824611041"/>
    <n v="63.994402985074629"/>
  </r>
  <r>
    <n v="337"/>
    <x v="336"/>
    <s v="Innovative didactic analyzer"/>
    <x v="3"/>
    <x v="3"/>
    <n v="94500"/>
    <n v="116064"/>
    <x v="1"/>
    <n v="1095"/>
    <x v="1"/>
    <x v="1"/>
    <n v="1573452000"/>
    <n v="1573538400"/>
    <b v="0"/>
    <b v="0"/>
    <n v="122.81904761904762"/>
    <n v="105.9945205479452"/>
  </r>
  <r>
    <n v="338"/>
    <x v="337"/>
    <s v="Decentralized intangible encoding"/>
    <x v="3"/>
    <x v="3"/>
    <n v="69800"/>
    <n v="125042"/>
    <x v="1"/>
    <n v="1690"/>
    <x v="1"/>
    <x v="1"/>
    <n v="1317790800"/>
    <n v="1320382800"/>
    <b v="0"/>
    <b v="0"/>
    <n v="179.14326647564468"/>
    <n v="73.989349112426041"/>
  </r>
  <r>
    <n v="339"/>
    <x v="338"/>
    <s v="Front-line transitional algorithm"/>
    <x v="3"/>
    <x v="3"/>
    <n v="136300"/>
    <n v="108974"/>
    <x v="3"/>
    <n v="1297"/>
    <x v="0"/>
    <x v="0"/>
    <n v="1501650000"/>
    <n v="1502859600"/>
    <b v="0"/>
    <b v="0"/>
    <n v="79.951577402787962"/>
    <n v="84.02004626060139"/>
  </r>
  <r>
    <n v="340"/>
    <x v="339"/>
    <s v="Switchable didactic matrices"/>
    <x v="7"/>
    <x v="14"/>
    <n v="37100"/>
    <n v="34964"/>
    <x v="0"/>
    <n v="393"/>
    <x v="1"/>
    <x v="1"/>
    <n v="1323669600"/>
    <n v="1323756000"/>
    <b v="0"/>
    <b v="0"/>
    <n v="94.242587601078171"/>
    <n v="88.966921119592882"/>
  </r>
  <r>
    <n v="341"/>
    <x v="340"/>
    <s v="Ameliorated disintermediate utilization"/>
    <x v="1"/>
    <x v="7"/>
    <n v="114300"/>
    <n v="96777"/>
    <x v="0"/>
    <n v="1257"/>
    <x v="1"/>
    <x v="1"/>
    <n v="1440738000"/>
    <n v="1441342800"/>
    <b v="0"/>
    <b v="0"/>
    <n v="84.669291338582681"/>
    <n v="76.990453460620529"/>
  </r>
  <r>
    <n v="342"/>
    <x v="341"/>
    <s v="Visionary foreground middleware"/>
    <x v="3"/>
    <x v="3"/>
    <n v="47900"/>
    <n v="31864"/>
    <x v="0"/>
    <n v="328"/>
    <x v="1"/>
    <x v="1"/>
    <n v="1374296400"/>
    <n v="1375333200"/>
    <b v="0"/>
    <b v="0"/>
    <n v="66.521920668058456"/>
    <n v="97.146341463414629"/>
  </r>
  <r>
    <n v="343"/>
    <x v="342"/>
    <s v="Optional zero-defect task-force"/>
    <x v="3"/>
    <x v="3"/>
    <n v="9000"/>
    <n v="4853"/>
    <x v="0"/>
    <n v="147"/>
    <x v="1"/>
    <x v="1"/>
    <n v="1384840800"/>
    <n v="1389420000"/>
    <b v="0"/>
    <b v="0"/>
    <n v="53.922222222222224"/>
    <n v="33.013605442176868"/>
  </r>
  <r>
    <n v="344"/>
    <x v="343"/>
    <s v="Devolved exuding emulation"/>
    <x v="6"/>
    <x v="11"/>
    <n v="197600"/>
    <n v="82959"/>
    <x v="0"/>
    <n v="830"/>
    <x v="1"/>
    <x v="1"/>
    <n v="1516600800"/>
    <n v="1520056800"/>
    <b v="0"/>
    <b v="0"/>
    <n v="41.983299595141702"/>
    <n v="99.950602409638549"/>
  </r>
  <r>
    <n v="345"/>
    <x v="344"/>
    <s v="Open-source neutral task-force"/>
    <x v="4"/>
    <x v="6"/>
    <n v="157600"/>
    <n v="23159"/>
    <x v="0"/>
    <n v="331"/>
    <x v="4"/>
    <x v="4"/>
    <n v="1436418000"/>
    <n v="1436504400"/>
    <b v="0"/>
    <b v="0"/>
    <n v="14.69479695431472"/>
    <n v="69.966767371601208"/>
  </r>
  <r>
    <n v="346"/>
    <x v="345"/>
    <s v="Virtual attitude-oriented migration"/>
    <x v="1"/>
    <x v="7"/>
    <n v="8000"/>
    <n v="2758"/>
    <x v="0"/>
    <n v="25"/>
    <x v="1"/>
    <x v="1"/>
    <n v="1503550800"/>
    <n v="1508302800"/>
    <b v="0"/>
    <b v="1"/>
    <n v="34.475000000000001"/>
    <n v="110.32"/>
  </r>
  <r>
    <n v="347"/>
    <x v="346"/>
    <s v="Open-source full-range portal"/>
    <x v="2"/>
    <x v="2"/>
    <n v="900"/>
    <n v="12607"/>
    <x v="1"/>
    <n v="191"/>
    <x v="1"/>
    <x v="1"/>
    <n v="1423634400"/>
    <n v="1425708000"/>
    <b v="0"/>
    <b v="0"/>
    <n v="1400.7777777777778"/>
    <n v="66.005235602094245"/>
  </r>
  <r>
    <n v="348"/>
    <x v="347"/>
    <s v="Versatile cohesive open system"/>
    <x v="0"/>
    <x v="0"/>
    <n v="199000"/>
    <n v="142823"/>
    <x v="0"/>
    <n v="3483"/>
    <x v="1"/>
    <x v="1"/>
    <n v="1487224800"/>
    <n v="1488348000"/>
    <b v="0"/>
    <b v="0"/>
    <n v="71.770351758793964"/>
    <n v="41.005742176284812"/>
  </r>
  <r>
    <n v="349"/>
    <x v="348"/>
    <s v="Multi-layered bottom-line frame"/>
    <x v="3"/>
    <x v="3"/>
    <n v="180800"/>
    <n v="95958"/>
    <x v="0"/>
    <n v="923"/>
    <x v="1"/>
    <x v="1"/>
    <n v="1500008400"/>
    <n v="1502600400"/>
    <b v="0"/>
    <b v="0"/>
    <n v="53.074115044247783"/>
    <n v="103.96316359696641"/>
  </r>
  <r>
    <n v="350"/>
    <x v="349"/>
    <s v="Pre-emptive neutral capacity"/>
    <x v="1"/>
    <x v="17"/>
    <n v="100"/>
    <n v="5"/>
    <x v="0"/>
    <n v="1"/>
    <x v="1"/>
    <x v="1"/>
    <n v="1432098000"/>
    <n v="1433653200"/>
    <b v="0"/>
    <b v="1"/>
    <n v="5"/>
    <n v="5"/>
  </r>
  <r>
    <n v="351"/>
    <x v="350"/>
    <s v="Universal maximized methodology"/>
    <x v="1"/>
    <x v="1"/>
    <n v="74100"/>
    <n v="94631"/>
    <x v="1"/>
    <n v="2013"/>
    <x v="1"/>
    <x v="1"/>
    <n v="1440392400"/>
    <n v="1441602000"/>
    <b v="0"/>
    <b v="0"/>
    <n v="127.70715249662618"/>
    <n v="47.009935419771487"/>
  </r>
  <r>
    <n v="352"/>
    <x v="351"/>
    <s v="Expanded hybrid hardware"/>
    <x v="3"/>
    <x v="3"/>
    <n v="2800"/>
    <n v="977"/>
    <x v="0"/>
    <n v="33"/>
    <x v="0"/>
    <x v="0"/>
    <n v="1446876000"/>
    <n v="1447567200"/>
    <b v="0"/>
    <b v="0"/>
    <n v="34.892857142857139"/>
    <n v="29.606060606060606"/>
  </r>
  <r>
    <n v="353"/>
    <x v="352"/>
    <s v="Profit-focused multi-tasking access"/>
    <x v="3"/>
    <x v="3"/>
    <n v="33600"/>
    <n v="137961"/>
    <x v="1"/>
    <n v="1703"/>
    <x v="1"/>
    <x v="1"/>
    <n v="1562302800"/>
    <n v="1562389200"/>
    <b v="0"/>
    <b v="0"/>
    <n v="410.59821428571428"/>
    <n v="81.010569583088667"/>
  </r>
  <r>
    <n v="354"/>
    <x v="353"/>
    <s v="Profit-focused transitional capability"/>
    <x v="4"/>
    <x v="4"/>
    <n v="6100"/>
    <n v="7548"/>
    <x v="1"/>
    <n v="80"/>
    <x v="3"/>
    <x v="3"/>
    <n v="1378184400"/>
    <n v="1378789200"/>
    <b v="0"/>
    <b v="0"/>
    <n v="123.73770491803278"/>
    <n v="94.35"/>
  </r>
  <r>
    <n v="355"/>
    <x v="354"/>
    <s v="Front-line scalable definition"/>
    <x v="2"/>
    <x v="8"/>
    <n v="3800"/>
    <n v="2241"/>
    <x v="2"/>
    <n v="86"/>
    <x v="1"/>
    <x v="1"/>
    <n v="1485064800"/>
    <n v="1488520800"/>
    <b v="0"/>
    <b v="0"/>
    <n v="58.973684210526315"/>
    <n v="26.058139534883722"/>
  </r>
  <r>
    <n v="356"/>
    <x v="355"/>
    <s v="Open-source systematic protocol"/>
    <x v="3"/>
    <x v="3"/>
    <n v="9300"/>
    <n v="3431"/>
    <x v="0"/>
    <n v="40"/>
    <x v="6"/>
    <x v="6"/>
    <n v="1326520800"/>
    <n v="1327298400"/>
    <b v="0"/>
    <b v="0"/>
    <n v="36.892473118279568"/>
    <n v="85.775000000000006"/>
  </r>
  <r>
    <n v="357"/>
    <x v="356"/>
    <s v="Implemented tangible algorithm"/>
    <x v="6"/>
    <x v="11"/>
    <n v="2300"/>
    <n v="4253"/>
    <x v="1"/>
    <n v="41"/>
    <x v="1"/>
    <x v="1"/>
    <n v="1441256400"/>
    <n v="1443416400"/>
    <b v="0"/>
    <b v="0"/>
    <n v="184.91304347826087"/>
    <n v="103.73170731707317"/>
  </r>
  <r>
    <n v="358"/>
    <x v="357"/>
    <s v="Profit-focused 3rdgeneration circuit"/>
    <x v="7"/>
    <x v="14"/>
    <n v="9700"/>
    <n v="1146"/>
    <x v="0"/>
    <n v="23"/>
    <x v="0"/>
    <x v="0"/>
    <n v="1533877200"/>
    <n v="1534136400"/>
    <b v="1"/>
    <b v="0"/>
    <n v="11.814432989690722"/>
    <n v="49.826086956521742"/>
  </r>
  <r>
    <n v="359"/>
    <x v="358"/>
    <s v="Compatible needs-based architecture"/>
    <x v="4"/>
    <x v="10"/>
    <n v="4000"/>
    <n v="11948"/>
    <x v="1"/>
    <n v="187"/>
    <x v="1"/>
    <x v="1"/>
    <n v="1314421200"/>
    <n v="1315026000"/>
    <b v="0"/>
    <b v="0"/>
    <n v="298.7"/>
    <n v="63.893048128342244"/>
  </r>
  <r>
    <n v="360"/>
    <x v="359"/>
    <s v="Right-sized zero tolerance migration"/>
    <x v="3"/>
    <x v="3"/>
    <n v="59700"/>
    <n v="135132"/>
    <x v="1"/>
    <n v="2875"/>
    <x v="4"/>
    <x v="4"/>
    <n v="1293861600"/>
    <n v="1295071200"/>
    <b v="0"/>
    <b v="1"/>
    <n v="226.35175879396985"/>
    <n v="47.002434782608695"/>
  </r>
  <r>
    <n v="361"/>
    <x v="360"/>
    <s v="Quality-focused reciprocal structure"/>
    <x v="3"/>
    <x v="3"/>
    <n v="5500"/>
    <n v="9546"/>
    <x v="1"/>
    <n v="88"/>
    <x v="1"/>
    <x v="1"/>
    <n v="1507352400"/>
    <n v="1509426000"/>
    <b v="0"/>
    <b v="0"/>
    <n v="173.56363636363636"/>
    <n v="108.47727272727273"/>
  </r>
  <r>
    <n v="362"/>
    <x v="361"/>
    <s v="Automated actuating conglomeration"/>
    <x v="1"/>
    <x v="1"/>
    <n v="3700"/>
    <n v="13755"/>
    <x v="1"/>
    <n v="191"/>
    <x v="1"/>
    <x v="1"/>
    <n v="1296108000"/>
    <n v="1299391200"/>
    <b v="0"/>
    <b v="0"/>
    <n v="371.75675675675677"/>
    <n v="72.015706806282722"/>
  </r>
  <r>
    <n v="363"/>
    <x v="362"/>
    <s v="Re-contextualized local initiative"/>
    <x v="1"/>
    <x v="1"/>
    <n v="5200"/>
    <n v="8330"/>
    <x v="1"/>
    <n v="139"/>
    <x v="1"/>
    <x v="1"/>
    <n v="1324965600"/>
    <n v="1325052000"/>
    <b v="0"/>
    <b v="0"/>
    <n v="160.19230769230771"/>
    <n v="59.928057553956833"/>
  </r>
  <r>
    <n v="364"/>
    <x v="363"/>
    <s v="Switchable intangible definition"/>
    <x v="1"/>
    <x v="7"/>
    <n v="900"/>
    <n v="14547"/>
    <x v="1"/>
    <n v="186"/>
    <x v="1"/>
    <x v="1"/>
    <n v="1520229600"/>
    <n v="1522818000"/>
    <b v="0"/>
    <b v="0"/>
    <n v="1616.3333333333335"/>
    <n v="78.209677419354833"/>
  </r>
  <r>
    <n v="365"/>
    <x v="364"/>
    <s v="Networked bottom-line initiative"/>
    <x v="3"/>
    <x v="3"/>
    <n v="1600"/>
    <n v="11735"/>
    <x v="1"/>
    <n v="112"/>
    <x v="2"/>
    <x v="2"/>
    <n v="1482991200"/>
    <n v="1485324000"/>
    <b v="0"/>
    <b v="0"/>
    <n v="733.4375"/>
    <n v="104.77678571428571"/>
  </r>
  <r>
    <n v="366"/>
    <x v="365"/>
    <s v="Robust directional system engine"/>
    <x v="3"/>
    <x v="3"/>
    <n v="1800"/>
    <n v="10658"/>
    <x v="1"/>
    <n v="101"/>
    <x v="1"/>
    <x v="1"/>
    <n v="1294034400"/>
    <n v="1294120800"/>
    <b v="0"/>
    <b v="1"/>
    <n v="592.11111111111109"/>
    <n v="105.52475247524752"/>
  </r>
  <r>
    <n v="367"/>
    <x v="366"/>
    <s v="Triple-buffered explicit methodology"/>
    <x v="3"/>
    <x v="3"/>
    <n v="9900"/>
    <n v="1870"/>
    <x v="0"/>
    <n v="75"/>
    <x v="1"/>
    <x v="1"/>
    <n v="1413608400"/>
    <n v="1415685600"/>
    <b v="0"/>
    <b v="1"/>
    <n v="18.888888888888889"/>
    <n v="24.933333333333334"/>
  </r>
  <r>
    <n v="368"/>
    <x v="367"/>
    <s v="Reactive directional capacity"/>
    <x v="4"/>
    <x v="4"/>
    <n v="5200"/>
    <n v="14394"/>
    <x v="1"/>
    <n v="206"/>
    <x v="4"/>
    <x v="4"/>
    <n v="1286946000"/>
    <n v="1288933200"/>
    <b v="0"/>
    <b v="1"/>
    <n v="276.80769230769232"/>
    <n v="69.873786407766985"/>
  </r>
  <r>
    <n v="369"/>
    <x v="368"/>
    <s v="Polarized needs-based approach"/>
    <x v="4"/>
    <x v="19"/>
    <n v="5400"/>
    <n v="14743"/>
    <x v="1"/>
    <n v="154"/>
    <x v="1"/>
    <x v="1"/>
    <n v="1359871200"/>
    <n v="1363237200"/>
    <b v="0"/>
    <b v="1"/>
    <n v="273.01851851851848"/>
    <n v="95.733766233766232"/>
  </r>
  <r>
    <n v="370"/>
    <x v="369"/>
    <s v="Intuitive well-modulated middleware"/>
    <x v="3"/>
    <x v="3"/>
    <n v="112300"/>
    <n v="178965"/>
    <x v="1"/>
    <n v="5966"/>
    <x v="1"/>
    <x v="1"/>
    <n v="1555304400"/>
    <n v="1555822800"/>
    <b v="0"/>
    <b v="0"/>
    <n v="159.36331255565449"/>
    <n v="29.997485752598056"/>
  </r>
  <r>
    <n v="371"/>
    <x v="370"/>
    <s v="Multi-channeled logistical matrices"/>
    <x v="3"/>
    <x v="3"/>
    <n v="189200"/>
    <n v="128410"/>
    <x v="0"/>
    <n v="2176"/>
    <x v="1"/>
    <x v="1"/>
    <n v="1423375200"/>
    <n v="1427778000"/>
    <b v="0"/>
    <b v="0"/>
    <n v="67.869978858350947"/>
    <n v="59.011948529411768"/>
  </r>
  <r>
    <n v="372"/>
    <x v="371"/>
    <s v="Pre-emptive bifurcated artificial intelligence"/>
    <x v="4"/>
    <x v="4"/>
    <n v="900"/>
    <n v="14324"/>
    <x v="1"/>
    <n v="169"/>
    <x v="1"/>
    <x v="1"/>
    <n v="1420696800"/>
    <n v="1422424800"/>
    <b v="0"/>
    <b v="1"/>
    <n v="1591.5555555555554"/>
    <n v="84.757396449704146"/>
  </r>
  <r>
    <n v="373"/>
    <x v="372"/>
    <s v="Down-sized coherent toolset"/>
    <x v="3"/>
    <x v="3"/>
    <n v="22500"/>
    <n v="164291"/>
    <x v="1"/>
    <n v="2106"/>
    <x v="1"/>
    <x v="1"/>
    <n v="1502946000"/>
    <n v="1503637200"/>
    <b v="0"/>
    <b v="0"/>
    <n v="730.18222222222221"/>
    <n v="78.010921177587846"/>
  </r>
  <r>
    <n v="374"/>
    <x v="373"/>
    <s v="Open-source multi-tasking data-warehouse"/>
    <x v="4"/>
    <x v="4"/>
    <n v="167400"/>
    <n v="22073"/>
    <x v="0"/>
    <n v="441"/>
    <x v="1"/>
    <x v="1"/>
    <n v="1547186400"/>
    <n v="1547618400"/>
    <b v="0"/>
    <b v="1"/>
    <n v="13.185782556750297"/>
    <n v="50.05215419501134"/>
  </r>
  <r>
    <n v="375"/>
    <x v="374"/>
    <s v="Future-proofed upward-trending contingency"/>
    <x v="1"/>
    <x v="7"/>
    <n v="2700"/>
    <n v="1479"/>
    <x v="0"/>
    <n v="25"/>
    <x v="1"/>
    <x v="1"/>
    <n v="1444971600"/>
    <n v="1449900000"/>
    <b v="0"/>
    <b v="0"/>
    <n v="54.777777777777779"/>
    <n v="59.16"/>
  </r>
  <r>
    <n v="376"/>
    <x v="375"/>
    <s v="Mandatory uniform matrix"/>
    <x v="1"/>
    <x v="1"/>
    <n v="3400"/>
    <n v="12275"/>
    <x v="1"/>
    <n v="131"/>
    <x v="1"/>
    <x v="1"/>
    <n v="1404622800"/>
    <n v="1405141200"/>
    <b v="0"/>
    <b v="0"/>
    <n v="361.02941176470591"/>
    <n v="93.702290076335885"/>
  </r>
  <r>
    <n v="377"/>
    <x v="376"/>
    <s v="Phased methodical initiative"/>
    <x v="3"/>
    <x v="3"/>
    <n v="49700"/>
    <n v="5098"/>
    <x v="0"/>
    <n v="127"/>
    <x v="1"/>
    <x v="1"/>
    <n v="1571720400"/>
    <n v="1572933600"/>
    <b v="0"/>
    <b v="0"/>
    <n v="10.257545271629779"/>
    <n v="40.14173228346457"/>
  </r>
  <r>
    <n v="378"/>
    <x v="377"/>
    <s v="Managed stable function"/>
    <x v="4"/>
    <x v="4"/>
    <n v="178200"/>
    <n v="24882"/>
    <x v="0"/>
    <n v="355"/>
    <x v="1"/>
    <x v="1"/>
    <n v="1526878800"/>
    <n v="1530162000"/>
    <b v="0"/>
    <b v="0"/>
    <n v="13.962962962962964"/>
    <n v="70.090140845070422"/>
  </r>
  <r>
    <n v="379"/>
    <x v="378"/>
    <s v="Realigned clear-thinking migration"/>
    <x v="3"/>
    <x v="3"/>
    <n v="7200"/>
    <n v="2912"/>
    <x v="0"/>
    <n v="44"/>
    <x v="4"/>
    <x v="4"/>
    <n v="1319691600"/>
    <n v="1320904800"/>
    <b v="0"/>
    <b v="0"/>
    <n v="40.444444444444443"/>
    <n v="66.181818181818187"/>
  </r>
  <r>
    <n v="380"/>
    <x v="379"/>
    <s v="Optional clear-thinking process improvement"/>
    <x v="3"/>
    <x v="3"/>
    <n v="2500"/>
    <n v="4008"/>
    <x v="1"/>
    <n v="84"/>
    <x v="1"/>
    <x v="1"/>
    <n v="1371963600"/>
    <n v="1372395600"/>
    <b v="0"/>
    <b v="0"/>
    <n v="160.32"/>
    <n v="47.714285714285715"/>
  </r>
  <r>
    <n v="381"/>
    <x v="380"/>
    <s v="Cross-group global moratorium"/>
    <x v="3"/>
    <x v="3"/>
    <n v="5300"/>
    <n v="9749"/>
    <x v="1"/>
    <n v="155"/>
    <x v="1"/>
    <x v="1"/>
    <n v="1433739600"/>
    <n v="1437714000"/>
    <b v="0"/>
    <b v="0"/>
    <n v="183.9433962264151"/>
    <n v="62.896774193548389"/>
  </r>
  <r>
    <n v="382"/>
    <x v="381"/>
    <s v="Visionary systemic process improvement"/>
    <x v="7"/>
    <x v="14"/>
    <n v="9100"/>
    <n v="5803"/>
    <x v="0"/>
    <n v="67"/>
    <x v="1"/>
    <x v="1"/>
    <n v="1508130000"/>
    <n v="1509771600"/>
    <b v="0"/>
    <b v="0"/>
    <n v="63.769230769230766"/>
    <n v="86.611940298507463"/>
  </r>
  <r>
    <n v="383"/>
    <x v="382"/>
    <s v="Progressive intangible flexibility"/>
    <x v="0"/>
    <x v="0"/>
    <n v="6300"/>
    <n v="14199"/>
    <x v="1"/>
    <n v="189"/>
    <x v="1"/>
    <x v="1"/>
    <n v="1550037600"/>
    <n v="1550556000"/>
    <b v="0"/>
    <b v="1"/>
    <n v="225.38095238095238"/>
    <n v="75.126984126984127"/>
  </r>
  <r>
    <n v="384"/>
    <x v="383"/>
    <s v="Reactive real-time software"/>
    <x v="4"/>
    <x v="4"/>
    <n v="114400"/>
    <n v="196779"/>
    <x v="1"/>
    <n v="4799"/>
    <x v="1"/>
    <x v="1"/>
    <n v="1486706400"/>
    <n v="1489039200"/>
    <b v="1"/>
    <b v="1"/>
    <n v="172.00961538461539"/>
    <n v="41.004167534903104"/>
  </r>
  <r>
    <n v="385"/>
    <x v="384"/>
    <s v="Programmable incremental knowledge user"/>
    <x v="5"/>
    <x v="9"/>
    <n v="38900"/>
    <n v="56859"/>
    <x v="1"/>
    <n v="1137"/>
    <x v="1"/>
    <x v="1"/>
    <n v="1553835600"/>
    <n v="1556600400"/>
    <b v="0"/>
    <b v="0"/>
    <n v="146.16709511568124"/>
    <n v="50.007915567282325"/>
  </r>
  <r>
    <n v="386"/>
    <x v="385"/>
    <s v="Progressive 5thgeneration customer loyalty"/>
    <x v="3"/>
    <x v="3"/>
    <n v="135500"/>
    <n v="103554"/>
    <x v="0"/>
    <n v="1068"/>
    <x v="1"/>
    <x v="1"/>
    <n v="1277528400"/>
    <n v="1278565200"/>
    <b v="0"/>
    <b v="0"/>
    <n v="76.42361623616236"/>
    <n v="96.960674157303373"/>
  </r>
  <r>
    <n v="387"/>
    <x v="386"/>
    <s v="Triple-buffered logistical frame"/>
    <x v="2"/>
    <x v="8"/>
    <n v="109000"/>
    <n v="42795"/>
    <x v="0"/>
    <n v="424"/>
    <x v="1"/>
    <x v="1"/>
    <n v="1339477200"/>
    <n v="1339909200"/>
    <b v="0"/>
    <b v="0"/>
    <n v="39.261467889908261"/>
    <n v="100.93160377358491"/>
  </r>
  <r>
    <n v="388"/>
    <x v="387"/>
    <s v="Exclusive dynamic adapter"/>
    <x v="1"/>
    <x v="7"/>
    <n v="114800"/>
    <n v="12938"/>
    <x v="3"/>
    <n v="145"/>
    <x v="5"/>
    <x v="5"/>
    <n v="1325656800"/>
    <n v="1325829600"/>
    <b v="0"/>
    <b v="0"/>
    <n v="11.270034843205574"/>
    <n v="89.227586206896547"/>
  </r>
  <r>
    <n v="389"/>
    <x v="388"/>
    <s v="Automated systemic hierarchy"/>
    <x v="3"/>
    <x v="3"/>
    <n v="83000"/>
    <n v="101352"/>
    <x v="1"/>
    <n v="1152"/>
    <x v="1"/>
    <x v="1"/>
    <n v="1288242000"/>
    <n v="1290578400"/>
    <b v="0"/>
    <b v="0"/>
    <n v="122.11084337349398"/>
    <n v="87.979166666666671"/>
  </r>
  <r>
    <n v="390"/>
    <x v="389"/>
    <s v="Digitized eco-centric core"/>
    <x v="7"/>
    <x v="14"/>
    <n v="2400"/>
    <n v="4477"/>
    <x v="1"/>
    <n v="50"/>
    <x v="1"/>
    <x v="1"/>
    <n v="1379048400"/>
    <n v="1380344400"/>
    <b v="0"/>
    <b v="0"/>
    <n v="186.54166666666669"/>
    <n v="89.54"/>
  </r>
  <r>
    <n v="391"/>
    <x v="390"/>
    <s v="Mandatory uniform strategy"/>
    <x v="5"/>
    <x v="9"/>
    <n v="60400"/>
    <n v="4393"/>
    <x v="0"/>
    <n v="151"/>
    <x v="1"/>
    <x v="1"/>
    <n v="1389679200"/>
    <n v="1389852000"/>
    <b v="0"/>
    <b v="0"/>
    <n v="7.2731788079470201"/>
    <n v="29.09271523178808"/>
  </r>
  <r>
    <n v="392"/>
    <x v="391"/>
    <s v="Profit-focused zero administration forecast"/>
    <x v="2"/>
    <x v="8"/>
    <n v="102900"/>
    <n v="67546"/>
    <x v="0"/>
    <n v="1608"/>
    <x v="1"/>
    <x v="1"/>
    <n v="1294293600"/>
    <n v="1294466400"/>
    <b v="0"/>
    <b v="0"/>
    <n v="65.642371234207957"/>
    <n v="42.006218905472636"/>
  </r>
  <r>
    <n v="393"/>
    <x v="392"/>
    <s v="De-engineered static orchestration"/>
    <x v="1"/>
    <x v="17"/>
    <n v="62800"/>
    <n v="143788"/>
    <x v="1"/>
    <n v="3059"/>
    <x v="0"/>
    <x v="0"/>
    <n v="1500267600"/>
    <n v="1500354000"/>
    <b v="0"/>
    <b v="0"/>
    <n v="228.96178343949046"/>
    <n v="47.004903563255965"/>
  </r>
  <r>
    <n v="394"/>
    <x v="393"/>
    <s v="Customizable dynamic info-mediaries"/>
    <x v="4"/>
    <x v="4"/>
    <n v="800"/>
    <n v="3755"/>
    <x v="1"/>
    <n v="34"/>
    <x v="1"/>
    <x v="1"/>
    <n v="1375074000"/>
    <n v="1375938000"/>
    <b v="0"/>
    <b v="1"/>
    <n v="469.37499999999994"/>
    <n v="110.44117647058823"/>
  </r>
  <r>
    <n v="395"/>
    <x v="122"/>
    <s v="Enhanced incremental budgetary management"/>
    <x v="3"/>
    <x v="3"/>
    <n v="7100"/>
    <n v="9238"/>
    <x v="1"/>
    <n v="220"/>
    <x v="1"/>
    <x v="1"/>
    <n v="1323324000"/>
    <n v="1323410400"/>
    <b v="1"/>
    <b v="0"/>
    <n v="130.11267605633802"/>
    <n v="41.990909090909092"/>
  </r>
  <r>
    <n v="396"/>
    <x v="394"/>
    <s v="Digitized local info-mediaries"/>
    <x v="4"/>
    <x v="6"/>
    <n v="46100"/>
    <n v="77012"/>
    <x v="1"/>
    <n v="1604"/>
    <x v="2"/>
    <x v="2"/>
    <n v="1538715600"/>
    <n v="1539406800"/>
    <b v="0"/>
    <b v="0"/>
    <n v="167.05422993492408"/>
    <n v="48.012468827930178"/>
  </r>
  <r>
    <n v="397"/>
    <x v="395"/>
    <s v="Virtual systematic monitoring"/>
    <x v="1"/>
    <x v="1"/>
    <n v="8100"/>
    <n v="14083"/>
    <x v="1"/>
    <n v="454"/>
    <x v="1"/>
    <x v="1"/>
    <n v="1369285200"/>
    <n v="1369803600"/>
    <b v="0"/>
    <b v="0"/>
    <n v="173.8641975308642"/>
    <n v="31.019823788546255"/>
  </r>
  <r>
    <n v="398"/>
    <x v="396"/>
    <s v="Reactive bottom-line open architecture"/>
    <x v="4"/>
    <x v="10"/>
    <n v="1700"/>
    <n v="12202"/>
    <x v="1"/>
    <n v="123"/>
    <x v="6"/>
    <x v="6"/>
    <n v="1525755600"/>
    <n v="1525928400"/>
    <b v="0"/>
    <b v="1"/>
    <n v="717.76470588235293"/>
    <n v="99.203252032520325"/>
  </r>
  <r>
    <n v="399"/>
    <x v="397"/>
    <s v="Pre-emptive interactive model"/>
    <x v="1"/>
    <x v="7"/>
    <n v="97300"/>
    <n v="62127"/>
    <x v="0"/>
    <n v="941"/>
    <x v="1"/>
    <x v="1"/>
    <n v="1296626400"/>
    <n v="1297231200"/>
    <b v="0"/>
    <b v="0"/>
    <n v="63.850976361767728"/>
    <n v="66.022316684378325"/>
  </r>
  <r>
    <n v="400"/>
    <x v="398"/>
    <s v="Ergonomic eco-centric open architecture"/>
    <x v="7"/>
    <x v="14"/>
    <n v="100"/>
    <n v="2"/>
    <x v="0"/>
    <n v="1"/>
    <x v="1"/>
    <x v="1"/>
    <n v="1376629200"/>
    <n v="1378530000"/>
    <b v="0"/>
    <b v="1"/>
    <n v="2"/>
    <n v="2"/>
  </r>
  <r>
    <n v="401"/>
    <x v="399"/>
    <s v="Inverse radical hierarchy"/>
    <x v="3"/>
    <x v="3"/>
    <n v="900"/>
    <n v="13772"/>
    <x v="1"/>
    <n v="299"/>
    <x v="1"/>
    <x v="1"/>
    <n v="1572152400"/>
    <n v="1572152400"/>
    <b v="0"/>
    <b v="0"/>
    <n v="1530.2222222222222"/>
    <n v="46.060200668896321"/>
  </r>
  <r>
    <n v="402"/>
    <x v="400"/>
    <s v="Team-oriented static interface"/>
    <x v="4"/>
    <x v="12"/>
    <n v="7300"/>
    <n v="2946"/>
    <x v="0"/>
    <n v="40"/>
    <x v="1"/>
    <x v="1"/>
    <n v="1325829600"/>
    <n v="1329890400"/>
    <b v="0"/>
    <b v="1"/>
    <n v="40.356164383561641"/>
    <n v="73.650000000000006"/>
  </r>
  <r>
    <n v="403"/>
    <x v="401"/>
    <s v="Virtual foreground throughput"/>
    <x v="3"/>
    <x v="3"/>
    <n v="195800"/>
    <n v="168820"/>
    <x v="0"/>
    <n v="3015"/>
    <x v="0"/>
    <x v="0"/>
    <n v="1273640400"/>
    <n v="1276750800"/>
    <b v="0"/>
    <b v="1"/>
    <n v="86.220633299284984"/>
    <n v="55.99336650082919"/>
  </r>
  <r>
    <n v="404"/>
    <x v="402"/>
    <s v="Visionary exuding Internet solution"/>
    <x v="3"/>
    <x v="3"/>
    <n v="48900"/>
    <n v="154321"/>
    <x v="1"/>
    <n v="2237"/>
    <x v="1"/>
    <x v="1"/>
    <n v="1510639200"/>
    <n v="1510898400"/>
    <b v="0"/>
    <b v="0"/>
    <n v="315.58486707566465"/>
    <n v="68.985695127402778"/>
  </r>
  <r>
    <n v="405"/>
    <x v="403"/>
    <s v="Synchronized secondary analyzer"/>
    <x v="3"/>
    <x v="3"/>
    <n v="29600"/>
    <n v="26527"/>
    <x v="0"/>
    <n v="435"/>
    <x v="1"/>
    <x v="1"/>
    <n v="1528088400"/>
    <n v="1532408400"/>
    <b v="0"/>
    <b v="0"/>
    <n v="89.618243243243242"/>
    <n v="60.981609195402299"/>
  </r>
  <r>
    <n v="406"/>
    <x v="404"/>
    <s v="Balanced attitude-oriented parallelism"/>
    <x v="4"/>
    <x v="4"/>
    <n v="39300"/>
    <n v="71583"/>
    <x v="1"/>
    <n v="645"/>
    <x v="1"/>
    <x v="1"/>
    <n v="1359525600"/>
    <n v="1360562400"/>
    <b v="1"/>
    <b v="0"/>
    <n v="182.14503816793894"/>
    <n v="110.98139534883721"/>
  </r>
  <r>
    <n v="407"/>
    <x v="405"/>
    <s v="Organized bandwidth-monitored core"/>
    <x v="3"/>
    <x v="3"/>
    <n v="3400"/>
    <n v="12100"/>
    <x v="1"/>
    <n v="484"/>
    <x v="3"/>
    <x v="3"/>
    <n v="1570942800"/>
    <n v="1571547600"/>
    <b v="0"/>
    <b v="0"/>
    <n v="355.88235294117646"/>
    <n v="25"/>
  </r>
  <r>
    <n v="408"/>
    <x v="406"/>
    <s v="Cloned leadingedge utilization"/>
    <x v="4"/>
    <x v="4"/>
    <n v="9200"/>
    <n v="12129"/>
    <x v="1"/>
    <n v="154"/>
    <x v="0"/>
    <x v="0"/>
    <n v="1466398800"/>
    <n v="1468126800"/>
    <b v="0"/>
    <b v="0"/>
    <n v="131.83695652173913"/>
    <n v="78.759740259740255"/>
  </r>
  <r>
    <n v="409"/>
    <x v="97"/>
    <s v="Secured asymmetric projection"/>
    <x v="1"/>
    <x v="1"/>
    <n v="135600"/>
    <n v="62804"/>
    <x v="0"/>
    <n v="714"/>
    <x v="1"/>
    <x v="1"/>
    <n v="1492491600"/>
    <n v="1492837200"/>
    <b v="0"/>
    <b v="0"/>
    <n v="46.315634218289084"/>
    <n v="87.960784313725483"/>
  </r>
  <r>
    <n v="410"/>
    <x v="407"/>
    <s v="Advanced cohesive Graphic Interface"/>
    <x v="6"/>
    <x v="20"/>
    <n v="153700"/>
    <n v="55536"/>
    <x v="2"/>
    <n v="1111"/>
    <x v="1"/>
    <x v="1"/>
    <n v="1430197200"/>
    <n v="1430197200"/>
    <b v="0"/>
    <b v="0"/>
    <n v="36.132726089785294"/>
    <n v="49.987398739873989"/>
  </r>
  <r>
    <n v="411"/>
    <x v="408"/>
    <s v="Down-sized maximized function"/>
    <x v="3"/>
    <x v="3"/>
    <n v="7800"/>
    <n v="8161"/>
    <x v="1"/>
    <n v="82"/>
    <x v="1"/>
    <x v="1"/>
    <n v="1496034000"/>
    <n v="1496206800"/>
    <b v="0"/>
    <b v="0"/>
    <n v="104.62820512820512"/>
    <n v="99.524390243902445"/>
  </r>
  <r>
    <n v="412"/>
    <x v="409"/>
    <s v="Realigned zero tolerance software"/>
    <x v="5"/>
    <x v="13"/>
    <n v="2100"/>
    <n v="14046"/>
    <x v="1"/>
    <n v="134"/>
    <x v="1"/>
    <x v="1"/>
    <n v="1388728800"/>
    <n v="1389592800"/>
    <b v="0"/>
    <b v="0"/>
    <n v="668.85714285714289"/>
    <n v="104.82089552238806"/>
  </r>
  <r>
    <n v="413"/>
    <x v="410"/>
    <s v="Persevering analyzing extranet"/>
    <x v="4"/>
    <x v="10"/>
    <n v="189500"/>
    <n v="117628"/>
    <x v="2"/>
    <n v="1089"/>
    <x v="1"/>
    <x v="1"/>
    <n v="1543298400"/>
    <n v="1545631200"/>
    <b v="0"/>
    <b v="0"/>
    <n v="62.072823218997364"/>
    <n v="108.01469237832875"/>
  </r>
  <r>
    <n v="414"/>
    <x v="411"/>
    <s v="Innovative human-resource migration"/>
    <x v="0"/>
    <x v="0"/>
    <n v="188200"/>
    <n v="159405"/>
    <x v="0"/>
    <n v="5497"/>
    <x v="1"/>
    <x v="1"/>
    <n v="1271739600"/>
    <n v="1272430800"/>
    <b v="0"/>
    <b v="1"/>
    <n v="84.699787460148784"/>
    <n v="28.998544660724033"/>
  </r>
  <r>
    <n v="415"/>
    <x v="412"/>
    <s v="Intuitive needs-based monitoring"/>
    <x v="3"/>
    <x v="3"/>
    <n v="113500"/>
    <n v="12552"/>
    <x v="0"/>
    <n v="418"/>
    <x v="1"/>
    <x v="1"/>
    <n v="1326434400"/>
    <n v="1327903200"/>
    <b v="0"/>
    <b v="0"/>
    <n v="11.059030837004405"/>
    <n v="30.028708133971293"/>
  </r>
  <r>
    <n v="416"/>
    <x v="413"/>
    <s v="Customer-focused disintermediate toolset"/>
    <x v="4"/>
    <x v="4"/>
    <n v="134600"/>
    <n v="59007"/>
    <x v="0"/>
    <n v="1439"/>
    <x v="1"/>
    <x v="1"/>
    <n v="1295244000"/>
    <n v="1296021600"/>
    <b v="0"/>
    <b v="1"/>
    <n v="43.838781575037146"/>
    <n v="41.005559416261292"/>
  </r>
  <r>
    <n v="417"/>
    <x v="414"/>
    <s v="Upgradable 24/7 emulation"/>
    <x v="3"/>
    <x v="3"/>
    <n v="1700"/>
    <n v="943"/>
    <x v="0"/>
    <n v="15"/>
    <x v="1"/>
    <x v="1"/>
    <n v="1541221200"/>
    <n v="1543298400"/>
    <b v="0"/>
    <b v="0"/>
    <n v="55.470588235294116"/>
    <n v="62.866666666666667"/>
  </r>
  <r>
    <n v="418"/>
    <x v="32"/>
    <s v="Quality-focused client-server core"/>
    <x v="4"/>
    <x v="4"/>
    <n v="163700"/>
    <n v="93963"/>
    <x v="0"/>
    <n v="1999"/>
    <x v="0"/>
    <x v="0"/>
    <n v="1336280400"/>
    <n v="1336366800"/>
    <b v="0"/>
    <b v="0"/>
    <n v="57.399511301160658"/>
    <n v="47.005002501250623"/>
  </r>
  <r>
    <n v="419"/>
    <x v="415"/>
    <s v="Upgradable maximized protocol"/>
    <x v="2"/>
    <x v="2"/>
    <n v="113800"/>
    <n v="140469"/>
    <x v="1"/>
    <n v="5203"/>
    <x v="1"/>
    <x v="1"/>
    <n v="1324533600"/>
    <n v="1325052000"/>
    <b v="0"/>
    <b v="0"/>
    <n v="123.43497363796135"/>
    <n v="26.997693638285604"/>
  </r>
  <r>
    <n v="420"/>
    <x v="416"/>
    <s v="Cross-platform interactive synergy"/>
    <x v="3"/>
    <x v="3"/>
    <n v="5000"/>
    <n v="6423"/>
    <x v="1"/>
    <n v="94"/>
    <x v="1"/>
    <x v="1"/>
    <n v="1498366800"/>
    <n v="1499576400"/>
    <b v="0"/>
    <b v="0"/>
    <n v="128.46"/>
    <n v="68.329787234042556"/>
  </r>
  <r>
    <n v="421"/>
    <x v="417"/>
    <s v="User-centric fault-tolerant archive"/>
    <x v="2"/>
    <x v="8"/>
    <n v="9400"/>
    <n v="6015"/>
    <x v="0"/>
    <n v="118"/>
    <x v="1"/>
    <x v="1"/>
    <n v="1498712400"/>
    <n v="1501304400"/>
    <b v="0"/>
    <b v="1"/>
    <n v="63.989361702127653"/>
    <n v="50.974576271186443"/>
  </r>
  <r>
    <n v="422"/>
    <x v="418"/>
    <s v="Reverse-engineered regional knowledge user"/>
    <x v="3"/>
    <x v="3"/>
    <n v="8700"/>
    <n v="11075"/>
    <x v="1"/>
    <n v="205"/>
    <x v="1"/>
    <x v="1"/>
    <n v="1271480400"/>
    <n v="1273208400"/>
    <b v="0"/>
    <b v="1"/>
    <n v="127.29885057471265"/>
    <n v="54.024390243902438"/>
  </r>
  <r>
    <n v="423"/>
    <x v="419"/>
    <s v="Self-enabling real-time definition"/>
    <x v="0"/>
    <x v="0"/>
    <n v="147800"/>
    <n v="15723"/>
    <x v="0"/>
    <n v="162"/>
    <x v="1"/>
    <x v="1"/>
    <n v="1316667600"/>
    <n v="1316840400"/>
    <b v="0"/>
    <b v="1"/>
    <n v="10.638024357239512"/>
    <n v="97.055555555555557"/>
  </r>
  <r>
    <n v="424"/>
    <x v="420"/>
    <s v="User-centric impactful projection"/>
    <x v="1"/>
    <x v="7"/>
    <n v="5100"/>
    <n v="2064"/>
    <x v="0"/>
    <n v="83"/>
    <x v="1"/>
    <x v="1"/>
    <n v="1524027600"/>
    <n v="1524546000"/>
    <b v="0"/>
    <b v="0"/>
    <n v="40.470588235294116"/>
    <n v="24.867469879518072"/>
  </r>
  <r>
    <n v="425"/>
    <x v="421"/>
    <s v="Vision-oriented actuating hardware"/>
    <x v="7"/>
    <x v="14"/>
    <n v="2700"/>
    <n v="7767"/>
    <x v="1"/>
    <n v="92"/>
    <x v="1"/>
    <x v="1"/>
    <n v="1438059600"/>
    <n v="1438578000"/>
    <b v="0"/>
    <b v="0"/>
    <n v="287.66666666666663"/>
    <n v="84.423913043478265"/>
  </r>
  <r>
    <n v="426"/>
    <x v="422"/>
    <s v="Virtual leadingedge framework"/>
    <x v="3"/>
    <x v="3"/>
    <n v="1800"/>
    <n v="10313"/>
    <x v="1"/>
    <n v="219"/>
    <x v="1"/>
    <x v="1"/>
    <n v="1361944800"/>
    <n v="1362549600"/>
    <b v="0"/>
    <b v="0"/>
    <n v="572.94444444444446"/>
    <n v="47.091324200913242"/>
  </r>
  <r>
    <n v="427"/>
    <x v="423"/>
    <s v="Managed discrete framework"/>
    <x v="3"/>
    <x v="3"/>
    <n v="174500"/>
    <n v="197018"/>
    <x v="1"/>
    <n v="2526"/>
    <x v="1"/>
    <x v="1"/>
    <n v="1410584400"/>
    <n v="1413349200"/>
    <b v="0"/>
    <b v="1"/>
    <n v="112.90429799426933"/>
    <n v="77.996041171813147"/>
  </r>
  <r>
    <n v="428"/>
    <x v="424"/>
    <s v="Progressive zero-defect capability"/>
    <x v="4"/>
    <x v="10"/>
    <n v="101400"/>
    <n v="47037"/>
    <x v="0"/>
    <n v="747"/>
    <x v="1"/>
    <x v="1"/>
    <n v="1297404000"/>
    <n v="1298008800"/>
    <b v="0"/>
    <b v="0"/>
    <n v="46.387573964497044"/>
    <n v="62.967871485943775"/>
  </r>
  <r>
    <n v="429"/>
    <x v="425"/>
    <s v="Right-sized demand-driven adapter"/>
    <x v="7"/>
    <x v="14"/>
    <n v="191000"/>
    <n v="173191"/>
    <x v="3"/>
    <n v="2138"/>
    <x v="1"/>
    <x v="1"/>
    <n v="1392012000"/>
    <n v="1394427600"/>
    <b v="0"/>
    <b v="1"/>
    <n v="90.675916230366497"/>
    <n v="81.006080449017773"/>
  </r>
  <r>
    <n v="430"/>
    <x v="426"/>
    <s v="Re-engineered attitude-oriented frame"/>
    <x v="3"/>
    <x v="3"/>
    <n v="8100"/>
    <n v="5487"/>
    <x v="0"/>
    <n v="84"/>
    <x v="1"/>
    <x v="1"/>
    <n v="1569733200"/>
    <n v="1572670800"/>
    <b v="0"/>
    <b v="0"/>
    <n v="67.740740740740748"/>
    <n v="65.321428571428569"/>
  </r>
  <r>
    <n v="431"/>
    <x v="427"/>
    <s v="Compatible multimedia utilization"/>
    <x v="3"/>
    <x v="3"/>
    <n v="5100"/>
    <n v="9817"/>
    <x v="1"/>
    <n v="94"/>
    <x v="1"/>
    <x v="1"/>
    <n v="1529643600"/>
    <n v="1531112400"/>
    <b v="1"/>
    <b v="0"/>
    <n v="192.49019607843135"/>
    <n v="104.43617021276596"/>
  </r>
  <r>
    <n v="432"/>
    <x v="428"/>
    <s v="Re-contextualized dedicated hardware"/>
    <x v="3"/>
    <x v="3"/>
    <n v="7700"/>
    <n v="6369"/>
    <x v="0"/>
    <n v="91"/>
    <x v="1"/>
    <x v="1"/>
    <n v="1399006800"/>
    <n v="1400734800"/>
    <b v="0"/>
    <b v="0"/>
    <n v="82.714285714285722"/>
    <n v="69.989010989010993"/>
  </r>
  <r>
    <n v="433"/>
    <x v="429"/>
    <s v="Decentralized composite paradigm"/>
    <x v="4"/>
    <x v="4"/>
    <n v="121400"/>
    <n v="65755"/>
    <x v="0"/>
    <n v="792"/>
    <x v="1"/>
    <x v="1"/>
    <n v="1385359200"/>
    <n v="1386741600"/>
    <b v="0"/>
    <b v="1"/>
    <n v="54.163920922570021"/>
    <n v="83.023989898989896"/>
  </r>
  <r>
    <n v="434"/>
    <x v="430"/>
    <s v="Cloned transitional hierarchy"/>
    <x v="3"/>
    <x v="3"/>
    <n v="5400"/>
    <n v="903"/>
    <x v="3"/>
    <n v="10"/>
    <x v="0"/>
    <x v="0"/>
    <n v="1480572000"/>
    <n v="1481781600"/>
    <b v="1"/>
    <b v="0"/>
    <n v="16.722222222222221"/>
    <n v="90.3"/>
  </r>
  <r>
    <n v="435"/>
    <x v="431"/>
    <s v="Advanced discrete leverage"/>
    <x v="3"/>
    <x v="3"/>
    <n v="152400"/>
    <n v="178120"/>
    <x v="1"/>
    <n v="1713"/>
    <x v="6"/>
    <x v="6"/>
    <n v="1418623200"/>
    <n v="1419660000"/>
    <b v="0"/>
    <b v="1"/>
    <n v="116.87664041994749"/>
    <n v="103.98131932282546"/>
  </r>
  <r>
    <n v="436"/>
    <x v="432"/>
    <s v="Open-source incremental throughput"/>
    <x v="1"/>
    <x v="17"/>
    <n v="1300"/>
    <n v="13678"/>
    <x v="1"/>
    <n v="249"/>
    <x v="1"/>
    <x v="1"/>
    <n v="1555736400"/>
    <n v="1555822800"/>
    <b v="0"/>
    <b v="0"/>
    <n v="1052.1538461538462"/>
    <n v="54.931726907630519"/>
  </r>
  <r>
    <n v="437"/>
    <x v="433"/>
    <s v="Centralized regional interface"/>
    <x v="4"/>
    <x v="10"/>
    <n v="8100"/>
    <n v="9969"/>
    <x v="1"/>
    <n v="192"/>
    <x v="1"/>
    <x v="1"/>
    <n v="1442120400"/>
    <n v="1442379600"/>
    <b v="0"/>
    <b v="1"/>
    <n v="123.07407407407408"/>
    <n v="51.921875"/>
  </r>
  <r>
    <n v="438"/>
    <x v="434"/>
    <s v="Streamlined web-enabled knowledgebase"/>
    <x v="3"/>
    <x v="3"/>
    <n v="8300"/>
    <n v="14827"/>
    <x v="1"/>
    <n v="247"/>
    <x v="1"/>
    <x v="1"/>
    <n v="1362376800"/>
    <n v="1364965200"/>
    <b v="0"/>
    <b v="0"/>
    <n v="178.63855421686748"/>
    <n v="60.02834008097166"/>
  </r>
  <r>
    <n v="439"/>
    <x v="435"/>
    <s v="Digitized transitional monitoring"/>
    <x v="4"/>
    <x v="22"/>
    <n v="28400"/>
    <n v="100900"/>
    <x v="1"/>
    <n v="2293"/>
    <x v="1"/>
    <x v="1"/>
    <n v="1478408400"/>
    <n v="1479016800"/>
    <b v="0"/>
    <b v="0"/>
    <n v="355.28169014084506"/>
    <n v="44.003488879197555"/>
  </r>
  <r>
    <n v="440"/>
    <x v="436"/>
    <s v="Networked optimal adapter"/>
    <x v="4"/>
    <x v="19"/>
    <n v="102500"/>
    <n v="165954"/>
    <x v="1"/>
    <n v="3131"/>
    <x v="1"/>
    <x v="1"/>
    <n v="1498798800"/>
    <n v="1499662800"/>
    <b v="0"/>
    <b v="0"/>
    <n v="161.90634146341463"/>
    <n v="53.003513254551258"/>
  </r>
  <r>
    <n v="441"/>
    <x v="437"/>
    <s v="Automated optimal function"/>
    <x v="2"/>
    <x v="8"/>
    <n v="7000"/>
    <n v="1744"/>
    <x v="0"/>
    <n v="32"/>
    <x v="1"/>
    <x v="1"/>
    <n v="1335416400"/>
    <n v="1337835600"/>
    <b v="0"/>
    <b v="0"/>
    <n v="24.914285714285715"/>
    <n v="54.5"/>
  </r>
  <r>
    <n v="442"/>
    <x v="438"/>
    <s v="Devolved system-worthy framework"/>
    <x v="3"/>
    <x v="3"/>
    <n v="5400"/>
    <n v="10731"/>
    <x v="1"/>
    <n v="143"/>
    <x v="6"/>
    <x v="6"/>
    <n v="1504328400"/>
    <n v="1505710800"/>
    <b v="0"/>
    <b v="0"/>
    <n v="198.72222222222223"/>
    <n v="75.04195804195804"/>
  </r>
  <r>
    <n v="443"/>
    <x v="439"/>
    <s v="Stand-alone user-facing service-desk"/>
    <x v="3"/>
    <x v="3"/>
    <n v="9300"/>
    <n v="3232"/>
    <x v="3"/>
    <n v="90"/>
    <x v="1"/>
    <x v="1"/>
    <n v="1285822800"/>
    <n v="1287464400"/>
    <b v="0"/>
    <b v="0"/>
    <n v="34.752688172043008"/>
    <n v="35.911111111111111"/>
  </r>
  <r>
    <n v="444"/>
    <x v="347"/>
    <s v="Versatile global attitude"/>
    <x v="1"/>
    <x v="7"/>
    <n v="6200"/>
    <n v="10938"/>
    <x v="1"/>
    <n v="296"/>
    <x v="1"/>
    <x v="1"/>
    <n v="1311483600"/>
    <n v="1311656400"/>
    <b v="0"/>
    <b v="1"/>
    <n v="176.41935483870967"/>
    <n v="36.952702702702702"/>
  </r>
  <r>
    <n v="445"/>
    <x v="440"/>
    <s v="Intuitive demand-driven Local Area Network"/>
    <x v="3"/>
    <x v="3"/>
    <n v="2100"/>
    <n v="10739"/>
    <x v="1"/>
    <n v="170"/>
    <x v="1"/>
    <x v="1"/>
    <n v="1291356000"/>
    <n v="1293170400"/>
    <b v="0"/>
    <b v="1"/>
    <n v="511.38095238095235"/>
    <n v="63.170588235294119"/>
  </r>
  <r>
    <n v="446"/>
    <x v="441"/>
    <s v="Assimilated uniform methodology"/>
    <x v="2"/>
    <x v="8"/>
    <n v="6800"/>
    <n v="5579"/>
    <x v="0"/>
    <n v="186"/>
    <x v="1"/>
    <x v="1"/>
    <n v="1355810400"/>
    <n v="1355983200"/>
    <b v="0"/>
    <b v="0"/>
    <n v="82.044117647058826"/>
    <n v="29.99462365591398"/>
  </r>
  <r>
    <n v="447"/>
    <x v="442"/>
    <s v="Self-enabling next generation algorithm"/>
    <x v="4"/>
    <x v="19"/>
    <n v="155200"/>
    <n v="37754"/>
    <x v="3"/>
    <n v="439"/>
    <x v="4"/>
    <x v="4"/>
    <n v="1513663200"/>
    <n v="1515045600"/>
    <b v="0"/>
    <b v="0"/>
    <n v="24.326030927835053"/>
    <n v="86"/>
  </r>
  <r>
    <n v="448"/>
    <x v="443"/>
    <s v="Object-based demand-driven strategy"/>
    <x v="6"/>
    <x v="11"/>
    <n v="89900"/>
    <n v="45384"/>
    <x v="0"/>
    <n v="605"/>
    <x v="1"/>
    <x v="1"/>
    <n v="1365915600"/>
    <n v="1366088400"/>
    <b v="0"/>
    <b v="1"/>
    <n v="50.482758620689658"/>
    <n v="75.014876033057845"/>
  </r>
  <r>
    <n v="449"/>
    <x v="444"/>
    <s v="Public-key coherent ability"/>
    <x v="6"/>
    <x v="11"/>
    <n v="900"/>
    <n v="8703"/>
    <x v="1"/>
    <n v="86"/>
    <x v="3"/>
    <x v="3"/>
    <n v="1551852000"/>
    <n v="1553317200"/>
    <b v="0"/>
    <b v="0"/>
    <n v="967"/>
    <n v="101.19767441860465"/>
  </r>
  <r>
    <n v="450"/>
    <x v="445"/>
    <s v="Up-sized composite success"/>
    <x v="4"/>
    <x v="10"/>
    <n v="100"/>
    <n v="4"/>
    <x v="0"/>
    <n v="1"/>
    <x v="0"/>
    <x v="0"/>
    <n v="1540098000"/>
    <n v="1542088800"/>
    <b v="0"/>
    <b v="0"/>
    <n v="4"/>
    <n v="4"/>
  </r>
  <r>
    <n v="451"/>
    <x v="446"/>
    <s v="Innovative exuding matrix"/>
    <x v="1"/>
    <x v="1"/>
    <n v="148400"/>
    <n v="182302"/>
    <x v="1"/>
    <n v="6286"/>
    <x v="1"/>
    <x v="1"/>
    <n v="1500440400"/>
    <n v="1503118800"/>
    <b v="0"/>
    <b v="0"/>
    <n v="122.84501347708894"/>
    <n v="29.001272669424118"/>
  </r>
  <r>
    <n v="452"/>
    <x v="447"/>
    <s v="Realigned impactful artificial intelligence"/>
    <x v="4"/>
    <x v="6"/>
    <n v="4800"/>
    <n v="3045"/>
    <x v="0"/>
    <n v="31"/>
    <x v="1"/>
    <x v="1"/>
    <n v="1278392400"/>
    <n v="1278478800"/>
    <b v="0"/>
    <b v="0"/>
    <n v="63.4375"/>
    <n v="98.225806451612897"/>
  </r>
  <r>
    <n v="453"/>
    <x v="448"/>
    <s v="Multi-layered multi-tasking secured line"/>
    <x v="4"/>
    <x v="22"/>
    <n v="182400"/>
    <n v="102749"/>
    <x v="0"/>
    <n v="1181"/>
    <x v="1"/>
    <x v="1"/>
    <n v="1480572000"/>
    <n v="1484114400"/>
    <b v="0"/>
    <b v="0"/>
    <n v="56.331688596491226"/>
    <n v="87.001693480101608"/>
  </r>
  <r>
    <n v="454"/>
    <x v="449"/>
    <s v="Upgradable upward-trending portal"/>
    <x v="4"/>
    <x v="6"/>
    <n v="4000"/>
    <n v="1763"/>
    <x v="0"/>
    <n v="39"/>
    <x v="1"/>
    <x v="1"/>
    <n v="1382331600"/>
    <n v="1385445600"/>
    <b v="0"/>
    <b v="1"/>
    <n v="44.074999999999996"/>
    <n v="45.205128205128204"/>
  </r>
  <r>
    <n v="455"/>
    <x v="450"/>
    <s v="Profit-focused global product"/>
    <x v="3"/>
    <x v="3"/>
    <n v="116500"/>
    <n v="137904"/>
    <x v="1"/>
    <n v="3727"/>
    <x v="1"/>
    <x v="1"/>
    <n v="1316754000"/>
    <n v="1318741200"/>
    <b v="0"/>
    <b v="0"/>
    <n v="118.37253218884121"/>
    <n v="37.001341561577675"/>
  </r>
  <r>
    <n v="456"/>
    <x v="451"/>
    <s v="Operative well-modulated data-warehouse"/>
    <x v="1"/>
    <x v="7"/>
    <n v="146400"/>
    <n v="152438"/>
    <x v="1"/>
    <n v="1605"/>
    <x v="1"/>
    <x v="1"/>
    <n v="1518242400"/>
    <n v="1518242400"/>
    <b v="0"/>
    <b v="1"/>
    <n v="104.1243169398907"/>
    <n v="94.976947040498445"/>
  </r>
  <r>
    <n v="457"/>
    <x v="452"/>
    <s v="Cloned asymmetric functionalities"/>
    <x v="3"/>
    <x v="3"/>
    <n v="5000"/>
    <n v="1332"/>
    <x v="0"/>
    <n v="46"/>
    <x v="1"/>
    <x v="1"/>
    <n v="1476421200"/>
    <n v="1476594000"/>
    <b v="0"/>
    <b v="0"/>
    <n v="26.640000000000004"/>
    <n v="28.956521739130434"/>
  </r>
  <r>
    <n v="458"/>
    <x v="453"/>
    <s v="Pre-emptive neutral portal"/>
    <x v="3"/>
    <x v="3"/>
    <n v="33800"/>
    <n v="118706"/>
    <x v="1"/>
    <n v="2120"/>
    <x v="1"/>
    <x v="1"/>
    <n v="1269752400"/>
    <n v="1273554000"/>
    <b v="0"/>
    <b v="0"/>
    <n v="351.20118343195264"/>
    <n v="55.993396226415094"/>
  </r>
  <r>
    <n v="459"/>
    <x v="454"/>
    <s v="Switchable demand-driven help-desk"/>
    <x v="4"/>
    <x v="4"/>
    <n v="6300"/>
    <n v="5674"/>
    <x v="0"/>
    <n v="105"/>
    <x v="1"/>
    <x v="1"/>
    <n v="1419746400"/>
    <n v="1421906400"/>
    <b v="0"/>
    <b v="0"/>
    <n v="90.063492063492063"/>
    <n v="54.038095238095238"/>
  </r>
  <r>
    <n v="460"/>
    <x v="455"/>
    <s v="Business-focused static ability"/>
    <x v="3"/>
    <x v="3"/>
    <n v="2400"/>
    <n v="4119"/>
    <x v="1"/>
    <n v="50"/>
    <x v="1"/>
    <x v="1"/>
    <n v="1281330000"/>
    <n v="1281589200"/>
    <b v="0"/>
    <b v="0"/>
    <n v="171.625"/>
    <n v="82.38"/>
  </r>
  <r>
    <n v="461"/>
    <x v="456"/>
    <s v="Networked secondary structure"/>
    <x v="4"/>
    <x v="6"/>
    <n v="98800"/>
    <n v="139354"/>
    <x v="1"/>
    <n v="2080"/>
    <x v="1"/>
    <x v="1"/>
    <n v="1398661200"/>
    <n v="1400389200"/>
    <b v="0"/>
    <b v="0"/>
    <n v="141.04655870445345"/>
    <n v="66.997115384615384"/>
  </r>
  <r>
    <n v="462"/>
    <x v="457"/>
    <s v="Total multimedia website"/>
    <x v="6"/>
    <x v="20"/>
    <n v="188800"/>
    <n v="57734"/>
    <x v="0"/>
    <n v="535"/>
    <x v="1"/>
    <x v="1"/>
    <n v="1359525600"/>
    <n v="1362808800"/>
    <b v="0"/>
    <b v="0"/>
    <n v="30.57944915254237"/>
    <n v="107.91401869158878"/>
  </r>
  <r>
    <n v="463"/>
    <x v="458"/>
    <s v="Cross-platform upward-trending parallelism"/>
    <x v="4"/>
    <x v="10"/>
    <n v="134300"/>
    <n v="145265"/>
    <x v="1"/>
    <n v="2105"/>
    <x v="1"/>
    <x v="1"/>
    <n v="1388469600"/>
    <n v="1388815200"/>
    <b v="0"/>
    <b v="0"/>
    <n v="108.16455696202532"/>
    <n v="69.009501187648453"/>
  </r>
  <r>
    <n v="464"/>
    <x v="459"/>
    <s v="Pre-emptive mission-critical hardware"/>
    <x v="3"/>
    <x v="3"/>
    <n v="71200"/>
    <n v="95020"/>
    <x v="1"/>
    <n v="2436"/>
    <x v="1"/>
    <x v="1"/>
    <n v="1518328800"/>
    <n v="1519538400"/>
    <b v="0"/>
    <b v="0"/>
    <n v="133.45505617977528"/>
    <n v="39.006568144499177"/>
  </r>
  <r>
    <n v="465"/>
    <x v="460"/>
    <s v="Up-sized responsive protocol"/>
    <x v="5"/>
    <x v="18"/>
    <n v="4700"/>
    <n v="8829"/>
    <x v="1"/>
    <n v="80"/>
    <x v="1"/>
    <x v="1"/>
    <n v="1517032800"/>
    <n v="1517810400"/>
    <b v="0"/>
    <b v="0"/>
    <n v="187.85106382978722"/>
    <n v="110.3625"/>
  </r>
  <r>
    <n v="466"/>
    <x v="461"/>
    <s v="Pre-emptive transitional frame"/>
    <x v="2"/>
    <x v="8"/>
    <n v="1200"/>
    <n v="3984"/>
    <x v="1"/>
    <n v="42"/>
    <x v="1"/>
    <x v="1"/>
    <n v="1368594000"/>
    <n v="1370581200"/>
    <b v="0"/>
    <b v="1"/>
    <n v="332"/>
    <n v="94.857142857142861"/>
  </r>
  <r>
    <n v="467"/>
    <x v="462"/>
    <s v="Profit-focused content-based application"/>
    <x v="2"/>
    <x v="2"/>
    <n v="1400"/>
    <n v="8053"/>
    <x v="1"/>
    <n v="139"/>
    <x v="0"/>
    <x v="0"/>
    <n v="1448258400"/>
    <n v="1448863200"/>
    <b v="0"/>
    <b v="1"/>
    <n v="575.21428571428578"/>
    <n v="57.935251798561154"/>
  </r>
  <r>
    <n v="468"/>
    <x v="463"/>
    <s v="Streamlined neutral analyzer"/>
    <x v="3"/>
    <x v="3"/>
    <n v="4000"/>
    <n v="1620"/>
    <x v="0"/>
    <n v="16"/>
    <x v="1"/>
    <x v="1"/>
    <n v="1555218000"/>
    <n v="1556600400"/>
    <b v="0"/>
    <b v="0"/>
    <n v="40.5"/>
    <n v="101.25"/>
  </r>
  <r>
    <n v="469"/>
    <x v="464"/>
    <s v="Assimilated neutral utilization"/>
    <x v="4"/>
    <x v="6"/>
    <n v="5600"/>
    <n v="10328"/>
    <x v="1"/>
    <n v="159"/>
    <x v="1"/>
    <x v="1"/>
    <n v="1431925200"/>
    <n v="1432098000"/>
    <b v="0"/>
    <b v="0"/>
    <n v="184.42857142857144"/>
    <n v="64.95597484276729"/>
  </r>
  <r>
    <n v="470"/>
    <x v="465"/>
    <s v="Extended dedicated archive"/>
    <x v="2"/>
    <x v="8"/>
    <n v="3600"/>
    <n v="10289"/>
    <x v="1"/>
    <n v="381"/>
    <x v="1"/>
    <x v="1"/>
    <n v="1481522400"/>
    <n v="1482127200"/>
    <b v="0"/>
    <b v="0"/>
    <n v="285.80555555555554"/>
    <n v="27.00524934383202"/>
  </r>
  <r>
    <n v="471"/>
    <x v="197"/>
    <s v="Configurable static help-desk"/>
    <x v="0"/>
    <x v="0"/>
    <n v="3100"/>
    <n v="9889"/>
    <x v="1"/>
    <n v="194"/>
    <x v="4"/>
    <x v="4"/>
    <n v="1335934800"/>
    <n v="1335934800"/>
    <b v="0"/>
    <b v="1"/>
    <n v="319"/>
    <n v="50.97422680412371"/>
  </r>
  <r>
    <n v="472"/>
    <x v="466"/>
    <s v="Self-enabling clear-thinking framework"/>
    <x v="1"/>
    <x v="1"/>
    <n v="153800"/>
    <n v="60342"/>
    <x v="0"/>
    <n v="575"/>
    <x v="1"/>
    <x v="1"/>
    <n v="1552280400"/>
    <n v="1556946000"/>
    <b v="0"/>
    <b v="0"/>
    <n v="39.234070221066318"/>
    <n v="104.94260869565217"/>
  </r>
  <r>
    <n v="473"/>
    <x v="467"/>
    <s v="Assimilated fault-tolerant capacity"/>
    <x v="1"/>
    <x v="5"/>
    <n v="5000"/>
    <n v="8907"/>
    <x v="1"/>
    <n v="106"/>
    <x v="1"/>
    <x v="1"/>
    <n v="1529989200"/>
    <n v="1530075600"/>
    <b v="0"/>
    <b v="0"/>
    <n v="178.14000000000001"/>
    <n v="84.028301886792448"/>
  </r>
  <r>
    <n v="474"/>
    <x v="468"/>
    <s v="Enhanced neutral ability"/>
    <x v="4"/>
    <x v="19"/>
    <n v="4000"/>
    <n v="14606"/>
    <x v="1"/>
    <n v="142"/>
    <x v="1"/>
    <x v="1"/>
    <n v="1418709600"/>
    <n v="1418796000"/>
    <b v="0"/>
    <b v="0"/>
    <n v="365.15"/>
    <n v="102.85915492957747"/>
  </r>
  <r>
    <n v="475"/>
    <x v="469"/>
    <s v="Function-based attitude-oriented groupware"/>
    <x v="5"/>
    <x v="18"/>
    <n v="7400"/>
    <n v="8432"/>
    <x v="1"/>
    <n v="211"/>
    <x v="1"/>
    <x v="1"/>
    <n v="1372136400"/>
    <n v="1372482000"/>
    <b v="0"/>
    <b v="1"/>
    <n v="113.94594594594594"/>
    <n v="39.962085308056871"/>
  </r>
  <r>
    <n v="476"/>
    <x v="470"/>
    <s v="Optional solution-oriented instruction set"/>
    <x v="5"/>
    <x v="13"/>
    <n v="191500"/>
    <n v="57122"/>
    <x v="0"/>
    <n v="1120"/>
    <x v="1"/>
    <x v="1"/>
    <n v="1533877200"/>
    <n v="1534395600"/>
    <b v="0"/>
    <b v="0"/>
    <n v="29.828720626631856"/>
    <n v="51.001785714285717"/>
  </r>
  <r>
    <n v="477"/>
    <x v="471"/>
    <s v="Organic object-oriented core"/>
    <x v="4"/>
    <x v="22"/>
    <n v="8500"/>
    <n v="4613"/>
    <x v="0"/>
    <n v="113"/>
    <x v="1"/>
    <x v="1"/>
    <n v="1309064400"/>
    <n v="1311397200"/>
    <b v="0"/>
    <b v="0"/>
    <n v="54.270588235294113"/>
    <n v="40.823008849557525"/>
  </r>
  <r>
    <n v="478"/>
    <x v="472"/>
    <s v="Balanced impactful circuit"/>
    <x v="2"/>
    <x v="8"/>
    <n v="68800"/>
    <n v="162603"/>
    <x v="1"/>
    <n v="2756"/>
    <x v="1"/>
    <x v="1"/>
    <n v="1425877200"/>
    <n v="1426914000"/>
    <b v="0"/>
    <b v="0"/>
    <n v="236.34156976744185"/>
    <n v="58.999637155297535"/>
  </r>
  <r>
    <n v="479"/>
    <x v="473"/>
    <s v="Future-proofed heuristic encryption"/>
    <x v="0"/>
    <x v="0"/>
    <n v="2400"/>
    <n v="12310"/>
    <x v="1"/>
    <n v="173"/>
    <x v="4"/>
    <x v="4"/>
    <n v="1501304400"/>
    <n v="1501477200"/>
    <b v="0"/>
    <b v="0"/>
    <n v="512.91666666666663"/>
    <n v="71.156069364161851"/>
  </r>
  <r>
    <n v="480"/>
    <x v="474"/>
    <s v="Balanced bifurcated leverage"/>
    <x v="7"/>
    <x v="14"/>
    <n v="8600"/>
    <n v="8656"/>
    <x v="1"/>
    <n v="87"/>
    <x v="1"/>
    <x v="1"/>
    <n v="1268287200"/>
    <n v="1269061200"/>
    <b v="0"/>
    <b v="1"/>
    <n v="100.65116279069768"/>
    <n v="99.494252873563212"/>
  </r>
  <r>
    <n v="481"/>
    <x v="475"/>
    <s v="Sharable discrete budgetary management"/>
    <x v="3"/>
    <x v="3"/>
    <n v="196600"/>
    <n v="159931"/>
    <x v="0"/>
    <n v="1538"/>
    <x v="1"/>
    <x v="1"/>
    <n v="1412139600"/>
    <n v="1415772000"/>
    <b v="0"/>
    <b v="1"/>
    <n v="81.348423194303152"/>
    <n v="103.98634590377114"/>
  </r>
  <r>
    <n v="482"/>
    <x v="476"/>
    <s v="Focused solution-oriented instruction set"/>
    <x v="5"/>
    <x v="13"/>
    <n v="4200"/>
    <n v="689"/>
    <x v="0"/>
    <n v="9"/>
    <x v="1"/>
    <x v="1"/>
    <n v="1330063200"/>
    <n v="1331013600"/>
    <b v="0"/>
    <b v="1"/>
    <n v="16.404761904761905"/>
    <n v="76.555555555555557"/>
  </r>
  <r>
    <n v="483"/>
    <x v="477"/>
    <s v="Down-sized actuating infrastructure"/>
    <x v="3"/>
    <x v="3"/>
    <n v="91400"/>
    <n v="48236"/>
    <x v="0"/>
    <n v="554"/>
    <x v="1"/>
    <x v="1"/>
    <n v="1576130400"/>
    <n v="1576735200"/>
    <b v="0"/>
    <b v="0"/>
    <n v="52.774617067833695"/>
    <n v="87.068592057761734"/>
  </r>
  <r>
    <n v="484"/>
    <x v="478"/>
    <s v="Synergistic cohesive adapter"/>
    <x v="0"/>
    <x v="0"/>
    <n v="29600"/>
    <n v="77021"/>
    <x v="1"/>
    <n v="1572"/>
    <x v="4"/>
    <x v="4"/>
    <n v="1407128400"/>
    <n v="1411362000"/>
    <b v="0"/>
    <b v="1"/>
    <n v="260.20608108108109"/>
    <n v="48.99554707379135"/>
  </r>
  <r>
    <n v="485"/>
    <x v="479"/>
    <s v="Quality-focused mission-critical structure"/>
    <x v="3"/>
    <x v="3"/>
    <n v="90600"/>
    <n v="27844"/>
    <x v="0"/>
    <n v="648"/>
    <x v="4"/>
    <x v="4"/>
    <n v="1560142800"/>
    <n v="1563685200"/>
    <b v="0"/>
    <b v="0"/>
    <n v="30.73289183222958"/>
    <n v="42.969135802469133"/>
  </r>
  <r>
    <n v="486"/>
    <x v="480"/>
    <s v="Compatible exuding Graphical User Interface"/>
    <x v="5"/>
    <x v="18"/>
    <n v="5200"/>
    <n v="702"/>
    <x v="0"/>
    <n v="21"/>
    <x v="4"/>
    <x v="4"/>
    <n v="1520575200"/>
    <n v="1521867600"/>
    <b v="0"/>
    <b v="1"/>
    <n v="13.5"/>
    <n v="33.428571428571431"/>
  </r>
  <r>
    <n v="487"/>
    <x v="481"/>
    <s v="Monitored 24/7 time-frame"/>
    <x v="3"/>
    <x v="3"/>
    <n v="110300"/>
    <n v="197024"/>
    <x v="1"/>
    <n v="2346"/>
    <x v="1"/>
    <x v="1"/>
    <n v="1492664400"/>
    <n v="1495515600"/>
    <b v="0"/>
    <b v="0"/>
    <n v="178.62556663644605"/>
    <n v="83.982949701619773"/>
  </r>
  <r>
    <n v="488"/>
    <x v="482"/>
    <s v="Virtual secondary open architecture"/>
    <x v="3"/>
    <x v="3"/>
    <n v="5300"/>
    <n v="11663"/>
    <x v="1"/>
    <n v="115"/>
    <x v="1"/>
    <x v="1"/>
    <n v="1454479200"/>
    <n v="1455948000"/>
    <b v="0"/>
    <b v="0"/>
    <n v="220.0566037735849"/>
    <n v="101.41739130434783"/>
  </r>
  <r>
    <n v="489"/>
    <x v="483"/>
    <s v="Down-sized mobile time-frame"/>
    <x v="2"/>
    <x v="8"/>
    <n v="9200"/>
    <n v="9339"/>
    <x v="1"/>
    <n v="85"/>
    <x v="6"/>
    <x v="6"/>
    <n v="1281934800"/>
    <n v="1282366800"/>
    <b v="0"/>
    <b v="0"/>
    <n v="101.5108695652174"/>
    <n v="109.87058823529412"/>
  </r>
  <r>
    <n v="490"/>
    <x v="484"/>
    <s v="Innovative disintermediate encryption"/>
    <x v="8"/>
    <x v="23"/>
    <n v="2400"/>
    <n v="4596"/>
    <x v="1"/>
    <n v="144"/>
    <x v="1"/>
    <x v="1"/>
    <n v="1573970400"/>
    <n v="1574575200"/>
    <b v="0"/>
    <b v="0"/>
    <n v="191.5"/>
    <n v="31.916666666666668"/>
  </r>
  <r>
    <n v="491"/>
    <x v="485"/>
    <s v="Universal contextually-based knowledgebase"/>
    <x v="0"/>
    <x v="0"/>
    <n v="56800"/>
    <n v="173437"/>
    <x v="1"/>
    <n v="2443"/>
    <x v="1"/>
    <x v="1"/>
    <n v="1372654800"/>
    <n v="1374901200"/>
    <b v="0"/>
    <b v="1"/>
    <n v="305.34683098591546"/>
    <n v="70.993450675399103"/>
  </r>
  <r>
    <n v="492"/>
    <x v="486"/>
    <s v="Persevering interactive matrix"/>
    <x v="4"/>
    <x v="12"/>
    <n v="191000"/>
    <n v="45831"/>
    <x v="3"/>
    <n v="595"/>
    <x v="1"/>
    <x v="1"/>
    <n v="1275886800"/>
    <n v="1278910800"/>
    <b v="1"/>
    <b v="1"/>
    <n v="23.995287958115181"/>
    <n v="77.026890756302521"/>
  </r>
  <r>
    <n v="493"/>
    <x v="487"/>
    <s v="Seamless background framework"/>
    <x v="7"/>
    <x v="14"/>
    <n v="900"/>
    <n v="6514"/>
    <x v="1"/>
    <n v="64"/>
    <x v="1"/>
    <x v="1"/>
    <n v="1561784400"/>
    <n v="1562907600"/>
    <b v="0"/>
    <b v="0"/>
    <n v="723.77777777777771"/>
    <n v="101.78125"/>
  </r>
  <r>
    <n v="494"/>
    <x v="488"/>
    <s v="Balanced upward-trending productivity"/>
    <x v="2"/>
    <x v="8"/>
    <n v="2500"/>
    <n v="13684"/>
    <x v="1"/>
    <n v="268"/>
    <x v="1"/>
    <x v="1"/>
    <n v="1332392400"/>
    <n v="1332478800"/>
    <b v="0"/>
    <b v="0"/>
    <n v="547.36"/>
    <n v="51.059701492537314"/>
  </r>
  <r>
    <n v="495"/>
    <x v="489"/>
    <s v="Centralized clear-thinking solution"/>
    <x v="3"/>
    <x v="3"/>
    <n v="3200"/>
    <n v="13264"/>
    <x v="1"/>
    <n v="195"/>
    <x v="3"/>
    <x v="3"/>
    <n v="1402376400"/>
    <n v="1402722000"/>
    <b v="0"/>
    <b v="0"/>
    <n v="414.49999999999994"/>
    <n v="68.02051282051282"/>
  </r>
  <r>
    <n v="496"/>
    <x v="490"/>
    <s v="Optimized bi-directional extranet"/>
    <x v="4"/>
    <x v="10"/>
    <n v="183800"/>
    <n v="1667"/>
    <x v="0"/>
    <n v="54"/>
    <x v="1"/>
    <x v="1"/>
    <n v="1495342800"/>
    <n v="1496811600"/>
    <b v="0"/>
    <b v="0"/>
    <n v="0.90696409140369971"/>
    <n v="30.87037037037037"/>
  </r>
  <r>
    <n v="497"/>
    <x v="491"/>
    <s v="Intuitive actuating benchmark"/>
    <x v="2"/>
    <x v="8"/>
    <n v="9800"/>
    <n v="3349"/>
    <x v="0"/>
    <n v="120"/>
    <x v="1"/>
    <x v="1"/>
    <n v="1482213600"/>
    <n v="1482213600"/>
    <b v="0"/>
    <b v="1"/>
    <n v="34.173469387755098"/>
    <n v="27.908333333333335"/>
  </r>
  <r>
    <n v="498"/>
    <x v="492"/>
    <s v="Devolved background project"/>
    <x v="2"/>
    <x v="2"/>
    <n v="193400"/>
    <n v="46317"/>
    <x v="0"/>
    <n v="579"/>
    <x v="3"/>
    <x v="3"/>
    <n v="1420092000"/>
    <n v="1420264800"/>
    <b v="0"/>
    <b v="0"/>
    <n v="23.948810754912099"/>
    <n v="79.994818652849744"/>
  </r>
  <r>
    <n v="499"/>
    <x v="493"/>
    <s v="Reverse-engineered executive emulation"/>
    <x v="4"/>
    <x v="4"/>
    <n v="163800"/>
    <n v="78743"/>
    <x v="0"/>
    <n v="2072"/>
    <x v="1"/>
    <x v="1"/>
    <n v="1458018000"/>
    <n v="1458450000"/>
    <b v="0"/>
    <b v="1"/>
    <n v="48.072649572649574"/>
    <n v="38.003378378378379"/>
  </r>
  <r>
    <n v="500"/>
    <x v="494"/>
    <s v="Team-oriented clear-thinking matrix"/>
    <x v="3"/>
    <x v="3"/>
    <n v="100"/>
    <n v="0"/>
    <x v="0"/>
    <n v="0"/>
    <x v="1"/>
    <x v="1"/>
    <n v="1367384400"/>
    <n v="1369803600"/>
    <b v="0"/>
    <b v="1"/>
    <n v="0"/>
    <e v="#DIV/0!"/>
  </r>
  <r>
    <n v="501"/>
    <x v="495"/>
    <s v="Focused coherent methodology"/>
    <x v="4"/>
    <x v="4"/>
    <n v="153600"/>
    <n v="107743"/>
    <x v="0"/>
    <n v="1796"/>
    <x v="1"/>
    <x v="1"/>
    <n v="1363064400"/>
    <n v="1363237200"/>
    <b v="0"/>
    <b v="0"/>
    <n v="70.145182291666657"/>
    <n v="59.990534521158132"/>
  </r>
  <r>
    <n v="502"/>
    <x v="212"/>
    <s v="Reduced context-sensitive complexity"/>
    <x v="6"/>
    <x v="11"/>
    <n v="1300"/>
    <n v="6889"/>
    <x v="1"/>
    <n v="186"/>
    <x v="2"/>
    <x v="2"/>
    <n v="1343365200"/>
    <n v="1345870800"/>
    <b v="0"/>
    <b v="1"/>
    <n v="529.92307692307691"/>
    <n v="37.037634408602152"/>
  </r>
  <r>
    <n v="503"/>
    <x v="496"/>
    <s v="Decentralized 4thgeneration time-frame"/>
    <x v="4"/>
    <x v="6"/>
    <n v="25500"/>
    <n v="45983"/>
    <x v="1"/>
    <n v="460"/>
    <x v="1"/>
    <x v="1"/>
    <n v="1435726800"/>
    <n v="1437454800"/>
    <b v="0"/>
    <b v="0"/>
    <n v="180.32549019607845"/>
    <n v="99.963043478260872"/>
  </r>
  <r>
    <n v="504"/>
    <x v="497"/>
    <s v="De-engineered cohesive moderator"/>
    <x v="1"/>
    <x v="1"/>
    <n v="7500"/>
    <n v="6924"/>
    <x v="0"/>
    <n v="62"/>
    <x v="6"/>
    <x v="6"/>
    <n v="1431925200"/>
    <n v="1432011600"/>
    <b v="0"/>
    <b v="0"/>
    <n v="92.320000000000007"/>
    <n v="111.6774193548387"/>
  </r>
  <r>
    <n v="505"/>
    <x v="498"/>
    <s v="Ameliorated explicit parallelism"/>
    <x v="5"/>
    <x v="15"/>
    <n v="89900"/>
    <n v="12497"/>
    <x v="0"/>
    <n v="347"/>
    <x v="1"/>
    <x v="1"/>
    <n v="1362722400"/>
    <n v="1366347600"/>
    <b v="0"/>
    <b v="1"/>
    <n v="13.901001112347053"/>
    <n v="36.014409221902014"/>
  </r>
  <r>
    <n v="506"/>
    <x v="499"/>
    <s v="Customizable background monitoring"/>
    <x v="3"/>
    <x v="3"/>
    <n v="18000"/>
    <n v="166874"/>
    <x v="1"/>
    <n v="2528"/>
    <x v="1"/>
    <x v="1"/>
    <n v="1511416800"/>
    <n v="1512885600"/>
    <b v="0"/>
    <b v="1"/>
    <n v="927.07777777777767"/>
    <n v="66.010284810126578"/>
  </r>
  <r>
    <n v="507"/>
    <x v="500"/>
    <s v="Compatible well-modulated budgetary management"/>
    <x v="2"/>
    <x v="2"/>
    <n v="2100"/>
    <n v="837"/>
    <x v="0"/>
    <n v="19"/>
    <x v="1"/>
    <x v="1"/>
    <n v="1365483600"/>
    <n v="1369717200"/>
    <b v="0"/>
    <b v="1"/>
    <n v="39.857142857142861"/>
    <n v="44.05263157894737"/>
  </r>
  <r>
    <n v="508"/>
    <x v="501"/>
    <s v="Up-sized radical pricing structure"/>
    <x v="3"/>
    <x v="3"/>
    <n v="172700"/>
    <n v="193820"/>
    <x v="1"/>
    <n v="3657"/>
    <x v="1"/>
    <x v="1"/>
    <n v="1532840400"/>
    <n v="1534654800"/>
    <b v="0"/>
    <b v="0"/>
    <n v="112.22929936305732"/>
    <n v="52.999726551818434"/>
  </r>
  <r>
    <n v="509"/>
    <x v="173"/>
    <s v="Robust zero-defect project"/>
    <x v="3"/>
    <x v="3"/>
    <n v="168500"/>
    <n v="119510"/>
    <x v="0"/>
    <n v="1258"/>
    <x v="1"/>
    <x v="1"/>
    <n v="1336194000"/>
    <n v="1337058000"/>
    <b v="0"/>
    <b v="0"/>
    <n v="70.925816023738875"/>
    <n v="95"/>
  </r>
  <r>
    <n v="510"/>
    <x v="502"/>
    <s v="Re-engineered mobile task-force"/>
    <x v="4"/>
    <x v="6"/>
    <n v="7800"/>
    <n v="9289"/>
    <x v="1"/>
    <n v="131"/>
    <x v="2"/>
    <x v="2"/>
    <n v="1527742800"/>
    <n v="1529816400"/>
    <b v="0"/>
    <b v="0"/>
    <n v="119.08974358974358"/>
    <n v="70.908396946564892"/>
  </r>
  <r>
    <n v="511"/>
    <x v="503"/>
    <s v="User-centric intangible neural-net"/>
    <x v="3"/>
    <x v="3"/>
    <n v="147800"/>
    <n v="35498"/>
    <x v="0"/>
    <n v="362"/>
    <x v="1"/>
    <x v="1"/>
    <n v="1564030800"/>
    <n v="1564894800"/>
    <b v="0"/>
    <b v="0"/>
    <n v="24.017591339648174"/>
    <n v="98.060773480662988"/>
  </r>
  <r>
    <n v="512"/>
    <x v="504"/>
    <s v="Organized explicit core"/>
    <x v="6"/>
    <x v="11"/>
    <n v="9100"/>
    <n v="12678"/>
    <x v="1"/>
    <n v="239"/>
    <x v="1"/>
    <x v="1"/>
    <n v="1404536400"/>
    <n v="1404622800"/>
    <b v="0"/>
    <b v="1"/>
    <n v="139.31868131868131"/>
    <n v="53.046025104602514"/>
  </r>
  <r>
    <n v="513"/>
    <x v="505"/>
    <s v="Synchronized 6thgeneration adapter"/>
    <x v="4"/>
    <x v="19"/>
    <n v="8300"/>
    <n v="3260"/>
    <x v="3"/>
    <n v="35"/>
    <x v="1"/>
    <x v="1"/>
    <n v="1284008400"/>
    <n v="1284181200"/>
    <b v="0"/>
    <b v="0"/>
    <n v="39.277108433734945"/>
    <n v="93.142857142857139"/>
  </r>
  <r>
    <n v="514"/>
    <x v="506"/>
    <s v="Centralized motivating capacity"/>
    <x v="1"/>
    <x v="1"/>
    <n v="138700"/>
    <n v="31123"/>
    <x v="3"/>
    <n v="528"/>
    <x v="5"/>
    <x v="5"/>
    <n v="1386309600"/>
    <n v="1386741600"/>
    <b v="0"/>
    <b v="1"/>
    <n v="22.439077144917089"/>
    <n v="58.945075757575758"/>
  </r>
  <r>
    <n v="515"/>
    <x v="507"/>
    <s v="Phased 24hour flexibility"/>
    <x v="3"/>
    <x v="3"/>
    <n v="8600"/>
    <n v="4797"/>
    <x v="0"/>
    <n v="133"/>
    <x v="0"/>
    <x v="0"/>
    <n v="1324620000"/>
    <n v="1324792800"/>
    <b v="0"/>
    <b v="1"/>
    <n v="55.779069767441861"/>
    <n v="36.067669172932334"/>
  </r>
  <r>
    <n v="516"/>
    <x v="508"/>
    <s v="Exclusive 5thgeneration structure"/>
    <x v="5"/>
    <x v="9"/>
    <n v="125400"/>
    <n v="53324"/>
    <x v="0"/>
    <n v="846"/>
    <x v="1"/>
    <x v="1"/>
    <n v="1281070800"/>
    <n v="1284354000"/>
    <b v="0"/>
    <b v="0"/>
    <n v="42.523125996810208"/>
    <n v="63.030732860520096"/>
  </r>
  <r>
    <n v="517"/>
    <x v="509"/>
    <s v="Multi-tiered maximized orchestration"/>
    <x v="0"/>
    <x v="0"/>
    <n v="5900"/>
    <n v="6608"/>
    <x v="1"/>
    <n v="78"/>
    <x v="1"/>
    <x v="1"/>
    <n v="1493960400"/>
    <n v="1494392400"/>
    <b v="0"/>
    <b v="0"/>
    <n v="112.00000000000001"/>
    <n v="84.717948717948715"/>
  </r>
  <r>
    <n v="518"/>
    <x v="510"/>
    <s v="Open-architected uniform instruction set"/>
    <x v="4"/>
    <x v="10"/>
    <n v="8800"/>
    <n v="622"/>
    <x v="0"/>
    <n v="10"/>
    <x v="1"/>
    <x v="1"/>
    <n v="1519365600"/>
    <n v="1519538400"/>
    <b v="0"/>
    <b v="1"/>
    <n v="7.0681818181818183"/>
    <n v="62.2"/>
  </r>
  <r>
    <n v="519"/>
    <x v="511"/>
    <s v="Exclusive asymmetric analyzer"/>
    <x v="1"/>
    <x v="1"/>
    <n v="177700"/>
    <n v="180802"/>
    <x v="1"/>
    <n v="1773"/>
    <x v="1"/>
    <x v="1"/>
    <n v="1420696800"/>
    <n v="1421906400"/>
    <b v="0"/>
    <b v="1"/>
    <n v="101.74563871693867"/>
    <n v="101.97518330513255"/>
  </r>
  <r>
    <n v="520"/>
    <x v="512"/>
    <s v="Organic radical collaboration"/>
    <x v="3"/>
    <x v="3"/>
    <n v="800"/>
    <n v="3406"/>
    <x v="1"/>
    <n v="32"/>
    <x v="1"/>
    <x v="1"/>
    <n v="1555650000"/>
    <n v="1555909200"/>
    <b v="0"/>
    <b v="0"/>
    <n v="425.75"/>
    <n v="106.4375"/>
  </r>
  <r>
    <n v="521"/>
    <x v="513"/>
    <s v="Function-based multi-state software"/>
    <x v="4"/>
    <x v="6"/>
    <n v="7600"/>
    <n v="11061"/>
    <x v="1"/>
    <n v="369"/>
    <x v="1"/>
    <x v="1"/>
    <n v="1471928400"/>
    <n v="1472446800"/>
    <b v="0"/>
    <b v="1"/>
    <n v="145.53947368421052"/>
    <n v="29.975609756097562"/>
  </r>
  <r>
    <n v="522"/>
    <x v="514"/>
    <s v="Innovative static budgetary management"/>
    <x v="4"/>
    <x v="12"/>
    <n v="50500"/>
    <n v="16389"/>
    <x v="0"/>
    <n v="191"/>
    <x v="1"/>
    <x v="1"/>
    <n v="1341291600"/>
    <n v="1342328400"/>
    <b v="0"/>
    <b v="0"/>
    <n v="32.453465346534657"/>
    <n v="85.806282722513089"/>
  </r>
  <r>
    <n v="523"/>
    <x v="515"/>
    <s v="Triple-buffered holistic ability"/>
    <x v="4"/>
    <x v="12"/>
    <n v="900"/>
    <n v="6303"/>
    <x v="1"/>
    <n v="89"/>
    <x v="1"/>
    <x v="1"/>
    <n v="1267682400"/>
    <n v="1268114400"/>
    <b v="0"/>
    <b v="0"/>
    <n v="700.33333333333326"/>
    <n v="70.82022471910112"/>
  </r>
  <r>
    <n v="524"/>
    <x v="516"/>
    <s v="Diverse scalable superstructure"/>
    <x v="3"/>
    <x v="3"/>
    <n v="96700"/>
    <n v="81136"/>
    <x v="0"/>
    <n v="1979"/>
    <x v="1"/>
    <x v="1"/>
    <n v="1272258000"/>
    <n v="1273381200"/>
    <b v="0"/>
    <b v="0"/>
    <n v="83.904860392967933"/>
    <n v="40.998484082870135"/>
  </r>
  <r>
    <n v="525"/>
    <x v="517"/>
    <s v="Balanced leadingedge data-warehouse"/>
    <x v="2"/>
    <x v="8"/>
    <n v="2100"/>
    <n v="1768"/>
    <x v="0"/>
    <n v="63"/>
    <x v="1"/>
    <x v="1"/>
    <n v="1290492000"/>
    <n v="1290837600"/>
    <b v="0"/>
    <b v="0"/>
    <n v="84.19047619047619"/>
    <n v="28.063492063492063"/>
  </r>
  <r>
    <n v="526"/>
    <x v="518"/>
    <s v="Digitized bandwidth-monitored open architecture"/>
    <x v="3"/>
    <x v="3"/>
    <n v="8300"/>
    <n v="12944"/>
    <x v="1"/>
    <n v="147"/>
    <x v="1"/>
    <x v="1"/>
    <n v="1451109600"/>
    <n v="1454306400"/>
    <b v="0"/>
    <b v="1"/>
    <n v="155.95180722891567"/>
    <n v="88.054421768707485"/>
  </r>
  <r>
    <n v="527"/>
    <x v="519"/>
    <s v="Enterprise-wide intermediate portal"/>
    <x v="4"/>
    <x v="10"/>
    <n v="189200"/>
    <n v="188480"/>
    <x v="0"/>
    <n v="6080"/>
    <x v="0"/>
    <x v="0"/>
    <n v="1454652000"/>
    <n v="1457762400"/>
    <b v="0"/>
    <b v="0"/>
    <n v="99.619450317124731"/>
    <n v="31"/>
  </r>
  <r>
    <n v="528"/>
    <x v="520"/>
    <s v="Focused leadingedge matrix"/>
    <x v="1"/>
    <x v="7"/>
    <n v="9000"/>
    <n v="7227"/>
    <x v="0"/>
    <n v="80"/>
    <x v="4"/>
    <x v="4"/>
    <n v="1385186400"/>
    <n v="1389074400"/>
    <b v="0"/>
    <b v="0"/>
    <n v="80.300000000000011"/>
    <n v="90.337500000000006"/>
  </r>
  <r>
    <n v="529"/>
    <x v="521"/>
    <s v="Seamless logistical encryption"/>
    <x v="6"/>
    <x v="11"/>
    <n v="5100"/>
    <n v="574"/>
    <x v="0"/>
    <n v="9"/>
    <x v="1"/>
    <x v="1"/>
    <n v="1399698000"/>
    <n v="1402117200"/>
    <b v="0"/>
    <b v="0"/>
    <n v="11.254901960784313"/>
    <n v="63.777777777777779"/>
  </r>
  <r>
    <n v="530"/>
    <x v="522"/>
    <s v="Stand-alone human-resource workforce"/>
    <x v="5"/>
    <x v="13"/>
    <n v="105000"/>
    <n v="96328"/>
    <x v="0"/>
    <n v="1784"/>
    <x v="1"/>
    <x v="1"/>
    <n v="1283230800"/>
    <n v="1284440400"/>
    <b v="0"/>
    <b v="1"/>
    <n v="91.740952380952379"/>
    <n v="53.995515695067262"/>
  </r>
  <r>
    <n v="531"/>
    <x v="523"/>
    <s v="Automated zero tolerance implementation"/>
    <x v="6"/>
    <x v="11"/>
    <n v="186700"/>
    <n v="178338"/>
    <x v="2"/>
    <n v="3640"/>
    <x v="5"/>
    <x v="5"/>
    <n v="1384149600"/>
    <n v="1388988000"/>
    <b v="0"/>
    <b v="0"/>
    <n v="95.521156936261391"/>
    <n v="48.993956043956047"/>
  </r>
  <r>
    <n v="532"/>
    <x v="524"/>
    <s v="Pre-emptive grid-enabled contingency"/>
    <x v="3"/>
    <x v="3"/>
    <n v="1600"/>
    <n v="8046"/>
    <x v="1"/>
    <n v="126"/>
    <x v="0"/>
    <x v="0"/>
    <n v="1516860000"/>
    <n v="1516946400"/>
    <b v="0"/>
    <b v="0"/>
    <n v="502.87499999999994"/>
    <n v="63.857142857142854"/>
  </r>
  <r>
    <n v="533"/>
    <x v="525"/>
    <s v="Multi-lateral didactic encoding"/>
    <x v="1"/>
    <x v="7"/>
    <n v="115600"/>
    <n v="184086"/>
    <x v="1"/>
    <n v="2218"/>
    <x v="4"/>
    <x v="4"/>
    <n v="1374642000"/>
    <n v="1377752400"/>
    <b v="0"/>
    <b v="0"/>
    <n v="159.24394463667818"/>
    <n v="82.996393146979258"/>
  </r>
  <r>
    <n v="534"/>
    <x v="526"/>
    <s v="Self-enabling didactic orchestration"/>
    <x v="4"/>
    <x v="6"/>
    <n v="89100"/>
    <n v="13385"/>
    <x v="0"/>
    <n v="243"/>
    <x v="1"/>
    <x v="1"/>
    <n v="1534482000"/>
    <n v="1534568400"/>
    <b v="0"/>
    <b v="1"/>
    <n v="15.022446689113355"/>
    <n v="55.08230452674897"/>
  </r>
  <r>
    <n v="535"/>
    <x v="527"/>
    <s v="Profit-focused 24/7 data-warehouse"/>
    <x v="3"/>
    <x v="3"/>
    <n v="2600"/>
    <n v="12533"/>
    <x v="1"/>
    <n v="202"/>
    <x v="6"/>
    <x v="6"/>
    <n v="1528434000"/>
    <n v="1528606800"/>
    <b v="0"/>
    <b v="1"/>
    <n v="482.03846153846149"/>
    <n v="62.044554455445542"/>
  </r>
  <r>
    <n v="536"/>
    <x v="528"/>
    <s v="Enhanced methodical middleware"/>
    <x v="5"/>
    <x v="13"/>
    <n v="9800"/>
    <n v="14697"/>
    <x v="1"/>
    <n v="140"/>
    <x v="6"/>
    <x v="6"/>
    <n v="1282626000"/>
    <n v="1284872400"/>
    <b v="0"/>
    <b v="0"/>
    <n v="149.96938775510205"/>
    <n v="104.97857142857143"/>
  </r>
  <r>
    <n v="537"/>
    <x v="529"/>
    <s v="Synchronized client-driven projection"/>
    <x v="4"/>
    <x v="4"/>
    <n v="84400"/>
    <n v="98935"/>
    <x v="1"/>
    <n v="1052"/>
    <x v="3"/>
    <x v="3"/>
    <n v="1535605200"/>
    <n v="1537592400"/>
    <b v="1"/>
    <b v="1"/>
    <n v="117.22156398104266"/>
    <n v="94.044676806083643"/>
  </r>
  <r>
    <n v="538"/>
    <x v="530"/>
    <s v="Networked didactic time-frame"/>
    <x v="6"/>
    <x v="20"/>
    <n v="151300"/>
    <n v="57034"/>
    <x v="0"/>
    <n v="1296"/>
    <x v="1"/>
    <x v="1"/>
    <n v="1379826000"/>
    <n v="1381208400"/>
    <b v="0"/>
    <b v="0"/>
    <n v="37.695968274950431"/>
    <n v="44.007716049382715"/>
  </r>
  <r>
    <n v="539"/>
    <x v="531"/>
    <s v="Assimilated exuding toolset"/>
    <x v="0"/>
    <x v="0"/>
    <n v="9800"/>
    <n v="7120"/>
    <x v="0"/>
    <n v="77"/>
    <x v="1"/>
    <x v="1"/>
    <n v="1561957200"/>
    <n v="1562475600"/>
    <b v="0"/>
    <b v="1"/>
    <n v="72.653061224489804"/>
    <n v="92.467532467532465"/>
  </r>
  <r>
    <n v="540"/>
    <x v="532"/>
    <s v="Front-line client-server secured line"/>
    <x v="7"/>
    <x v="14"/>
    <n v="5300"/>
    <n v="14097"/>
    <x v="1"/>
    <n v="247"/>
    <x v="1"/>
    <x v="1"/>
    <n v="1525496400"/>
    <n v="1527397200"/>
    <b v="0"/>
    <b v="0"/>
    <n v="265.98113207547169"/>
    <n v="57.072874493927124"/>
  </r>
  <r>
    <n v="541"/>
    <x v="533"/>
    <s v="Polarized systemic Internet solution"/>
    <x v="6"/>
    <x v="20"/>
    <n v="178000"/>
    <n v="43086"/>
    <x v="0"/>
    <n v="395"/>
    <x v="6"/>
    <x v="6"/>
    <n v="1433912400"/>
    <n v="1436158800"/>
    <b v="0"/>
    <b v="0"/>
    <n v="24.205617977528089"/>
    <n v="109.07848101265823"/>
  </r>
  <r>
    <n v="542"/>
    <x v="534"/>
    <s v="Profit-focused exuding moderator"/>
    <x v="1"/>
    <x v="7"/>
    <n v="77000"/>
    <n v="1930"/>
    <x v="0"/>
    <n v="49"/>
    <x v="4"/>
    <x v="4"/>
    <n v="1453442400"/>
    <n v="1456034400"/>
    <b v="0"/>
    <b v="0"/>
    <n v="2.5064935064935066"/>
    <n v="39.387755102040813"/>
  </r>
  <r>
    <n v="543"/>
    <x v="535"/>
    <s v="Cross-group high-level moderator"/>
    <x v="6"/>
    <x v="11"/>
    <n v="84900"/>
    <n v="13864"/>
    <x v="0"/>
    <n v="180"/>
    <x v="1"/>
    <x v="1"/>
    <n v="1378875600"/>
    <n v="1380171600"/>
    <b v="0"/>
    <b v="0"/>
    <n v="16.329799764428738"/>
    <n v="77.022222222222226"/>
  </r>
  <r>
    <n v="544"/>
    <x v="536"/>
    <s v="Public-key 3rdgeneration system engine"/>
    <x v="1"/>
    <x v="1"/>
    <n v="2800"/>
    <n v="7742"/>
    <x v="1"/>
    <n v="84"/>
    <x v="1"/>
    <x v="1"/>
    <n v="1452232800"/>
    <n v="1453356000"/>
    <b v="0"/>
    <b v="0"/>
    <n v="276.5"/>
    <n v="92.166666666666671"/>
  </r>
  <r>
    <n v="545"/>
    <x v="537"/>
    <s v="Organized value-added access"/>
    <x v="3"/>
    <x v="3"/>
    <n v="184800"/>
    <n v="164109"/>
    <x v="0"/>
    <n v="2690"/>
    <x v="1"/>
    <x v="1"/>
    <n v="1577253600"/>
    <n v="1578981600"/>
    <b v="0"/>
    <b v="0"/>
    <n v="88.803571428571431"/>
    <n v="61.007063197026021"/>
  </r>
  <r>
    <n v="546"/>
    <x v="538"/>
    <s v="Cloned global Graphical User Interface"/>
    <x v="3"/>
    <x v="3"/>
    <n v="4200"/>
    <n v="6870"/>
    <x v="1"/>
    <n v="88"/>
    <x v="1"/>
    <x v="1"/>
    <n v="1537160400"/>
    <n v="1537419600"/>
    <b v="0"/>
    <b v="1"/>
    <n v="163.57142857142856"/>
    <n v="78.068181818181813"/>
  </r>
  <r>
    <n v="547"/>
    <x v="539"/>
    <s v="Focused solution-oriented matrix"/>
    <x v="4"/>
    <x v="6"/>
    <n v="1300"/>
    <n v="12597"/>
    <x v="1"/>
    <n v="156"/>
    <x v="1"/>
    <x v="1"/>
    <n v="1422165600"/>
    <n v="1423202400"/>
    <b v="0"/>
    <b v="0"/>
    <n v="969"/>
    <n v="80.75"/>
  </r>
  <r>
    <n v="548"/>
    <x v="540"/>
    <s v="Monitored discrete toolset"/>
    <x v="3"/>
    <x v="3"/>
    <n v="66100"/>
    <n v="179074"/>
    <x v="1"/>
    <n v="2985"/>
    <x v="1"/>
    <x v="1"/>
    <n v="1459486800"/>
    <n v="1460610000"/>
    <b v="0"/>
    <b v="0"/>
    <n v="270.91376701966715"/>
    <n v="59.991289782244557"/>
  </r>
  <r>
    <n v="549"/>
    <x v="541"/>
    <s v="Business-focused intermediate system engine"/>
    <x v="2"/>
    <x v="8"/>
    <n v="29500"/>
    <n v="83843"/>
    <x v="1"/>
    <n v="762"/>
    <x v="1"/>
    <x v="1"/>
    <n v="1369717200"/>
    <n v="1370494800"/>
    <b v="0"/>
    <b v="0"/>
    <n v="284.21355932203392"/>
    <n v="110.03018372703411"/>
  </r>
  <r>
    <n v="550"/>
    <x v="542"/>
    <s v="De-engineered disintermediate encoding"/>
    <x v="1"/>
    <x v="7"/>
    <n v="100"/>
    <n v="4"/>
    <x v="3"/>
    <n v="1"/>
    <x v="5"/>
    <x v="5"/>
    <n v="1330495200"/>
    <n v="1332306000"/>
    <b v="0"/>
    <b v="0"/>
    <n v="4"/>
    <n v="4"/>
  </r>
  <r>
    <n v="551"/>
    <x v="543"/>
    <s v="Streamlined upward-trending analyzer"/>
    <x v="2"/>
    <x v="2"/>
    <n v="180100"/>
    <n v="105598"/>
    <x v="0"/>
    <n v="2779"/>
    <x v="2"/>
    <x v="2"/>
    <n v="1419055200"/>
    <n v="1422511200"/>
    <b v="0"/>
    <b v="1"/>
    <n v="58.6329816768462"/>
    <n v="37.99856063332134"/>
  </r>
  <r>
    <n v="552"/>
    <x v="544"/>
    <s v="Distributed human-resource policy"/>
    <x v="3"/>
    <x v="3"/>
    <n v="9000"/>
    <n v="8866"/>
    <x v="0"/>
    <n v="92"/>
    <x v="1"/>
    <x v="1"/>
    <n v="1480140000"/>
    <n v="1480312800"/>
    <b v="0"/>
    <b v="0"/>
    <n v="98.51111111111112"/>
    <n v="96.369565217391298"/>
  </r>
  <r>
    <n v="553"/>
    <x v="545"/>
    <s v="De-engineered 5thgeneration contingency"/>
    <x v="1"/>
    <x v="1"/>
    <n v="170600"/>
    <n v="75022"/>
    <x v="0"/>
    <n v="1028"/>
    <x v="1"/>
    <x v="1"/>
    <n v="1293948000"/>
    <n v="1294034400"/>
    <b v="0"/>
    <b v="0"/>
    <n v="43.975381008206334"/>
    <n v="72.978599221789878"/>
  </r>
  <r>
    <n v="554"/>
    <x v="546"/>
    <s v="Multi-channeled upward-trending application"/>
    <x v="1"/>
    <x v="7"/>
    <n v="9500"/>
    <n v="14408"/>
    <x v="1"/>
    <n v="554"/>
    <x v="0"/>
    <x v="0"/>
    <n v="1482127200"/>
    <n v="1482645600"/>
    <b v="0"/>
    <b v="0"/>
    <n v="151.66315789473683"/>
    <n v="26.007220216606498"/>
  </r>
  <r>
    <n v="555"/>
    <x v="547"/>
    <s v="Organic maximized database"/>
    <x v="1"/>
    <x v="1"/>
    <n v="6300"/>
    <n v="14089"/>
    <x v="1"/>
    <n v="135"/>
    <x v="3"/>
    <x v="3"/>
    <n v="1396414800"/>
    <n v="1399093200"/>
    <b v="0"/>
    <b v="0"/>
    <n v="223.63492063492063"/>
    <n v="104.36296296296297"/>
  </r>
  <r>
    <n v="556"/>
    <x v="195"/>
    <s v="Grass-roots 24/7 attitude"/>
    <x v="5"/>
    <x v="18"/>
    <n v="5200"/>
    <n v="12467"/>
    <x v="1"/>
    <n v="122"/>
    <x v="1"/>
    <x v="1"/>
    <n v="1315285200"/>
    <n v="1315890000"/>
    <b v="0"/>
    <b v="1"/>
    <n v="239.75"/>
    <n v="102.18852459016394"/>
  </r>
  <r>
    <n v="557"/>
    <x v="548"/>
    <s v="Team-oriented global strategy"/>
    <x v="4"/>
    <x v="22"/>
    <n v="6000"/>
    <n v="11960"/>
    <x v="1"/>
    <n v="221"/>
    <x v="1"/>
    <x v="1"/>
    <n v="1443762000"/>
    <n v="1444021200"/>
    <b v="0"/>
    <b v="1"/>
    <n v="199.33333333333334"/>
    <n v="54.117647058823529"/>
  </r>
  <r>
    <n v="558"/>
    <x v="549"/>
    <s v="Enhanced client-driven capacity"/>
    <x v="3"/>
    <x v="3"/>
    <n v="5800"/>
    <n v="7966"/>
    <x v="1"/>
    <n v="126"/>
    <x v="1"/>
    <x v="1"/>
    <n v="1456293600"/>
    <n v="1460005200"/>
    <b v="0"/>
    <b v="0"/>
    <n v="137.34482758620689"/>
    <n v="63.222222222222221"/>
  </r>
  <r>
    <n v="559"/>
    <x v="550"/>
    <s v="Exclusive systematic productivity"/>
    <x v="3"/>
    <x v="3"/>
    <n v="105300"/>
    <n v="106321"/>
    <x v="1"/>
    <n v="1022"/>
    <x v="1"/>
    <x v="1"/>
    <n v="1470114000"/>
    <n v="1470718800"/>
    <b v="0"/>
    <b v="0"/>
    <n v="100.9696106362773"/>
    <n v="104.03228962818004"/>
  </r>
  <r>
    <n v="560"/>
    <x v="551"/>
    <s v="Re-engineered radical policy"/>
    <x v="4"/>
    <x v="10"/>
    <n v="20000"/>
    <n v="158832"/>
    <x v="1"/>
    <n v="3177"/>
    <x v="1"/>
    <x v="1"/>
    <n v="1321596000"/>
    <n v="1325052000"/>
    <b v="0"/>
    <b v="0"/>
    <n v="794.16"/>
    <n v="49.994334277620396"/>
  </r>
  <r>
    <n v="561"/>
    <x v="552"/>
    <s v="Down-sized logistical adapter"/>
    <x v="3"/>
    <x v="3"/>
    <n v="3000"/>
    <n v="11091"/>
    <x v="1"/>
    <n v="198"/>
    <x v="5"/>
    <x v="5"/>
    <n v="1318827600"/>
    <n v="1319000400"/>
    <b v="0"/>
    <b v="0"/>
    <n v="369.7"/>
    <n v="56.015151515151516"/>
  </r>
  <r>
    <n v="562"/>
    <x v="553"/>
    <s v="Configurable bandwidth-monitored throughput"/>
    <x v="1"/>
    <x v="1"/>
    <n v="9900"/>
    <n v="1269"/>
    <x v="0"/>
    <n v="26"/>
    <x v="5"/>
    <x v="5"/>
    <n v="1552366800"/>
    <n v="1552539600"/>
    <b v="0"/>
    <b v="0"/>
    <n v="12.818181818181817"/>
    <n v="48.807692307692307"/>
  </r>
  <r>
    <n v="563"/>
    <x v="554"/>
    <s v="Optional tangible pricing structure"/>
    <x v="4"/>
    <x v="4"/>
    <n v="3700"/>
    <n v="5107"/>
    <x v="1"/>
    <n v="85"/>
    <x v="2"/>
    <x v="2"/>
    <n v="1542088800"/>
    <n v="1543816800"/>
    <b v="0"/>
    <b v="0"/>
    <n v="138.02702702702703"/>
    <n v="60.082352941176474"/>
  </r>
  <r>
    <n v="564"/>
    <x v="555"/>
    <s v="Organic high-level implementation"/>
    <x v="3"/>
    <x v="3"/>
    <n v="168700"/>
    <n v="141393"/>
    <x v="0"/>
    <n v="1790"/>
    <x v="1"/>
    <x v="1"/>
    <n v="1426395600"/>
    <n v="1427086800"/>
    <b v="0"/>
    <b v="0"/>
    <n v="83.813278008298752"/>
    <n v="78.990502793296088"/>
  </r>
  <r>
    <n v="565"/>
    <x v="556"/>
    <s v="Decentralized logistical collaboration"/>
    <x v="3"/>
    <x v="3"/>
    <n v="94900"/>
    <n v="194166"/>
    <x v="1"/>
    <n v="3596"/>
    <x v="1"/>
    <x v="1"/>
    <n v="1321336800"/>
    <n v="1323064800"/>
    <b v="0"/>
    <b v="0"/>
    <n v="204.60063224446787"/>
    <n v="53.99499443826474"/>
  </r>
  <r>
    <n v="566"/>
    <x v="557"/>
    <s v="Advanced content-based installation"/>
    <x v="1"/>
    <x v="5"/>
    <n v="9300"/>
    <n v="4124"/>
    <x v="0"/>
    <n v="37"/>
    <x v="1"/>
    <x v="1"/>
    <n v="1456293600"/>
    <n v="1458277200"/>
    <b v="0"/>
    <b v="1"/>
    <n v="44.344086021505376"/>
    <n v="111.45945945945945"/>
  </r>
  <r>
    <n v="567"/>
    <x v="558"/>
    <s v="Distributed high-level open architecture"/>
    <x v="1"/>
    <x v="1"/>
    <n v="6800"/>
    <n v="14865"/>
    <x v="1"/>
    <n v="244"/>
    <x v="1"/>
    <x v="1"/>
    <n v="1404968400"/>
    <n v="1405141200"/>
    <b v="0"/>
    <b v="0"/>
    <n v="218.60294117647058"/>
    <n v="60.922131147540981"/>
  </r>
  <r>
    <n v="568"/>
    <x v="559"/>
    <s v="Synergized zero tolerance help-desk"/>
    <x v="3"/>
    <x v="3"/>
    <n v="72400"/>
    <n v="134688"/>
    <x v="1"/>
    <n v="5180"/>
    <x v="1"/>
    <x v="1"/>
    <n v="1279170000"/>
    <n v="1283058000"/>
    <b v="0"/>
    <b v="0"/>
    <n v="186.03314917127071"/>
    <n v="26.0015444015444"/>
  </r>
  <r>
    <n v="569"/>
    <x v="560"/>
    <s v="Extended multi-tasking definition"/>
    <x v="4"/>
    <x v="10"/>
    <n v="20100"/>
    <n v="47705"/>
    <x v="1"/>
    <n v="589"/>
    <x v="6"/>
    <x v="6"/>
    <n v="1294725600"/>
    <n v="1295762400"/>
    <b v="0"/>
    <b v="0"/>
    <n v="237.33830845771143"/>
    <n v="80.993208828522924"/>
  </r>
  <r>
    <n v="570"/>
    <x v="561"/>
    <s v="Realigned uniform knowledge user"/>
    <x v="1"/>
    <x v="1"/>
    <n v="31200"/>
    <n v="95364"/>
    <x v="1"/>
    <n v="2725"/>
    <x v="1"/>
    <x v="1"/>
    <n v="1419055200"/>
    <n v="1419573600"/>
    <b v="0"/>
    <b v="1"/>
    <n v="305.65384615384613"/>
    <n v="34.995963302752294"/>
  </r>
  <r>
    <n v="571"/>
    <x v="562"/>
    <s v="Monitored grid-enabled model"/>
    <x v="4"/>
    <x v="12"/>
    <n v="3500"/>
    <n v="3295"/>
    <x v="0"/>
    <n v="35"/>
    <x v="6"/>
    <x v="6"/>
    <n v="1434690000"/>
    <n v="1438750800"/>
    <b v="0"/>
    <b v="0"/>
    <n v="94.142857142857139"/>
    <n v="94.142857142857139"/>
  </r>
  <r>
    <n v="572"/>
    <x v="563"/>
    <s v="Assimilated actuating policy"/>
    <x v="1"/>
    <x v="1"/>
    <n v="9000"/>
    <n v="4896"/>
    <x v="3"/>
    <n v="94"/>
    <x v="1"/>
    <x v="1"/>
    <n v="1443416400"/>
    <n v="1444798800"/>
    <b v="0"/>
    <b v="1"/>
    <n v="54.400000000000006"/>
    <n v="52.085106382978722"/>
  </r>
  <r>
    <n v="573"/>
    <x v="564"/>
    <s v="Total incremental productivity"/>
    <x v="8"/>
    <x v="23"/>
    <n v="6700"/>
    <n v="7496"/>
    <x v="1"/>
    <n v="300"/>
    <x v="1"/>
    <x v="1"/>
    <n v="1399006800"/>
    <n v="1399179600"/>
    <b v="0"/>
    <b v="0"/>
    <n v="111.88059701492537"/>
    <n v="24.986666666666668"/>
  </r>
  <r>
    <n v="574"/>
    <x v="565"/>
    <s v="Adaptive local task-force"/>
    <x v="0"/>
    <x v="0"/>
    <n v="2700"/>
    <n v="9967"/>
    <x v="1"/>
    <n v="144"/>
    <x v="1"/>
    <x v="1"/>
    <n v="1575698400"/>
    <n v="1576562400"/>
    <b v="0"/>
    <b v="1"/>
    <n v="369.14814814814815"/>
    <n v="69.215277777777771"/>
  </r>
  <r>
    <n v="575"/>
    <x v="566"/>
    <s v="Universal zero-defect concept"/>
    <x v="3"/>
    <x v="3"/>
    <n v="83300"/>
    <n v="52421"/>
    <x v="0"/>
    <n v="558"/>
    <x v="1"/>
    <x v="1"/>
    <n v="1400562000"/>
    <n v="1400821200"/>
    <b v="0"/>
    <b v="1"/>
    <n v="62.930372148859547"/>
    <n v="93.944444444444443"/>
  </r>
  <r>
    <n v="576"/>
    <x v="567"/>
    <s v="Object-based bottom-line superstructure"/>
    <x v="3"/>
    <x v="3"/>
    <n v="9700"/>
    <n v="6298"/>
    <x v="0"/>
    <n v="64"/>
    <x v="1"/>
    <x v="1"/>
    <n v="1509512400"/>
    <n v="1510984800"/>
    <b v="0"/>
    <b v="0"/>
    <n v="64.927835051546396"/>
    <n v="98.40625"/>
  </r>
  <r>
    <n v="577"/>
    <x v="568"/>
    <s v="Adaptive 24hour projection"/>
    <x v="1"/>
    <x v="17"/>
    <n v="8200"/>
    <n v="1546"/>
    <x v="3"/>
    <n v="37"/>
    <x v="1"/>
    <x v="1"/>
    <n v="1299823200"/>
    <n v="1302066000"/>
    <b v="0"/>
    <b v="0"/>
    <n v="18.853658536585368"/>
    <n v="41.783783783783782"/>
  </r>
  <r>
    <n v="578"/>
    <x v="569"/>
    <s v="Sharable radical toolset"/>
    <x v="4"/>
    <x v="22"/>
    <n v="96500"/>
    <n v="16168"/>
    <x v="0"/>
    <n v="245"/>
    <x v="1"/>
    <x v="1"/>
    <n v="1322719200"/>
    <n v="1322978400"/>
    <b v="0"/>
    <b v="0"/>
    <n v="16.754404145077721"/>
    <n v="65.991836734693877"/>
  </r>
  <r>
    <n v="579"/>
    <x v="570"/>
    <s v="Focused multimedia knowledgebase"/>
    <x v="1"/>
    <x v="17"/>
    <n v="6200"/>
    <n v="6269"/>
    <x v="1"/>
    <n v="87"/>
    <x v="1"/>
    <x v="1"/>
    <n v="1312693200"/>
    <n v="1313730000"/>
    <b v="0"/>
    <b v="0"/>
    <n v="101.11290322580646"/>
    <n v="72.05747126436782"/>
  </r>
  <r>
    <n v="580"/>
    <x v="251"/>
    <s v="Seamless 6thgeneration extranet"/>
    <x v="3"/>
    <x v="3"/>
    <n v="43800"/>
    <n v="149578"/>
    <x v="1"/>
    <n v="3116"/>
    <x v="1"/>
    <x v="1"/>
    <n v="1393394400"/>
    <n v="1394085600"/>
    <b v="0"/>
    <b v="0"/>
    <n v="341.5022831050228"/>
    <n v="48.003209242618745"/>
  </r>
  <r>
    <n v="581"/>
    <x v="571"/>
    <s v="Sharable mobile knowledgebase"/>
    <x v="2"/>
    <x v="2"/>
    <n v="6000"/>
    <n v="3841"/>
    <x v="0"/>
    <n v="71"/>
    <x v="1"/>
    <x v="1"/>
    <n v="1304053200"/>
    <n v="1305349200"/>
    <b v="0"/>
    <b v="0"/>
    <n v="64.016666666666666"/>
    <n v="54.098591549295776"/>
  </r>
  <r>
    <n v="582"/>
    <x v="572"/>
    <s v="Cross-group global system engine"/>
    <x v="6"/>
    <x v="11"/>
    <n v="8700"/>
    <n v="4531"/>
    <x v="0"/>
    <n v="42"/>
    <x v="1"/>
    <x v="1"/>
    <n v="1433912400"/>
    <n v="1434344400"/>
    <b v="0"/>
    <b v="1"/>
    <n v="52.080459770114942"/>
    <n v="107.88095238095238"/>
  </r>
  <r>
    <n v="583"/>
    <x v="573"/>
    <s v="Centralized clear-thinking conglomeration"/>
    <x v="4"/>
    <x v="4"/>
    <n v="18900"/>
    <n v="60934"/>
    <x v="1"/>
    <n v="909"/>
    <x v="1"/>
    <x v="1"/>
    <n v="1329717600"/>
    <n v="1331186400"/>
    <b v="0"/>
    <b v="0"/>
    <n v="322.40211640211641"/>
    <n v="67.034103410341032"/>
  </r>
  <r>
    <n v="584"/>
    <x v="8"/>
    <s v="De-engineered cohesive system engine"/>
    <x v="2"/>
    <x v="2"/>
    <n v="86400"/>
    <n v="103255"/>
    <x v="1"/>
    <n v="1613"/>
    <x v="1"/>
    <x v="1"/>
    <n v="1335330000"/>
    <n v="1336539600"/>
    <b v="0"/>
    <b v="0"/>
    <n v="119.50810185185186"/>
    <n v="64.01425914445133"/>
  </r>
  <r>
    <n v="585"/>
    <x v="574"/>
    <s v="Reactive analyzing function"/>
    <x v="5"/>
    <x v="18"/>
    <n v="8900"/>
    <n v="13065"/>
    <x v="1"/>
    <n v="136"/>
    <x v="1"/>
    <x v="1"/>
    <n v="1268888400"/>
    <n v="1269752400"/>
    <b v="0"/>
    <b v="0"/>
    <n v="146.79775280898878"/>
    <n v="96.066176470588232"/>
  </r>
  <r>
    <n v="586"/>
    <x v="575"/>
    <s v="Robust hybrid budgetary management"/>
    <x v="1"/>
    <x v="1"/>
    <n v="700"/>
    <n v="6654"/>
    <x v="1"/>
    <n v="130"/>
    <x v="1"/>
    <x v="1"/>
    <n v="1289973600"/>
    <n v="1291615200"/>
    <b v="0"/>
    <b v="0"/>
    <n v="950.57142857142856"/>
    <n v="51.184615384615384"/>
  </r>
  <r>
    <n v="587"/>
    <x v="576"/>
    <s v="Open-source analyzing monitoring"/>
    <x v="0"/>
    <x v="0"/>
    <n v="9400"/>
    <n v="6852"/>
    <x v="0"/>
    <n v="156"/>
    <x v="0"/>
    <x v="0"/>
    <n v="1547877600"/>
    <n v="1552366800"/>
    <b v="0"/>
    <b v="1"/>
    <n v="72.893617021276597"/>
    <n v="43.92307692307692"/>
  </r>
  <r>
    <n v="588"/>
    <x v="577"/>
    <s v="Up-sized discrete firmware"/>
    <x v="3"/>
    <x v="3"/>
    <n v="157600"/>
    <n v="124517"/>
    <x v="0"/>
    <n v="1368"/>
    <x v="4"/>
    <x v="4"/>
    <n v="1269493200"/>
    <n v="1272171600"/>
    <b v="0"/>
    <b v="0"/>
    <n v="79.008248730964468"/>
    <n v="91.021198830409361"/>
  </r>
  <r>
    <n v="589"/>
    <x v="578"/>
    <s v="Exclusive intangible extranet"/>
    <x v="4"/>
    <x v="4"/>
    <n v="7900"/>
    <n v="5113"/>
    <x v="0"/>
    <n v="102"/>
    <x v="1"/>
    <x v="1"/>
    <n v="1436072400"/>
    <n v="1436677200"/>
    <b v="0"/>
    <b v="0"/>
    <n v="64.721518987341781"/>
    <n v="50.127450980392155"/>
  </r>
  <r>
    <n v="590"/>
    <x v="579"/>
    <s v="Synergized analyzing process improvement"/>
    <x v="5"/>
    <x v="15"/>
    <n v="7100"/>
    <n v="5824"/>
    <x v="0"/>
    <n v="86"/>
    <x v="2"/>
    <x v="2"/>
    <n v="1419141600"/>
    <n v="1420092000"/>
    <b v="0"/>
    <b v="0"/>
    <n v="82.028169014084511"/>
    <n v="67.720930232558146"/>
  </r>
  <r>
    <n v="591"/>
    <x v="580"/>
    <s v="Realigned dedicated system engine"/>
    <x v="6"/>
    <x v="11"/>
    <n v="600"/>
    <n v="6226"/>
    <x v="1"/>
    <n v="102"/>
    <x v="1"/>
    <x v="1"/>
    <n v="1279083600"/>
    <n v="1279947600"/>
    <b v="0"/>
    <b v="0"/>
    <n v="1037.6666666666667"/>
    <n v="61.03921568627451"/>
  </r>
  <r>
    <n v="592"/>
    <x v="581"/>
    <s v="Object-based bandwidth-monitored concept"/>
    <x v="3"/>
    <x v="3"/>
    <n v="156800"/>
    <n v="20243"/>
    <x v="0"/>
    <n v="253"/>
    <x v="1"/>
    <x v="1"/>
    <n v="1401426000"/>
    <n v="1402203600"/>
    <b v="0"/>
    <b v="0"/>
    <n v="12.910076530612244"/>
    <n v="80.011857707509876"/>
  </r>
  <r>
    <n v="593"/>
    <x v="582"/>
    <s v="Ameliorated client-driven open system"/>
    <x v="4"/>
    <x v="10"/>
    <n v="121600"/>
    <n v="188288"/>
    <x v="1"/>
    <n v="4006"/>
    <x v="1"/>
    <x v="1"/>
    <n v="1395810000"/>
    <n v="1396933200"/>
    <b v="0"/>
    <b v="0"/>
    <n v="154.84210526315789"/>
    <n v="47.001497753369947"/>
  </r>
  <r>
    <n v="594"/>
    <x v="583"/>
    <s v="Upgradable leadingedge Local Area Network"/>
    <x v="3"/>
    <x v="3"/>
    <n v="157300"/>
    <n v="11167"/>
    <x v="0"/>
    <n v="157"/>
    <x v="1"/>
    <x v="1"/>
    <n v="1467003600"/>
    <n v="1467262800"/>
    <b v="0"/>
    <b v="1"/>
    <n v="7.0991735537190088"/>
    <n v="71.127388535031841"/>
  </r>
  <r>
    <n v="595"/>
    <x v="584"/>
    <s v="Customizable intermediate data-warehouse"/>
    <x v="3"/>
    <x v="3"/>
    <n v="70300"/>
    <n v="146595"/>
    <x v="1"/>
    <n v="1629"/>
    <x v="1"/>
    <x v="1"/>
    <n v="1268715600"/>
    <n v="1270530000"/>
    <b v="0"/>
    <b v="1"/>
    <n v="208.52773826458036"/>
    <n v="89.99079189686924"/>
  </r>
  <r>
    <n v="596"/>
    <x v="585"/>
    <s v="Managed optimizing archive"/>
    <x v="4"/>
    <x v="6"/>
    <n v="7900"/>
    <n v="7875"/>
    <x v="0"/>
    <n v="183"/>
    <x v="1"/>
    <x v="1"/>
    <n v="1457157600"/>
    <n v="1457762400"/>
    <b v="0"/>
    <b v="1"/>
    <n v="99.683544303797461"/>
    <n v="43.032786885245905"/>
  </r>
  <r>
    <n v="597"/>
    <x v="586"/>
    <s v="Diverse systematic projection"/>
    <x v="3"/>
    <x v="3"/>
    <n v="73800"/>
    <n v="148779"/>
    <x v="1"/>
    <n v="2188"/>
    <x v="1"/>
    <x v="1"/>
    <n v="1573970400"/>
    <n v="1575525600"/>
    <b v="0"/>
    <b v="0"/>
    <n v="201.59756097560978"/>
    <n v="67.997714808043881"/>
  </r>
  <r>
    <n v="598"/>
    <x v="587"/>
    <s v="Up-sized web-enabled info-mediaries"/>
    <x v="1"/>
    <x v="1"/>
    <n v="108500"/>
    <n v="175868"/>
    <x v="1"/>
    <n v="2409"/>
    <x v="6"/>
    <x v="6"/>
    <n v="1276578000"/>
    <n v="1279083600"/>
    <b v="0"/>
    <b v="0"/>
    <n v="162.09032258064516"/>
    <n v="73.004566210045667"/>
  </r>
  <r>
    <n v="599"/>
    <x v="588"/>
    <s v="Persevering optimizing Graphical User Interface"/>
    <x v="4"/>
    <x v="4"/>
    <n v="140300"/>
    <n v="5112"/>
    <x v="0"/>
    <n v="82"/>
    <x v="3"/>
    <x v="3"/>
    <n v="1423720800"/>
    <n v="1424412000"/>
    <b v="0"/>
    <b v="0"/>
    <n v="3.6436208125445471"/>
    <n v="62.341463414634148"/>
  </r>
  <r>
    <n v="600"/>
    <x v="589"/>
    <s v="Cross-platform tertiary array"/>
    <x v="0"/>
    <x v="0"/>
    <n v="100"/>
    <n v="5"/>
    <x v="0"/>
    <n v="1"/>
    <x v="4"/>
    <x v="4"/>
    <n v="1375160400"/>
    <n v="1376197200"/>
    <b v="0"/>
    <b v="0"/>
    <n v="5"/>
    <n v="5"/>
  </r>
  <r>
    <n v="601"/>
    <x v="590"/>
    <s v="Inverse neutral structure"/>
    <x v="2"/>
    <x v="8"/>
    <n v="6300"/>
    <n v="13018"/>
    <x v="1"/>
    <n v="194"/>
    <x v="1"/>
    <x v="1"/>
    <n v="1401426000"/>
    <n v="1402894800"/>
    <b v="1"/>
    <b v="0"/>
    <n v="206.63492063492063"/>
    <n v="67.103092783505161"/>
  </r>
  <r>
    <n v="602"/>
    <x v="591"/>
    <s v="Quality-focused system-worthy support"/>
    <x v="3"/>
    <x v="3"/>
    <n v="71100"/>
    <n v="91176"/>
    <x v="1"/>
    <n v="1140"/>
    <x v="1"/>
    <x v="1"/>
    <n v="1433480400"/>
    <n v="1434430800"/>
    <b v="0"/>
    <b v="0"/>
    <n v="128.23628691983123"/>
    <n v="79.978947368421046"/>
  </r>
  <r>
    <n v="603"/>
    <x v="592"/>
    <s v="Vision-oriented 5thgeneration array"/>
    <x v="3"/>
    <x v="3"/>
    <n v="5300"/>
    <n v="6342"/>
    <x v="1"/>
    <n v="102"/>
    <x v="1"/>
    <x v="1"/>
    <n v="1555563600"/>
    <n v="1557896400"/>
    <b v="0"/>
    <b v="0"/>
    <n v="119.66037735849055"/>
    <n v="62.176470588235297"/>
  </r>
  <r>
    <n v="604"/>
    <x v="593"/>
    <s v="Cross-platform logistical circuit"/>
    <x v="3"/>
    <x v="3"/>
    <n v="88700"/>
    <n v="151438"/>
    <x v="1"/>
    <n v="2857"/>
    <x v="1"/>
    <x v="1"/>
    <n v="1295676000"/>
    <n v="1297490400"/>
    <b v="0"/>
    <b v="0"/>
    <n v="170.73055242390078"/>
    <n v="53.005950297514879"/>
  </r>
  <r>
    <n v="605"/>
    <x v="594"/>
    <s v="Profound solution-oriented matrix"/>
    <x v="5"/>
    <x v="9"/>
    <n v="3300"/>
    <n v="6178"/>
    <x v="1"/>
    <n v="107"/>
    <x v="1"/>
    <x v="1"/>
    <n v="1443848400"/>
    <n v="1447394400"/>
    <b v="0"/>
    <b v="0"/>
    <n v="187.21212121212122"/>
    <n v="57.738317757009348"/>
  </r>
  <r>
    <n v="606"/>
    <x v="595"/>
    <s v="Extended asynchronous initiative"/>
    <x v="1"/>
    <x v="1"/>
    <n v="3400"/>
    <n v="6405"/>
    <x v="1"/>
    <n v="160"/>
    <x v="4"/>
    <x v="4"/>
    <n v="1457330400"/>
    <n v="1458277200"/>
    <b v="0"/>
    <b v="0"/>
    <n v="188.38235294117646"/>
    <n v="40.03125"/>
  </r>
  <r>
    <n v="607"/>
    <x v="596"/>
    <s v="Fundamental needs-based frame"/>
    <x v="0"/>
    <x v="0"/>
    <n v="137600"/>
    <n v="180667"/>
    <x v="1"/>
    <n v="2230"/>
    <x v="1"/>
    <x v="1"/>
    <n v="1395550800"/>
    <n v="1395723600"/>
    <b v="0"/>
    <b v="0"/>
    <n v="131.29869186046511"/>
    <n v="81.016591928251117"/>
  </r>
  <r>
    <n v="608"/>
    <x v="597"/>
    <s v="Compatible full-range leverage"/>
    <x v="1"/>
    <x v="17"/>
    <n v="3900"/>
    <n v="11075"/>
    <x v="1"/>
    <n v="316"/>
    <x v="1"/>
    <x v="1"/>
    <n v="1551852000"/>
    <n v="1552197600"/>
    <b v="0"/>
    <b v="1"/>
    <n v="283.97435897435901"/>
    <n v="35.047468354430379"/>
  </r>
  <r>
    <n v="609"/>
    <x v="598"/>
    <s v="Upgradable holistic system engine"/>
    <x v="4"/>
    <x v="22"/>
    <n v="10000"/>
    <n v="12042"/>
    <x v="1"/>
    <n v="117"/>
    <x v="1"/>
    <x v="1"/>
    <n v="1547618400"/>
    <n v="1549087200"/>
    <b v="0"/>
    <b v="0"/>
    <n v="120.41999999999999"/>
    <n v="102.92307692307692"/>
  </r>
  <r>
    <n v="610"/>
    <x v="599"/>
    <s v="Stand-alone multi-state data-warehouse"/>
    <x v="3"/>
    <x v="3"/>
    <n v="42800"/>
    <n v="179356"/>
    <x v="1"/>
    <n v="6406"/>
    <x v="1"/>
    <x v="1"/>
    <n v="1355637600"/>
    <n v="1356847200"/>
    <b v="0"/>
    <b v="0"/>
    <n v="419.0560747663551"/>
    <n v="27.998126756166094"/>
  </r>
  <r>
    <n v="611"/>
    <x v="600"/>
    <s v="Multi-lateral maximized core"/>
    <x v="3"/>
    <x v="3"/>
    <n v="8200"/>
    <n v="1136"/>
    <x v="3"/>
    <n v="15"/>
    <x v="1"/>
    <x v="1"/>
    <n v="1374728400"/>
    <n v="1375765200"/>
    <b v="0"/>
    <b v="0"/>
    <n v="13.853658536585368"/>
    <n v="75.733333333333334"/>
  </r>
  <r>
    <n v="612"/>
    <x v="601"/>
    <s v="Innovative holistic hub"/>
    <x v="1"/>
    <x v="5"/>
    <n v="6200"/>
    <n v="8645"/>
    <x v="1"/>
    <n v="192"/>
    <x v="1"/>
    <x v="1"/>
    <n v="1287810000"/>
    <n v="1289800800"/>
    <b v="0"/>
    <b v="0"/>
    <n v="139.43548387096774"/>
    <n v="45.026041666666664"/>
  </r>
  <r>
    <n v="613"/>
    <x v="602"/>
    <s v="Reverse-engineered 24/7 methodology"/>
    <x v="3"/>
    <x v="3"/>
    <n v="1100"/>
    <n v="1914"/>
    <x v="1"/>
    <n v="26"/>
    <x v="0"/>
    <x v="0"/>
    <n v="1503723600"/>
    <n v="1504501200"/>
    <b v="0"/>
    <b v="0"/>
    <n v="174"/>
    <n v="73.615384615384613"/>
  </r>
  <r>
    <n v="614"/>
    <x v="603"/>
    <s v="Business-focused dynamic info-mediaries"/>
    <x v="3"/>
    <x v="3"/>
    <n v="26500"/>
    <n v="41205"/>
    <x v="1"/>
    <n v="723"/>
    <x v="1"/>
    <x v="1"/>
    <n v="1484114400"/>
    <n v="1485669600"/>
    <b v="0"/>
    <b v="0"/>
    <n v="155.49056603773585"/>
    <n v="56.991701244813278"/>
  </r>
  <r>
    <n v="615"/>
    <x v="604"/>
    <s v="Digitized clear-thinking installation"/>
    <x v="3"/>
    <x v="3"/>
    <n v="8500"/>
    <n v="14488"/>
    <x v="1"/>
    <n v="170"/>
    <x v="6"/>
    <x v="6"/>
    <n v="1461906000"/>
    <n v="1462770000"/>
    <b v="0"/>
    <b v="0"/>
    <n v="170.44705882352943"/>
    <n v="85.223529411764702"/>
  </r>
  <r>
    <n v="616"/>
    <x v="605"/>
    <s v="Quality-focused 24/7 superstructure"/>
    <x v="1"/>
    <x v="7"/>
    <n v="6400"/>
    <n v="12129"/>
    <x v="1"/>
    <n v="238"/>
    <x v="4"/>
    <x v="4"/>
    <n v="1379653200"/>
    <n v="1379739600"/>
    <b v="0"/>
    <b v="1"/>
    <n v="189.515625"/>
    <n v="50.962184873949582"/>
  </r>
  <r>
    <n v="617"/>
    <x v="606"/>
    <s v="Multi-channeled local intranet"/>
    <x v="3"/>
    <x v="3"/>
    <n v="1400"/>
    <n v="3496"/>
    <x v="1"/>
    <n v="55"/>
    <x v="1"/>
    <x v="1"/>
    <n v="1401858000"/>
    <n v="1402722000"/>
    <b v="0"/>
    <b v="0"/>
    <n v="249.71428571428572"/>
    <n v="63.563636363636363"/>
  </r>
  <r>
    <n v="618"/>
    <x v="607"/>
    <s v="Open-architected mobile emulation"/>
    <x v="5"/>
    <x v="9"/>
    <n v="198600"/>
    <n v="97037"/>
    <x v="0"/>
    <n v="1198"/>
    <x v="1"/>
    <x v="1"/>
    <n v="1367470800"/>
    <n v="1369285200"/>
    <b v="0"/>
    <b v="0"/>
    <n v="48.860523665659613"/>
    <n v="80.999165275459092"/>
  </r>
  <r>
    <n v="619"/>
    <x v="608"/>
    <s v="Ameliorated foreground methodology"/>
    <x v="3"/>
    <x v="3"/>
    <n v="195900"/>
    <n v="55757"/>
    <x v="0"/>
    <n v="648"/>
    <x v="1"/>
    <x v="1"/>
    <n v="1304658000"/>
    <n v="1304744400"/>
    <b v="1"/>
    <b v="1"/>
    <n v="28.461970393057683"/>
    <n v="86.044753086419746"/>
  </r>
  <r>
    <n v="620"/>
    <x v="609"/>
    <s v="Synergized well-modulated project"/>
    <x v="7"/>
    <x v="14"/>
    <n v="4300"/>
    <n v="11525"/>
    <x v="1"/>
    <n v="128"/>
    <x v="2"/>
    <x v="2"/>
    <n v="1467954000"/>
    <n v="1468299600"/>
    <b v="0"/>
    <b v="0"/>
    <n v="268.02325581395348"/>
    <n v="90.0390625"/>
  </r>
  <r>
    <n v="621"/>
    <x v="610"/>
    <s v="Extended context-sensitive forecast"/>
    <x v="3"/>
    <x v="3"/>
    <n v="25600"/>
    <n v="158669"/>
    <x v="1"/>
    <n v="2144"/>
    <x v="1"/>
    <x v="1"/>
    <n v="1473742800"/>
    <n v="1474174800"/>
    <b v="0"/>
    <b v="0"/>
    <n v="619.80078125"/>
    <n v="74.006063432835816"/>
  </r>
  <r>
    <n v="622"/>
    <x v="611"/>
    <s v="Total leadingedge neural-net"/>
    <x v="1"/>
    <x v="7"/>
    <n v="189000"/>
    <n v="5916"/>
    <x v="0"/>
    <n v="64"/>
    <x v="1"/>
    <x v="1"/>
    <n v="1523768400"/>
    <n v="1526014800"/>
    <b v="0"/>
    <b v="0"/>
    <n v="3.1301587301587301"/>
    <n v="92.4375"/>
  </r>
  <r>
    <n v="623"/>
    <x v="612"/>
    <s v="Organic actuating protocol"/>
    <x v="3"/>
    <x v="3"/>
    <n v="94300"/>
    <n v="150806"/>
    <x v="1"/>
    <n v="2693"/>
    <x v="4"/>
    <x v="4"/>
    <n v="1437022800"/>
    <n v="1437454800"/>
    <b v="0"/>
    <b v="0"/>
    <n v="159.92152704135739"/>
    <n v="55.999257333828446"/>
  </r>
  <r>
    <n v="624"/>
    <x v="613"/>
    <s v="Down-sized national software"/>
    <x v="7"/>
    <x v="14"/>
    <n v="5100"/>
    <n v="14249"/>
    <x v="1"/>
    <n v="432"/>
    <x v="1"/>
    <x v="1"/>
    <n v="1422165600"/>
    <n v="1422684000"/>
    <b v="0"/>
    <b v="0"/>
    <n v="279.39215686274508"/>
    <n v="32.983796296296298"/>
  </r>
  <r>
    <n v="625"/>
    <x v="614"/>
    <s v="Organic upward-trending Graphical User Interface"/>
    <x v="3"/>
    <x v="3"/>
    <n v="7500"/>
    <n v="5803"/>
    <x v="0"/>
    <n v="62"/>
    <x v="1"/>
    <x v="1"/>
    <n v="1580104800"/>
    <n v="1581314400"/>
    <b v="0"/>
    <b v="0"/>
    <n v="77.373333333333335"/>
    <n v="93.596774193548384"/>
  </r>
  <r>
    <n v="626"/>
    <x v="615"/>
    <s v="Synergistic tertiary budgetary management"/>
    <x v="3"/>
    <x v="3"/>
    <n v="6400"/>
    <n v="13205"/>
    <x v="1"/>
    <n v="189"/>
    <x v="1"/>
    <x v="1"/>
    <n v="1285650000"/>
    <n v="1286427600"/>
    <b v="0"/>
    <b v="1"/>
    <n v="206.32812500000003"/>
    <n v="69.867724867724874"/>
  </r>
  <r>
    <n v="627"/>
    <x v="616"/>
    <s v="Open-architected incremental ability"/>
    <x v="0"/>
    <x v="0"/>
    <n v="1600"/>
    <n v="11108"/>
    <x v="1"/>
    <n v="154"/>
    <x v="4"/>
    <x v="4"/>
    <n v="1276664400"/>
    <n v="1278738000"/>
    <b v="1"/>
    <b v="0"/>
    <n v="694.25"/>
    <n v="72.129870129870127"/>
  </r>
  <r>
    <n v="628"/>
    <x v="617"/>
    <s v="Intuitive object-oriented task-force"/>
    <x v="1"/>
    <x v="7"/>
    <n v="1900"/>
    <n v="2884"/>
    <x v="1"/>
    <n v="96"/>
    <x v="1"/>
    <x v="1"/>
    <n v="1286168400"/>
    <n v="1286427600"/>
    <b v="0"/>
    <b v="0"/>
    <n v="151.78947368421052"/>
    <n v="30.041666666666668"/>
  </r>
  <r>
    <n v="629"/>
    <x v="618"/>
    <s v="Multi-tiered executive toolset"/>
    <x v="3"/>
    <x v="3"/>
    <n v="85900"/>
    <n v="55476"/>
    <x v="0"/>
    <n v="750"/>
    <x v="1"/>
    <x v="1"/>
    <n v="1467781200"/>
    <n v="1467954000"/>
    <b v="0"/>
    <b v="1"/>
    <n v="64.58207217694995"/>
    <n v="73.968000000000004"/>
  </r>
  <r>
    <n v="630"/>
    <x v="619"/>
    <s v="Grass-roots directional workforce"/>
    <x v="3"/>
    <x v="3"/>
    <n v="9500"/>
    <n v="5973"/>
    <x v="3"/>
    <n v="87"/>
    <x v="1"/>
    <x v="1"/>
    <n v="1556686800"/>
    <n v="1557637200"/>
    <b v="0"/>
    <b v="1"/>
    <n v="62.873684210526314"/>
    <n v="68.65517241379311"/>
  </r>
  <r>
    <n v="631"/>
    <x v="620"/>
    <s v="Quality-focused real-time solution"/>
    <x v="3"/>
    <x v="3"/>
    <n v="59200"/>
    <n v="183756"/>
    <x v="1"/>
    <n v="3063"/>
    <x v="1"/>
    <x v="1"/>
    <n v="1553576400"/>
    <n v="1553922000"/>
    <b v="0"/>
    <b v="0"/>
    <n v="310.39864864864865"/>
    <n v="59.992164544564154"/>
  </r>
  <r>
    <n v="632"/>
    <x v="621"/>
    <s v="Reduced interactive matrix"/>
    <x v="3"/>
    <x v="3"/>
    <n v="72100"/>
    <n v="30902"/>
    <x v="2"/>
    <n v="278"/>
    <x v="1"/>
    <x v="1"/>
    <n v="1414904400"/>
    <n v="1416463200"/>
    <b v="0"/>
    <b v="0"/>
    <n v="42.859916782246884"/>
    <n v="111.15827338129496"/>
  </r>
  <r>
    <n v="633"/>
    <x v="622"/>
    <s v="Adaptive context-sensitive architecture"/>
    <x v="4"/>
    <x v="10"/>
    <n v="6700"/>
    <n v="5569"/>
    <x v="0"/>
    <n v="105"/>
    <x v="1"/>
    <x v="1"/>
    <n v="1446876000"/>
    <n v="1447221600"/>
    <b v="0"/>
    <b v="0"/>
    <n v="83.119402985074629"/>
    <n v="53.038095238095238"/>
  </r>
  <r>
    <n v="634"/>
    <x v="623"/>
    <s v="Polarized incremental portal"/>
    <x v="4"/>
    <x v="19"/>
    <n v="118200"/>
    <n v="92824"/>
    <x v="3"/>
    <n v="1658"/>
    <x v="1"/>
    <x v="1"/>
    <n v="1490418000"/>
    <n v="1491627600"/>
    <b v="0"/>
    <b v="0"/>
    <n v="78.531302876480552"/>
    <n v="55.985524728588658"/>
  </r>
  <r>
    <n v="635"/>
    <x v="624"/>
    <s v="Reactive regional access"/>
    <x v="4"/>
    <x v="19"/>
    <n v="139000"/>
    <n v="158590"/>
    <x v="1"/>
    <n v="2266"/>
    <x v="1"/>
    <x v="1"/>
    <n v="1360389600"/>
    <n v="1363150800"/>
    <b v="0"/>
    <b v="0"/>
    <n v="114.09352517985612"/>
    <n v="69.986760812003524"/>
  </r>
  <r>
    <n v="636"/>
    <x v="625"/>
    <s v="Stand-alone reciprocal frame"/>
    <x v="4"/>
    <x v="10"/>
    <n v="197700"/>
    <n v="127591"/>
    <x v="0"/>
    <n v="2604"/>
    <x v="3"/>
    <x v="3"/>
    <n v="1326866400"/>
    <n v="1330754400"/>
    <b v="0"/>
    <b v="1"/>
    <n v="64.537683358624179"/>
    <n v="48.998079877112133"/>
  </r>
  <r>
    <n v="637"/>
    <x v="626"/>
    <s v="Open-architected 24/7 throughput"/>
    <x v="3"/>
    <x v="3"/>
    <n v="8500"/>
    <n v="6750"/>
    <x v="0"/>
    <n v="65"/>
    <x v="1"/>
    <x v="1"/>
    <n v="1479103200"/>
    <n v="1479794400"/>
    <b v="0"/>
    <b v="0"/>
    <n v="79.411764705882348"/>
    <n v="103.84615384615384"/>
  </r>
  <r>
    <n v="638"/>
    <x v="627"/>
    <s v="Monitored 24/7 approach"/>
    <x v="3"/>
    <x v="3"/>
    <n v="81600"/>
    <n v="9318"/>
    <x v="0"/>
    <n v="94"/>
    <x v="1"/>
    <x v="1"/>
    <n v="1280206800"/>
    <n v="1281243600"/>
    <b v="0"/>
    <b v="1"/>
    <n v="11.419117647058824"/>
    <n v="99.127659574468083"/>
  </r>
  <r>
    <n v="639"/>
    <x v="628"/>
    <s v="Upgradable explicit forecast"/>
    <x v="4"/>
    <x v="6"/>
    <n v="8600"/>
    <n v="4832"/>
    <x v="2"/>
    <n v="45"/>
    <x v="1"/>
    <x v="1"/>
    <n v="1532754000"/>
    <n v="1532754000"/>
    <b v="0"/>
    <b v="1"/>
    <n v="56.186046511627907"/>
    <n v="107.37777777777778"/>
  </r>
  <r>
    <n v="640"/>
    <x v="629"/>
    <s v="Pre-emptive context-sensitive support"/>
    <x v="3"/>
    <x v="3"/>
    <n v="119800"/>
    <n v="19769"/>
    <x v="0"/>
    <n v="257"/>
    <x v="1"/>
    <x v="1"/>
    <n v="1453096800"/>
    <n v="1453356000"/>
    <b v="0"/>
    <b v="0"/>
    <n v="16.501669449081803"/>
    <n v="76.922178988326849"/>
  </r>
  <r>
    <n v="641"/>
    <x v="630"/>
    <s v="Business-focused leadingedge instruction set"/>
    <x v="3"/>
    <x v="3"/>
    <n v="9400"/>
    <n v="11277"/>
    <x v="1"/>
    <n v="194"/>
    <x v="5"/>
    <x v="5"/>
    <n v="1487570400"/>
    <n v="1489986000"/>
    <b v="0"/>
    <b v="0"/>
    <n v="119.96808510638297"/>
    <n v="58.128865979381445"/>
  </r>
  <r>
    <n v="642"/>
    <x v="631"/>
    <s v="Extended multi-state knowledge user"/>
    <x v="2"/>
    <x v="8"/>
    <n v="9200"/>
    <n v="13382"/>
    <x v="1"/>
    <n v="129"/>
    <x v="0"/>
    <x v="0"/>
    <n v="1545026400"/>
    <n v="1545804000"/>
    <b v="0"/>
    <b v="0"/>
    <n v="145.45652173913044"/>
    <n v="103.73643410852713"/>
  </r>
  <r>
    <n v="643"/>
    <x v="632"/>
    <s v="Future-proofed modular groupware"/>
    <x v="3"/>
    <x v="3"/>
    <n v="14900"/>
    <n v="32986"/>
    <x v="1"/>
    <n v="375"/>
    <x v="1"/>
    <x v="1"/>
    <n v="1488348000"/>
    <n v="1489899600"/>
    <b v="0"/>
    <b v="0"/>
    <n v="221.38255033557047"/>
    <n v="87.962666666666664"/>
  </r>
  <r>
    <n v="644"/>
    <x v="633"/>
    <s v="Distributed real-time algorithm"/>
    <x v="3"/>
    <x v="3"/>
    <n v="169400"/>
    <n v="81984"/>
    <x v="0"/>
    <n v="2928"/>
    <x v="0"/>
    <x v="0"/>
    <n v="1545112800"/>
    <n v="1546495200"/>
    <b v="0"/>
    <b v="0"/>
    <n v="48.396694214876035"/>
    <n v="28"/>
  </r>
  <r>
    <n v="645"/>
    <x v="634"/>
    <s v="Multi-lateral heuristic throughput"/>
    <x v="1"/>
    <x v="1"/>
    <n v="192100"/>
    <n v="178483"/>
    <x v="0"/>
    <n v="4697"/>
    <x v="1"/>
    <x v="1"/>
    <n v="1537938000"/>
    <n v="1539752400"/>
    <b v="0"/>
    <b v="1"/>
    <n v="92.911504424778755"/>
    <n v="37.999361294443261"/>
  </r>
  <r>
    <n v="646"/>
    <x v="635"/>
    <s v="Switchable reciprocal middleware"/>
    <x v="6"/>
    <x v="11"/>
    <n v="98700"/>
    <n v="87448"/>
    <x v="0"/>
    <n v="2915"/>
    <x v="1"/>
    <x v="1"/>
    <n v="1363150800"/>
    <n v="1364101200"/>
    <b v="0"/>
    <b v="0"/>
    <n v="88.599797365754824"/>
    <n v="29.999313893653515"/>
  </r>
  <r>
    <n v="647"/>
    <x v="636"/>
    <s v="Inverse multimedia Graphic Interface"/>
    <x v="5"/>
    <x v="18"/>
    <n v="4500"/>
    <n v="1863"/>
    <x v="0"/>
    <n v="18"/>
    <x v="1"/>
    <x v="1"/>
    <n v="1523250000"/>
    <n v="1525323600"/>
    <b v="0"/>
    <b v="0"/>
    <n v="41.4"/>
    <n v="103.5"/>
  </r>
  <r>
    <n v="648"/>
    <x v="637"/>
    <s v="Vision-oriented local contingency"/>
    <x v="0"/>
    <x v="0"/>
    <n v="98600"/>
    <n v="62174"/>
    <x v="3"/>
    <n v="723"/>
    <x v="1"/>
    <x v="1"/>
    <n v="1499317200"/>
    <n v="1500872400"/>
    <b v="1"/>
    <b v="0"/>
    <n v="63.056795131845846"/>
    <n v="85.994467496542185"/>
  </r>
  <r>
    <n v="649"/>
    <x v="638"/>
    <s v="Reactive 6thgeneration hub"/>
    <x v="3"/>
    <x v="3"/>
    <n v="121700"/>
    <n v="59003"/>
    <x v="0"/>
    <n v="602"/>
    <x v="5"/>
    <x v="5"/>
    <n v="1287550800"/>
    <n v="1288501200"/>
    <b v="1"/>
    <b v="1"/>
    <n v="48.482333607230892"/>
    <n v="98.011627906976742"/>
  </r>
  <r>
    <n v="650"/>
    <x v="639"/>
    <s v="Optional asymmetric success"/>
    <x v="1"/>
    <x v="17"/>
    <n v="100"/>
    <n v="2"/>
    <x v="0"/>
    <n v="1"/>
    <x v="1"/>
    <x v="1"/>
    <n v="1404795600"/>
    <n v="1407128400"/>
    <b v="0"/>
    <b v="0"/>
    <n v="2"/>
    <n v="2"/>
  </r>
  <r>
    <n v="651"/>
    <x v="640"/>
    <s v="Digitized analyzing capacity"/>
    <x v="4"/>
    <x v="12"/>
    <n v="196700"/>
    <n v="174039"/>
    <x v="0"/>
    <n v="3868"/>
    <x v="6"/>
    <x v="6"/>
    <n v="1393048800"/>
    <n v="1394344800"/>
    <b v="0"/>
    <b v="0"/>
    <n v="88.47941026944585"/>
    <n v="44.994570837642193"/>
  </r>
  <r>
    <n v="652"/>
    <x v="641"/>
    <s v="Vision-oriented regional hub"/>
    <x v="2"/>
    <x v="2"/>
    <n v="10000"/>
    <n v="12684"/>
    <x v="1"/>
    <n v="409"/>
    <x v="1"/>
    <x v="1"/>
    <n v="1470373200"/>
    <n v="1474088400"/>
    <b v="0"/>
    <b v="0"/>
    <n v="126.84"/>
    <n v="31.012224938875306"/>
  </r>
  <r>
    <n v="653"/>
    <x v="642"/>
    <s v="Monitored incremental info-mediaries"/>
    <x v="2"/>
    <x v="2"/>
    <n v="600"/>
    <n v="14033"/>
    <x v="1"/>
    <n v="234"/>
    <x v="1"/>
    <x v="1"/>
    <n v="1460091600"/>
    <n v="1460264400"/>
    <b v="0"/>
    <b v="0"/>
    <n v="2338.833333333333"/>
    <n v="59.970085470085472"/>
  </r>
  <r>
    <n v="654"/>
    <x v="643"/>
    <s v="Programmable static middleware"/>
    <x v="1"/>
    <x v="16"/>
    <n v="35000"/>
    <n v="177936"/>
    <x v="1"/>
    <n v="3016"/>
    <x v="1"/>
    <x v="1"/>
    <n v="1440392400"/>
    <n v="1440824400"/>
    <b v="0"/>
    <b v="0"/>
    <n v="508.38857142857148"/>
    <n v="58.9973474801061"/>
  </r>
  <r>
    <n v="655"/>
    <x v="644"/>
    <s v="Multi-layered bottom-line encryption"/>
    <x v="7"/>
    <x v="14"/>
    <n v="6900"/>
    <n v="13212"/>
    <x v="1"/>
    <n v="264"/>
    <x v="1"/>
    <x v="1"/>
    <n v="1488434400"/>
    <n v="1489554000"/>
    <b v="1"/>
    <b v="0"/>
    <n v="191.47826086956522"/>
    <n v="50.045454545454547"/>
  </r>
  <r>
    <n v="656"/>
    <x v="645"/>
    <s v="Vision-oriented systematic Graphical User Interface"/>
    <x v="0"/>
    <x v="0"/>
    <n v="118400"/>
    <n v="49879"/>
    <x v="0"/>
    <n v="504"/>
    <x v="2"/>
    <x v="2"/>
    <n v="1514440800"/>
    <n v="1514872800"/>
    <b v="0"/>
    <b v="0"/>
    <n v="42.127533783783782"/>
    <n v="98.966269841269835"/>
  </r>
  <r>
    <n v="657"/>
    <x v="646"/>
    <s v="Balanced optimal hardware"/>
    <x v="4"/>
    <x v="22"/>
    <n v="10000"/>
    <n v="824"/>
    <x v="0"/>
    <n v="14"/>
    <x v="1"/>
    <x v="1"/>
    <n v="1514354400"/>
    <n v="1515736800"/>
    <b v="0"/>
    <b v="0"/>
    <n v="8.24"/>
    <n v="58.857142857142854"/>
  </r>
  <r>
    <n v="658"/>
    <x v="647"/>
    <s v="Self-enabling mission-critical success"/>
    <x v="1"/>
    <x v="1"/>
    <n v="52600"/>
    <n v="31594"/>
    <x v="3"/>
    <n v="390"/>
    <x v="1"/>
    <x v="1"/>
    <n v="1440910800"/>
    <n v="1442898000"/>
    <b v="0"/>
    <b v="0"/>
    <n v="60.064638783269963"/>
    <n v="81.010256410256417"/>
  </r>
  <r>
    <n v="659"/>
    <x v="648"/>
    <s v="Grass-roots dynamic emulation"/>
    <x v="4"/>
    <x v="4"/>
    <n v="120700"/>
    <n v="57010"/>
    <x v="0"/>
    <n v="750"/>
    <x v="4"/>
    <x v="4"/>
    <n v="1296108000"/>
    <n v="1296194400"/>
    <b v="0"/>
    <b v="0"/>
    <n v="47.232808616404313"/>
    <n v="76.013333333333335"/>
  </r>
  <r>
    <n v="660"/>
    <x v="649"/>
    <s v="Fundamental disintermediate matrix"/>
    <x v="3"/>
    <x v="3"/>
    <n v="9100"/>
    <n v="7438"/>
    <x v="0"/>
    <n v="77"/>
    <x v="1"/>
    <x v="1"/>
    <n v="1440133200"/>
    <n v="1440910800"/>
    <b v="1"/>
    <b v="0"/>
    <n v="81.736263736263737"/>
    <n v="96.597402597402592"/>
  </r>
  <r>
    <n v="661"/>
    <x v="650"/>
    <s v="Right-sized secondary challenge"/>
    <x v="1"/>
    <x v="17"/>
    <n v="106800"/>
    <n v="57872"/>
    <x v="0"/>
    <n v="752"/>
    <x v="3"/>
    <x v="3"/>
    <n v="1332910800"/>
    <n v="1335502800"/>
    <b v="0"/>
    <b v="0"/>
    <n v="54.187265917603"/>
    <n v="76.957446808510639"/>
  </r>
  <r>
    <n v="662"/>
    <x v="651"/>
    <s v="Implemented exuding software"/>
    <x v="3"/>
    <x v="3"/>
    <n v="9100"/>
    <n v="8906"/>
    <x v="0"/>
    <n v="131"/>
    <x v="1"/>
    <x v="1"/>
    <n v="1544335200"/>
    <n v="1544680800"/>
    <b v="0"/>
    <b v="0"/>
    <n v="97.868131868131869"/>
    <n v="67.984732824427482"/>
  </r>
  <r>
    <n v="663"/>
    <x v="652"/>
    <s v="Total optimizing software"/>
    <x v="3"/>
    <x v="3"/>
    <n v="10000"/>
    <n v="7724"/>
    <x v="0"/>
    <n v="87"/>
    <x v="1"/>
    <x v="1"/>
    <n v="1286427600"/>
    <n v="1288414800"/>
    <b v="0"/>
    <b v="0"/>
    <n v="77.239999999999995"/>
    <n v="88.781609195402297"/>
  </r>
  <r>
    <n v="664"/>
    <x v="327"/>
    <s v="Optional maximized attitude"/>
    <x v="1"/>
    <x v="17"/>
    <n v="79400"/>
    <n v="26571"/>
    <x v="0"/>
    <n v="1063"/>
    <x v="1"/>
    <x v="1"/>
    <n v="1329717600"/>
    <n v="1330581600"/>
    <b v="0"/>
    <b v="0"/>
    <n v="33.464735516372798"/>
    <n v="24.99623706491063"/>
  </r>
  <r>
    <n v="665"/>
    <x v="653"/>
    <s v="Customer-focused impactful extranet"/>
    <x v="4"/>
    <x v="4"/>
    <n v="5100"/>
    <n v="12219"/>
    <x v="1"/>
    <n v="272"/>
    <x v="1"/>
    <x v="1"/>
    <n v="1310187600"/>
    <n v="1311397200"/>
    <b v="0"/>
    <b v="1"/>
    <n v="239.58823529411765"/>
    <n v="44.922794117647058"/>
  </r>
  <r>
    <n v="666"/>
    <x v="654"/>
    <s v="Cloned bottom-line success"/>
    <x v="3"/>
    <x v="3"/>
    <n v="3100"/>
    <n v="1985"/>
    <x v="3"/>
    <n v="25"/>
    <x v="1"/>
    <x v="1"/>
    <n v="1377838800"/>
    <n v="1378357200"/>
    <b v="0"/>
    <b v="1"/>
    <n v="64.032258064516128"/>
    <n v="79.400000000000006"/>
  </r>
  <r>
    <n v="667"/>
    <x v="655"/>
    <s v="Decentralized bandwidth-monitored ability"/>
    <x v="8"/>
    <x v="23"/>
    <n v="6900"/>
    <n v="12155"/>
    <x v="1"/>
    <n v="419"/>
    <x v="1"/>
    <x v="1"/>
    <n v="1410325200"/>
    <n v="1411102800"/>
    <b v="0"/>
    <b v="0"/>
    <n v="176.15942028985506"/>
    <n v="29.009546539379475"/>
  </r>
  <r>
    <n v="668"/>
    <x v="656"/>
    <s v="Programmable leadingedge budgetary management"/>
    <x v="3"/>
    <x v="3"/>
    <n v="27500"/>
    <n v="5593"/>
    <x v="0"/>
    <n v="76"/>
    <x v="1"/>
    <x v="1"/>
    <n v="1343797200"/>
    <n v="1344834000"/>
    <b v="0"/>
    <b v="0"/>
    <n v="20.33818181818182"/>
    <n v="73.59210526315789"/>
  </r>
  <r>
    <n v="669"/>
    <x v="657"/>
    <s v="Upgradable bi-directional concept"/>
    <x v="3"/>
    <x v="3"/>
    <n v="48800"/>
    <n v="175020"/>
    <x v="1"/>
    <n v="1621"/>
    <x v="6"/>
    <x v="6"/>
    <n v="1498453200"/>
    <n v="1499230800"/>
    <b v="0"/>
    <b v="0"/>
    <n v="358.64754098360658"/>
    <n v="107.97038864898211"/>
  </r>
  <r>
    <n v="670"/>
    <x v="635"/>
    <s v="Re-contextualized homogeneous flexibility"/>
    <x v="1"/>
    <x v="7"/>
    <n v="16200"/>
    <n v="75955"/>
    <x v="1"/>
    <n v="1101"/>
    <x v="1"/>
    <x v="1"/>
    <n v="1456380000"/>
    <n v="1457416800"/>
    <b v="0"/>
    <b v="0"/>
    <n v="468.85802469135803"/>
    <n v="68.987284287011803"/>
  </r>
  <r>
    <n v="671"/>
    <x v="658"/>
    <s v="Monitored bi-directional standardization"/>
    <x v="3"/>
    <x v="3"/>
    <n v="97600"/>
    <n v="119127"/>
    <x v="1"/>
    <n v="1073"/>
    <x v="1"/>
    <x v="1"/>
    <n v="1280552400"/>
    <n v="1280898000"/>
    <b v="0"/>
    <b v="1"/>
    <n v="122.05635245901641"/>
    <n v="111.02236719478098"/>
  </r>
  <r>
    <n v="672"/>
    <x v="659"/>
    <s v="Stand-alone grid-enabled leverage"/>
    <x v="3"/>
    <x v="3"/>
    <n v="197900"/>
    <n v="110689"/>
    <x v="0"/>
    <n v="4428"/>
    <x v="2"/>
    <x v="2"/>
    <n v="1521608400"/>
    <n v="1522472400"/>
    <b v="0"/>
    <b v="0"/>
    <n v="55.931783729156137"/>
    <n v="24.997515808491418"/>
  </r>
  <r>
    <n v="673"/>
    <x v="660"/>
    <s v="Assimilated regional groupware"/>
    <x v="1"/>
    <x v="7"/>
    <n v="5600"/>
    <n v="2445"/>
    <x v="0"/>
    <n v="58"/>
    <x v="6"/>
    <x v="6"/>
    <n v="1460696400"/>
    <n v="1462510800"/>
    <b v="0"/>
    <b v="0"/>
    <n v="43.660714285714285"/>
    <n v="42.155172413793103"/>
  </r>
  <r>
    <n v="674"/>
    <x v="661"/>
    <s v="Up-sized 24hour instruction set"/>
    <x v="7"/>
    <x v="14"/>
    <n v="170700"/>
    <n v="57250"/>
    <x v="3"/>
    <n v="1218"/>
    <x v="1"/>
    <x v="1"/>
    <n v="1313730000"/>
    <n v="1317790800"/>
    <b v="0"/>
    <b v="0"/>
    <n v="33.53837141183363"/>
    <n v="47.003284072249592"/>
  </r>
  <r>
    <n v="675"/>
    <x v="662"/>
    <s v="Right-sized web-enabled intranet"/>
    <x v="8"/>
    <x v="23"/>
    <n v="9700"/>
    <n v="11929"/>
    <x v="1"/>
    <n v="331"/>
    <x v="1"/>
    <x v="1"/>
    <n v="1568178000"/>
    <n v="1568782800"/>
    <b v="0"/>
    <b v="0"/>
    <n v="122.97938144329896"/>
    <n v="36.0392749244713"/>
  </r>
  <r>
    <n v="676"/>
    <x v="663"/>
    <s v="Expanded needs-based orchestration"/>
    <x v="7"/>
    <x v="14"/>
    <n v="62300"/>
    <n v="118214"/>
    <x v="1"/>
    <n v="1170"/>
    <x v="1"/>
    <x v="1"/>
    <n v="1348635600"/>
    <n v="1349413200"/>
    <b v="0"/>
    <b v="0"/>
    <n v="189.74959871589084"/>
    <n v="101.03760683760684"/>
  </r>
  <r>
    <n v="677"/>
    <x v="664"/>
    <s v="Organic system-worthy orchestration"/>
    <x v="5"/>
    <x v="13"/>
    <n v="5300"/>
    <n v="4432"/>
    <x v="0"/>
    <n v="111"/>
    <x v="1"/>
    <x v="1"/>
    <n v="1468126800"/>
    <n v="1472446800"/>
    <b v="0"/>
    <b v="0"/>
    <n v="83.622641509433961"/>
    <n v="39.927927927927925"/>
  </r>
  <r>
    <n v="678"/>
    <x v="665"/>
    <s v="Inverse static standardization"/>
    <x v="4"/>
    <x v="6"/>
    <n v="99500"/>
    <n v="17879"/>
    <x v="3"/>
    <n v="215"/>
    <x v="1"/>
    <x v="1"/>
    <n v="1547877600"/>
    <n v="1548050400"/>
    <b v="0"/>
    <b v="0"/>
    <n v="17.968844221105527"/>
    <n v="83.158139534883716"/>
  </r>
  <r>
    <n v="679"/>
    <x v="307"/>
    <s v="Synchronized motivating solution"/>
    <x v="0"/>
    <x v="0"/>
    <n v="1400"/>
    <n v="14511"/>
    <x v="1"/>
    <n v="363"/>
    <x v="1"/>
    <x v="1"/>
    <n v="1571374800"/>
    <n v="1571806800"/>
    <b v="0"/>
    <b v="1"/>
    <n v="1036.5"/>
    <n v="39.97520661157025"/>
  </r>
  <r>
    <n v="680"/>
    <x v="666"/>
    <s v="Open-source 4thgeneration open system"/>
    <x v="6"/>
    <x v="20"/>
    <n v="145600"/>
    <n v="141822"/>
    <x v="0"/>
    <n v="2955"/>
    <x v="1"/>
    <x v="1"/>
    <n v="1576303200"/>
    <n v="1576476000"/>
    <b v="0"/>
    <b v="1"/>
    <n v="97.405219780219781"/>
    <n v="47.993908629441627"/>
  </r>
  <r>
    <n v="681"/>
    <x v="667"/>
    <s v="Decentralized context-sensitive superstructure"/>
    <x v="3"/>
    <x v="3"/>
    <n v="184100"/>
    <n v="159037"/>
    <x v="0"/>
    <n v="1657"/>
    <x v="1"/>
    <x v="1"/>
    <n v="1324447200"/>
    <n v="1324965600"/>
    <b v="0"/>
    <b v="0"/>
    <n v="86.386203150461711"/>
    <n v="95.978877489438744"/>
  </r>
  <r>
    <n v="682"/>
    <x v="668"/>
    <s v="Compatible 5thgeneration concept"/>
    <x v="3"/>
    <x v="3"/>
    <n v="5400"/>
    <n v="8109"/>
    <x v="1"/>
    <n v="103"/>
    <x v="1"/>
    <x v="1"/>
    <n v="1386741600"/>
    <n v="1387519200"/>
    <b v="0"/>
    <b v="0"/>
    <n v="150.16666666666666"/>
    <n v="78.728155339805824"/>
  </r>
  <r>
    <n v="683"/>
    <x v="669"/>
    <s v="Virtual systemic intranet"/>
    <x v="3"/>
    <x v="3"/>
    <n v="2300"/>
    <n v="8244"/>
    <x v="1"/>
    <n v="147"/>
    <x v="1"/>
    <x v="1"/>
    <n v="1537074000"/>
    <n v="1537246800"/>
    <b v="0"/>
    <b v="0"/>
    <n v="358.43478260869563"/>
    <n v="56.081632653061227"/>
  </r>
  <r>
    <n v="684"/>
    <x v="670"/>
    <s v="Optimized systemic algorithm"/>
    <x v="5"/>
    <x v="9"/>
    <n v="1400"/>
    <n v="7600"/>
    <x v="1"/>
    <n v="110"/>
    <x v="0"/>
    <x v="0"/>
    <n v="1277787600"/>
    <n v="1279515600"/>
    <b v="0"/>
    <b v="0"/>
    <n v="542.85714285714289"/>
    <n v="69.090909090909093"/>
  </r>
  <r>
    <n v="685"/>
    <x v="671"/>
    <s v="Customizable homogeneous firmware"/>
    <x v="3"/>
    <x v="3"/>
    <n v="140000"/>
    <n v="94501"/>
    <x v="0"/>
    <n v="926"/>
    <x v="0"/>
    <x v="0"/>
    <n v="1440306000"/>
    <n v="1442379600"/>
    <b v="0"/>
    <b v="0"/>
    <n v="67.500714285714281"/>
    <n v="102.05291576673866"/>
  </r>
  <r>
    <n v="686"/>
    <x v="672"/>
    <s v="Front-line cohesive extranet"/>
    <x v="2"/>
    <x v="8"/>
    <n v="7500"/>
    <n v="14381"/>
    <x v="1"/>
    <n v="134"/>
    <x v="1"/>
    <x v="1"/>
    <n v="1522126800"/>
    <n v="1523077200"/>
    <b v="0"/>
    <b v="0"/>
    <n v="191.74666666666667"/>
    <n v="107.32089552238806"/>
  </r>
  <r>
    <n v="687"/>
    <x v="673"/>
    <s v="Distributed holistic neural-net"/>
    <x v="3"/>
    <x v="3"/>
    <n v="1500"/>
    <n v="13980"/>
    <x v="1"/>
    <n v="269"/>
    <x v="1"/>
    <x v="1"/>
    <n v="1489298400"/>
    <n v="1489554000"/>
    <b v="0"/>
    <b v="0"/>
    <n v="932"/>
    <n v="51.970260223048328"/>
  </r>
  <r>
    <n v="688"/>
    <x v="674"/>
    <s v="Devolved client-server monitoring"/>
    <x v="4"/>
    <x v="19"/>
    <n v="2900"/>
    <n v="12449"/>
    <x v="1"/>
    <n v="175"/>
    <x v="1"/>
    <x v="1"/>
    <n v="1547100000"/>
    <n v="1548482400"/>
    <b v="0"/>
    <b v="1"/>
    <n v="429.27586206896552"/>
    <n v="71.137142857142862"/>
  </r>
  <r>
    <n v="689"/>
    <x v="675"/>
    <s v="Seamless directional capacity"/>
    <x v="2"/>
    <x v="2"/>
    <n v="7300"/>
    <n v="7348"/>
    <x v="1"/>
    <n v="69"/>
    <x v="1"/>
    <x v="1"/>
    <n v="1383022800"/>
    <n v="1384063200"/>
    <b v="0"/>
    <b v="0"/>
    <n v="100.65753424657535"/>
    <n v="106.49275362318841"/>
  </r>
  <r>
    <n v="690"/>
    <x v="676"/>
    <s v="Polarized actuating implementation"/>
    <x v="4"/>
    <x v="4"/>
    <n v="3600"/>
    <n v="8158"/>
    <x v="1"/>
    <n v="190"/>
    <x v="1"/>
    <x v="1"/>
    <n v="1322373600"/>
    <n v="1322892000"/>
    <b v="0"/>
    <b v="1"/>
    <n v="226.61111111111109"/>
    <n v="42.93684210526316"/>
  </r>
  <r>
    <n v="691"/>
    <x v="677"/>
    <s v="Front-line disintermediate hub"/>
    <x v="4"/>
    <x v="4"/>
    <n v="5000"/>
    <n v="7119"/>
    <x v="1"/>
    <n v="237"/>
    <x v="1"/>
    <x v="1"/>
    <n v="1349240400"/>
    <n v="1350709200"/>
    <b v="1"/>
    <b v="1"/>
    <n v="142.38"/>
    <n v="30.037974683544302"/>
  </r>
  <r>
    <n v="692"/>
    <x v="678"/>
    <s v="Decentralized 4thgeneration challenge"/>
    <x v="1"/>
    <x v="1"/>
    <n v="6000"/>
    <n v="5438"/>
    <x v="0"/>
    <n v="77"/>
    <x v="4"/>
    <x v="4"/>
    <n v="1562648400"/>
    <n v="1564203600"/>
    <b v="0"/>
    <b v="0"/>
    <n v="90.633333333333326"/>
    <n v="70.623376623376629"/>
  </r>
  <r>
    <n v="693"/>
    <x v="679"/>
    <s v="Reverse-engineered composite hierarchy"/>
    <x v="3"/>
    <x v="3"/>
    <n v="180400"/>
    <n v="115396"/>
    <x v="0"/>
    <n v="1748"/>
    <x v="1"/>
    <x v="1"/>
    <n v="1508216400"/>
    <n v="1509685200"/>
    <b v="0"/>
    <b v="0"/>
    <n v="63.966740576496676"/>
    <n v="66.016018306636155"/>
  </r>
  <r>
    <n v="694"/>
    <x v="680"/>
    <s v="Programmable tangible ability"/>
    <x v="3"/>
    <x v="3"/>
    <n v="9100"/>
    <n v="7656"/>
    <x v="0"/>
    <n v="79"/>
    <x v="1"/>
    <x v="1"/>
    <n v="1511762400"/>
    <n v="1514959200"/>
    <b v="0"/>
    <b v="0"/>
    <n v="84.131868131868131"/>
    <n v="96.911392405063296"/>
  </r>
  <r>
    <n v="695"/>
    <x v="681"/>
    <s v="Configurable full-range emulation"/>
    <x v="1"/>
    <x v="1"/>
    <n v="9200"/>
    <n v="12322"/>
    <x v="1"/>
    <n v="196"/>
    <x v="6"/>
    <x v="6"/>
    <n v="1447480800"/>
    <n v="1448863200"/>
    <b v="1"/>
    <b v="0"/>
    <n v="133.93478260869566"/>
    <n v="62.867346938775512"/>
  </r>
  <r>
    <n v="696"/>
    <x v="682"/>
    <s v="Total real-time hardware"/>
    <x v="3"/>
    <x v="3"/>
    <n v="164100"/>
    <n v="96888"/>
    <x v="0"/>
    <n v="889"/>
    <x v="1"/>
    <x v="1"/>
    <n v="1429506000"/>
    <n v="1429592400"/>
    <b v="0"/>
    <b v="1"/>
    <n v="59.042047531992694"/>
    <n v="108.98537682789652"/>
  </r>
  <r>
    <n v="697"/>
    <x v="683"/>
    <s v="Profound system-worthy functionalities"/>
    <x v="1"/>
    <x v="5"/>
    <n v="128900"/>
    <n v="196960"/>
    <x v="1"/>
    <n v="7295"/>
    <x v="1"/>
    <x v="1"/>
    <n v="1522472400"/>
    <n v="1522645200"/>
    <b v="0"/>
    <b v="0"/>
    <n v="152.80062063615205"/>
    <n v="26.999314599040439"/>
  </r>
  <r>
    <n v="698"/>
    <x v="684"/>
    <s v="Cloned hybrid focus group"/>
    <x v="2"/>
    <x v="8"/>
    <n v="42100"/>
    <n v="188057"/>
    <x v="1"/>
    <n v="2893"/>
    <x v="0"/>
    <x v="0"/>
    <n v="1322114400"/>
    <n v="1323324000"/>
    <b v="0"/>
    <b v="0"/>
    <n v="446.69121140142522"/>
    <n v="65.004147943311438"/>
  </r>
  <r>
    <n v="699"/>
    <x v="196"/>
    <s v="Ergonomic dedicated focus group"/>
    <x v="4"/>
    <x v="6"/>
    <n v="7400"/>
    <n v="6245"/>
    <x v="0"/>
    <n v="56"/>
    <x v="1"/>
    <x v="1"/>
    <n v="1561438800"/>
    <n v="1561525200"/>
    <b v="0"/>
    <b v="0"/>
    <n v="84.391891891891888"/>
    <n v="111.51785714285714"/>
  </r>
  <r>
    <n v="700"/>
    <x v="685"/>
    <s v="Realigned zero administration paradigm"/>
    <x v="2"/>
    <x v="8"/>
    <n v="100"/>
    <n v="3"/>
    <x v="0"/>
    <n v="1"/>
    <x v="1"/>
    <x v="1"/>
    <n v="1264399200"/>
    <n v="1265695200"/>
    <b v="0"/>
    <b v="0"/>
    <n v="3"/>
    <n v="3"/>
  </r>
  <r>
    <n v="701"/>
    <x v="686"/>
    <s v="Open-source multi-tasking methodology"/>
    <x v="3"/>
    <x v="3"/>
    <n v="52000"/>
    <n v="91014"/>
    <x v="1"/>
    <n v="820"/>
    <x v="1"/>
    <x v="1"/>
    <n v="1301202000"/>
    <n v="1301806800"/>
    <b v="1"/>
    <b v="0"/>
    <n v="175.02692307692308"/>
    <n v="110.99268292682927"/>
  </r>
  <r>
    <n v="702"/>
    <x v="687"/>
    <s v="Object-based attitude-oriented analyzer"/>
    <x v="2"/>
    <x v="8"/>
    <n v="8700"/>
    <n v="4710"/>
    <x v="0"/>
    <n v="83"/>
    <x v="1"/>
    <x v="1"/>
    <n v="1374469200"/>
    <n v="1374901200"/>
    <b v="0"/>
    <b v="0"/>
    <n v="54.137931034482754"/>
    <n v="56.746987951807228"/>
  </r>
  <r>
    <n v="703"/>
    <x v="688"/>
    <s v="Cross-platform tertiary hub"/>
    <x v="5"/>
    <x v="18"/>
    <n v="63400"/>
    <n v="197728"/>
    <x v="1"/>
    <n v="2038"/>
    <x v="1"/>
    <x v="1"/>
    <n v="1334984400"/>
    <n v="1336453200"/>
    <b v="1"/>
    <b v="1"/>
    <n v="311.87381703470032"/>
    <n v="97.020608439646708"/>
  </r>
  <r>
    <n v="704"/>
    <x v="689"/>
    <s v="Seamless clear-thinking artificial intelligence"/>
    <x v="4"/>
    <x v="10"/>
    <n v="8700"/>
    <n v="10682"/>
    <x v="1"/>
    <n v="116"/>
    <x v="1"/>
    <x v="1"/>
    <n v="1467608400"/>
    <n v="1468904400"/>
    <b v="0"/>
    <b v="0"/>
    <n v="122.78160919540231"/>
    <n v="92.08620689655173"/>
  </r>
  <r>
    <n v="705"/>
    <x v="690"/>
    <s v="Centralized tangible success"/>
    <x v="5"/>
    <x v="9"/>
    <n v="169700"/>
    <n v="168048"/>
    <x v="0"/>
    <n v="2025"/>
    <x v="4"/>
    <x v="4"/>
    <n v="1386741600"/>
    <n v="1387087200"/>
    <b v="0"/>
    <b v="0"/>
    <n v="99.026517383618156"/>
    <n v="82.986666666666665"/>
  </r>
  <r>
    <n v="706"/>
    <x v="691"/>
    <s v="Customer-focused multimedia methodology"/>
    <x v="2"/>
    <x v="2"/>
    <n v="108400"/>
    <n v="138586"/>
    <x v="1"/>
    <n v="1345"/>
    <x v="2"/>
    <x v="2"/>
    <n v="1546754400"/>
    <n v="1547445600"/>
    <b v="0"/>
    <b v="1"/>
    <n v="127.84686346863469"/>
    <n v="103.03791821561339"/>
  </r>
  <r>
    <n v="707"/>
    <x v="692"/>
    <s v="Visionary maximized Local Area Network"/>
    <x v="4"/>
    <x v="6"/>
    <n v="7300"/>
    <n v="11579"/>
    <x v="1"/>
    <n v="168"/>
    <x v="1"/>
    <x v="1"/>
    <n v="1544248800"/>
    <n v="1547359200"/>
    <b v="0"/>
    <b v="0"/>
    <n v="158.61643835616439"/>
    <n v="68.922619047619051"/>
  </r>
  <r>
    <n v="708"/>
    <x v="693"/>
    <s v="Secured bifurcated intranet"/>
    <x v="3"/>
    <x v="3"/>
    <n v="1700"/>
    <n v="12020"/>
    <x v="1"/>
    <n v="137"/>
    <x v="5"/>
    <x v="5"/>
    <n v="1495429200"/>
    <n v="1496293200"/>
    <b v="0"/>
    <b v="0"/>
    <n v="707.05882352941171"/>
    <n v="87.737226277372258"/>
  </r>
  <r>
    <n v="709"/>
    <x v="694"/>
    <s v="Grass-roots 4thgeneration product"/>
    <x v="3"/>
    <x v="3"/>
    <n v="9800"/>
    <n v="13954"/>
    <x v="1"/>
    <n v="186"/>
    <x v="6"/>
    <x v="6"/>
    <n v="1334811600"/>
    <n v="1335416400"/>
    <b v="0"/>
    <b v="0"/>
    <n v="142.38775510204081"/>
    <n v="75.021505376344081"/>
  </r>
  <r>
    <n v="710"/>
    <x v="695"/>
    <s v="Reduced next generation info-mediaries"/>
    <x v="3"/>
    <x v="3"/>
    <n v="4300"/>
    <n v="6358"/>
    <x v="1"/>
    <n v="125"/>
    <x v="1"/>
    <x v="1"/>
    <n v="1531544400"/>
    <n v="1532149200"/>
    <b v="0"/>
    <b v="1"/>
    <n v="147.86046511627907"/>
    <n v="50.863999999999997"/>
  </r>
  <r>
    <n v="711"/>
    <x v="696"/>
    <s v="Customizable full-range artificial intelligence"/>
    <x v="3"/>
    <x v="3"/>
    <n v="6200"/>
    <n v="1260"/>
    <x v="0"/>
    <n v="14"/>
    <x v="6"/>
    <x v="6"/>
    <n v="1453615200"/>
    <n v="1453788000"/>
    <b v="1"/>
    <b v="1"/>
    <n v="20.322580645161288"/>
    <n v="90"/>
  </r>
  <r>
    <n v="712"/>
    <x v="697"/>
    <s v="Programmable leadingedge contingency"/>
    <x v="3"/>
    <x v="3"/>
    <n v="800"/>
    <n v="14725"/>
    <x v="1"/>
    <n v="202"/>
    <x v="1"/>
    <x v="1"/>
    <n v="1467954000"/>
    <n v="1471496400"/>
    <b v="0"/>
    <b v="0"/>
    <n v="1840.625"/>
    <n v="72.896039603960389"/>
  </r>
  <r>
    <n v="713"/>
    <x v="698"/>
    <s v="Multi-layered global groupware"/>
    <x v="5"/>
    <x v="15"/>
    <n v="6900"/>
    <n v="11174"/>
    <x v="1"/>
    <n v="103"/>
    <x v="1"/>
    <x v="1"/>
    <n v="1471842000"/>
    <n v="1472878800"/>
    <b v="0"/>
    <b v="0"/>
    <n v="161.94202898550725"/>
    <n v="108.48543689320388"/>
  </r>
  <r>
    <n v="714"/>
    <x v="699"/>
    <s v="Switchable methodical superstructure"/>
    <x v="1"/>
    <x v="1"/>
    <n v="38500"/>
    <n v="182036"/>
    <x v="1"/>
    <n v="1785"/>
    <x v="1"/>
    <x v="1"/>
    <n v="1408424400"/>
    <n v="1408510800"/>
    <b v="0"/>
    <b v="0"/>
    <n v="472.82077922077923"/>
    <n v="101.98095238095237"/>
  </r>
  <r>
    <n v="715"/>
    <x v="700"/>
    <s v="Expanded even-keeled portal"/>
    <x v="6"/>
    <x v="20"/>
    <n v="118000"/>
    <n v="28870"/>
    <x v="0"/>
    <n v="656"/>
    <x v="1"/>
    <x v="1"/>
    <n v="1281157200"/>
    <n v="1281589200"/>
    <b v="0"/>
    <b v="0"/>
    <n v="24.466101694915253"/>
    <n v="44.009146341463413"/>
  </r>
  <r>
    <n v="716"/>
    <x v="701"/>
    <s v="Advanced modular moderator"/>
    <x v="3"/>
    <x v="3"/>
    <n v="2000"/>
    <n v="10353"/>
    <x v="1"/>
    <n v="157"/>
    <x v="1"/>
    <x v="1"/>
    <n v="1373432400"/>
    <n v="1375851600"/>
    <b v="0"/>
    <b v="1"/>
    <n v="517.65"/>
    <n v="65.942675159235662"/>
  </r>
  <r>
    <n v="717"/>
    <x v="702"/>
    <s v="Reverse-engineered well-modulated ability"/>
    <x v="4"/>
    <x v="4"/>
    <n v="5600"/>
    <n v="13868"/>
    <x v="1"/>
    <n v="555"/>
    <x v="1"/>
    <x v="1"/>
    <n v="1313989200"/>
    <n v="1315803600"/>
    <b v="0"/>
    <b v="0"/>
    <n v="247.64285714285714"/>
    <n v="24.987387387387386"/>
  </r>
  <r>
    <n v="718"/>
    <x v="703"/>
    <s v="Expanded optimal pricing structure"/>
    <x v="2"/>
    <x v="8"/>
    <n v="8300"/>
    <n v="8317"/>
    <x v="1"/>
    <n v="297"/>
    <x v="1"/>
    <x v="1"/>
    <n v="1371445200"/>
    <n v="1373691600"/>
    <b v="0"/>
    <b v="0"/>
    <n v="100.20481927710843"/>
    <n v="28.003367003367003"/>
  </r>
  <r>
    <n v="719"/>
    <x v="704"/>
    <s v="Down-sized uniform ability"/>
    <x v="5"/>
    <x v="13"/>
    <n v="6900"/>
    <n v="10557"/>
    <x v="1"/>
    <n v="123"/>
    <x v="1"/>
    <x v="1"/>
    <n v="1338267600"/>
    <n v="1339218000"/>
    <b v="0"/>
    <b v="0"/>
    <n v="153"/>
    <n v="85.829268292682926"/>
  </r>
  <r>
    <n v="720"/>
    <x v="705"/>
    <s v="Multi-layered upward-trending conglomeration"/>
    <x v="3"/>
    <x v="3"/>
    <n v="8700"/>
    <n v="3227"/>
    <x v="3"/>
    <n v="38"/>
    <x v="3"/>
    <x v="3"/>
    <n v="1519192800"/>
    <n v="1520402400"/>
    <b v="0"/>
    <b v="1"/>
    <n v="37.091954022988503"/>
    <n v="84.921052631578945"/>
  </r>
  <r>
    <n v="721"/>
    <x v="706"/>
    <s v="Open-architected systematic intranet"/>
    <x v="1"/>
    <x v="1"/>
    <n v="123600"/>
    <n v="5429"/>
    <x v="3"/>
    <n v="60"/>
    <x v="1"/>
    <x v="1"/>
    <n v="1522818000"/>
    <n v="1523336400"/>
    <b v="0"/>
    <b v="0"/>
    <n v="4.392394822006473"/>
    <n v="90.483333333333334"/>
  </r>
  <r>
    <n v="722"/>
    <x v="707"/>
    <s v="Proactive 24hour frame"/>
    <x v="4"/>
    <x v="4"/>
    <n v="48500"/>
    <n v="75906"/>
    <x v="1"/>
    <n v="3036"/>
    <x v="1"/>
    <x v="1"/>
    <n v="1509948000"/>
    <n v="1512280800"/>
    <b v="0"/>
    <b v="0"/>
    <n v="156.50721649484535"/>
    <n v="25.00197628458498"/>
  </r>
  <r>
    <n v="723"/>
    <x v="708"/>
    <s v="Exclusive fresh-thinking model"/>
    <x v="3"/>
    <x v="3"/>
    <n v="4900"/>
    <n v="13250"/>
    <x v="1"/>
    <n v="144"/>
    <x v="2"/>
    <x v="2"/>
    <n v="1456898400"/>
    <n v="1458709200"/>
    <b v="0"/>
    <b v="0"/>
    <n v="270.40816326530609"/>
    <n v="92.013888888888886"/>
  </r>
  <r>
    <n v="724"/>
    <x v="709"/>
    <s v="Business-focused encompassing intranet"/>
    <x v="3"/>
    <x v="3"/>
    <n v="8400"/>
    <n v="11261"/>
    <x v="1"/>
    <n v="121"/>
    <x v="4"/>
    <x v="4"/>
    <n v="1413954000"/>
    <n v="1414126800"/>
    <b v="0"/>
    <b v="1"/>
    <n v="134.05952380952382"/>
    <n v="93.066115702479337"/>
  </r>
  <r>
    <n v="725"/>
    <x v="710"/>
    <s v="Optional 6thgeneration access"/>
    <x v="6"/>
    <x v="20"/>
    <n v="193200"/>
    <n v="97369"/>
    <x v="0"/>
    <n v="1596"/>
    <x v="1"/>
    <x v="1"/>
    <n v="1416031200"/>
    <n v="1416204000"/>
    <b v="0"/>
    <b v="0"/>
    <n v="50.398033126293996"/>
    <n v="61.008145363408524"/>
  </r>
  <r>
    <n v="726"/>
    <x v="711"/>
    <s v="Realigned web-enabled functionalities"/>
    <x v="3"/>
    <x v="3"/>
    <n v="54300"/>
    <n v="48227"/>
    <x v="3"/>
    <n v="524"/>
    <x v="1"/>
    <x v="1"/>
    <n v="1287982800"/>
    <n v="1288501200"/>
    <b v="0"/>
    <b v="1"/>
    <n v="88.815837937384899"/>
    <n v="92.036259541984734"/>
  </r>
  <r>
    <n v="727"/>
    <x v="712"/>
    <s v="Enterprise-wide multimedia software"/>
    <x v="2"/>
    <x v="2"/>
    <n v="8900"/>
    <n v="14685"/>
    <x v="1"/>
    <n v="181"/>
    <x v="1"/>
    <x v="1"/>
    <n v="1547964000"/>
    <n v="1552971600"/>
    <b v="0"/>
    <b v="0"/>
    <n v="165"/>
    <n v="81.132596685082873"/>
  </r>
  <r>
    <n v="728"/>
    <x v="713"/>
    <s v="Versatile mission-critical knowledgebase"/>
    <x v="3"/>
    <x v="3"/>
    <n v="4200"/>
    <n v="735"/>
    <x v="0"/>
    <n v="10"/>
    <x v="1"/>
    <x v="1"/>
    <n v="1464152400"/>
    <n v="1465102800"/>
    <b v="0"/>
    <b v="0"/>
    <n v="17.5"/>
    <n v="73.5"/>
  </r>
  <r>
    <n v="729"/>
    <x v="714"/>
    <s v="Multi-lateral object-oriented open system"/>
    <x v="4"/>
    <x v="6"/>
    <n v="5600"/>
    <n v="10397"/>
    <x v="1"/>
    <n v="122"/>
    <x v="1"/>
    <x v="1"/>
    <n v="1359957600"/>
    <n v="1360130400"/>
    <b v="0"/>
    <b v="0"/>
    <n v="185.66071428571428"/>
    <n v="85.221311475409834"/>
  </r>
  <r>
    <n v="730"/>
    <x v="715"/>
    <s v="Visionary system-worthy attitude"/>
    <x v="2"/>
    <x v="8"/>
    <n v="28800"/>
    <n v="118847"/>
    <x v="1"/>
    <n v="1071"/>
    <x v="0"/>
    <x v="0"/>
    <n v="1432357200"/>
    <n v="1432875600"/>
    <b v="0"/>
    <b v="0"/>
    <n v="412.6631944444444"/>
    <n v="110.96825396825396"/>
  </r>
  <r>
    <n v="731"/>
    <x v="716"/>
    <s v="Synergized content-based hierarchy"/>
    <x v="2"/>
    <x v="2"/>
    <n v="8000"/>
    <n v="7220"/>
    <x v="3"/>
    <n v="219"/>
    <x v="1"/>
    <x v="1"/>
    <n v="1500786000"/>
    <n v="1500872400"/>
    <b v="0"/>
    <b v="0"/>
    <n v="90.25"/>
    <n v="32.968036529680369"/>
  </r>
  <r>
    <n v="732"/>
    <x v="717"/>
    <s v="Business-focused 24hour access"/>
    <x v="1"/>
    <x v="1"/>
    <n v="117000"/>
    <n v="107622"/>
    <x v="0"/>
    <n v="1121"/>
    <x v="1"/>
    <x v="1"/>
    <n v="1490158800"/>
    <n v="1492146000"/>
    <b v="0"/>
    <b v="1"/>
    <n v="91.984615384615381"/>
    <n v="96.005352363960753"/>
  </r>
  <r>
    <n v="733"/>
    <x v="718"/>
    <s v="Automated hybrid orchestration"/>
    <x v="1"/>
    <x v="16"/>
    <n v="15800"/>
    <n v="83267"/>
    <x v="1"/>
    <n v="980"/>
    <x v="1"/>
    <x v="1"/>
    <n v="1406178000"/>
    <n v="1407301200"/>
    <b v="0"/>
    <b v="0"/>
    <n v="527.00632911392404"/>
    <n v="84.96632653061225"/>
  </r>
  <r>
    <n v="734"/>
    <x v="719"/>
    <s v="Exclusive 5thgeneration leverage"/>
    <x v="3"/>
    <x v="3"/>
    <n v="4200"/>
    <n v="13404"/>
    <x v="1"/>
    <n v="536"/>
    <x v="1"/>
    <x v="1"/>
    <n v="1485583200"/>
    <n v="1486620000"/>
    <b v="0"/>
    <b v="1"/>
    <n v="319.14285714285711"/>
    <n v="25.007462686567163"/>
  </r>
  <r>
    <n v="735"/>
    <x v="720"/>
    <s v="Grass-roots zero administration alliance"/>
    <x v="7"/>
    <x v="14"/>
    <n v="37100"/>
    <n v="131404"/>
    <x v="1"/>
    <n v="1991"/>
    <x v="1"/>
    <x v="1"/>
    <n v="1459314000"/>
    <n v="1459918800"/>
    <b v="0"/>
    <b v="0"/>
    <n v="354.18867924528303"/>
    <n v="65.998995479658461"/>
  </r>
  <r>
    <n v="736"/>
    <x v="721"/>
    <s v="Proactive heuristic orchestration"/>
    <x v="5"/>
    <x v="9"/>
    <n v="7700"/>
    <n v="2533"/>
    <x v="3"/>
    <n v="29"/>
    <x v="1"/>
    <x v="1"/>
    <n v="1424412000"/>
    <n v="1424757600"/>
    <b v="0"/>
    <b v="0"/>
    <n v="32.896103896103895"/>
    <n v="87.34482758620689"/>
  </r>
  <r>
    <n v="737"/>
    <x v="722"/>
    <s v="Function-based systematic Graphical User Interface"/>
    <x v="1"/>
    <x v="7"/>
    <n v="3700"/>
    <n v="5028"/>
    <x v="1"/>
    <n v="180"/>
    <x v="1"/>
    <x v="1"/>
    <n v="1478844000"/>
    <n v="1479880800"/>
    <b v="0"/>
    <b v="0"/>
    <n v="135.8918918918919"/>
    <n v="27.933333333333334"/>
  </r>
  <r>
    <n v="738"/>
    <x v="486"/>
    <s v="Extended zero administration software"/>
    <x v="3"/>
    <x v="3"/>
    <n v="74700"/>
    <n v="1557"/>
    <x v="0"/>
    <n v="15"/>
    <x v="1"/>
    <x v="1"/>
    <n v="1416117600"/>
    <n v="1418018400"/>
    <b v="0"/>
    <b v="1"/>
    <n v="2.0843373493975905"/>
    <n v="103.8"/>
  </r>
  <r>
    <n v="739"/>
    <x v="723"/>
    <s v="Multi-tiered discrete support"/>
    <x v="1"/>
    <x v="7"/>
    <n v="10000"/>
    <n v="6100"/>
    <x v="0"/>
    <n v="191"/>
    <x v="1"/>
    <x v="1"/>
    <n v="1340946000"/>
    <n v="1341032400"/>
    <b v="0"/>
    <b v="0"/>
    <n v="61"/>
    <n v="31.937172774869111"/>
  </r>
  <r>
    <n v="740"/>
    <x v="724"/>
    <s v="Phased system-worthy conglomeration"/>
    <x v="3"/>
    <x v="3"/>
    <n v="5300"/>
    <n v="1592"/>
    <x v="0"/>
    <n v="16"/>
    <x v="1"/>
    <x v="1"/>
    <n v="1486101600"/>
    <n v="1486360800"/>
    <b v="0"/>
    <b v="0"/>
    <n v="30.037735849056602"/>
    <n v="99.5"/>
  </r>
  <r>
    <n v="741"/>
    <x v="287"/>
    <s v="Balanced mobile alliance"/>
    <x v="3"/>
    <x v="3"/>
    <n v="1200"/>
    <n v="14150"/>
    <x v="1"/>
    <n v="130"/>
    <x v="1"/>
    <x v="1"/>
    <n v="1274590800"/>
    <n v="1274677200"/>
    <b v="0"/>
    <b v="0"/>
    <n v="1179.1666666666665"/>
    <n v="108.84615384615384"/>
  </r>
  <r>
    <n v="742"/>
    <x v="725"/>
    <s v="Reactive solution-oriented groupware"/>
    <x v="1"/>
    <x v="5"/>
    <n v="1200"/>
    <n v="13513"/>
    <x v="1"/>
    <n v="122"/>
    <x v="1"/>
    <x v="1"/>
    <n v="1263880800"/>
    <n v="1267509600"/>
    <b v="0"/>
    <b v="0"/>
    <n v="1126.0833333333335"/>
    <n v="110.76229508196721"/>
  </r>
  <r>
    <n v="743"/>
    <x v="726"/>
    <s v="Exclusive bandwidth-monitored orchestration"/>
    <x v="3"/>
    <x v="3"/>
    <n v="3900"/>
    <n v="504"/>
    <x v="0"/>
    <n v="17"/>
    <x v="1"/>
    <x v="1"/>
    <n v="1445403600"/>
    <n v="1445922000"/>
    <b v="0"/>
    <b v="1"/>
    <n v="12.923076923076923"/>
    <n v="29.647058823529413"/>
  </r>
  <r>
    <n v="744"/>
    <x v="727"/>
    <s v="Intuitive exuding initiative"/>
    <x v="3"/>
    <x v="3"/>
    <n v="2000"/>
    <n v="14240"/>
    <x v="1"/>
    <n v="140"/>
    <x v="1"/>
    <x v="1"/>
    <n v="1533877200"/>
    <n v="1534050000"/>
    <b v="0"/>
    <b v="1"/>
    <n v="712"/>
    <n v="101.71428571428571"/>
  </r>
  <r>
    <n v="745"/>
    <x v="728"/>
    <s v="Streamlined needs-based knowledge user"/>
    <x v="2"/>
    <x v="8"/>
    <n v="6900"/>
    <n v="2091"/>
    <x v="0"/>
    <n v="34"/>
    <x v="1"/>
    <x v="1"/>
    <n v="1275195600"/>
    <n v="1277528400"/>
    <b v="0"/>
    <b v="0"/>
    <n v="30.304347826086957"/>
    <n v="61.5"/>
  </r>
  <r>
    <n v="746"/>
    <x v="729"/>
    <s v="Automated system-worthy structure"/>
    <x v="2"/>
    <x v="2"/>
    <n v="55800"/>
    <n v="118580"/>
    <x v="1"/>
    <n v="3388"/>
    <x v="1"/>
    <x v="1"/>
    <n v="1318136400"/>
    <n v="1318568400"/>
    <b v="0"/>
    <b v="0"/>
    <n v="212.50896057347671"/>
    <n v="35"/>
  </r>
  <r>
    <n v="747"/>
    <x v="730"/>
    <s v="Secured clear-thinking intranet"/>
    <x v="3"/>
    <x v="3"/>
    <n v="4900"/>
    <n v="11214"/>
    <x v="1"/>
    <n v="280"/>
    <x v="1"/>
    <x v="1"/>
    <n v="1283403600"/>
    <n v="1284354000"/>
    <b v="0"/>
    <b v="0"/>
    <n v="228.85714285714286"/>
    <n v="40.049999999999997"/>
  </r>
  <r>
    <n v="748"/>
    <x v="731"/>
    <s v="Cloned actuating architecture"/>
    <x v="4"/>
    <x v="10"/>
    <n v="194900"/>
    <n v="68137"/>
    <x v="3"/>
    <n v="614"/>
    <x v="1"/>
    <x v="1"/>
    <n v="1267423200"/>
    <n v="1269579600"/>
    <b v="0"/>
    <b v="1"/>
    <n v="34.959979476654695"/>
    <n v="110.97231270358306"/>
  </r>
  <r>
    <n v="749"/>
    <x v="732"/>
    <s v="Down-sized needs-based task-force"/>
    <x v="2"/>
    <x v="8"/>
    <n v="8600"/>
    <n v="13527"/>
    <x v="1"/>
    <n v="366"/>
    <x v="6"/>
    <x v="6"/>
    <n v="1412744400"/>
    <n v="1413781200"/>
    <b v="0"/>
    <b v="1"/>
    <n v="157.29069767441862"/>
    <n v="36.959016393442624"/>
  </r>
  <r>
    <n v="750"/>
    <x v="733"/>
    <s v="Extended responsive Internet solution"/>
    <x v="1"/>
    <x v="5"/>
    <n v="100"/>
    <n v="1"/>
    <x v="0"/>
    <n v="1"/>
    <x v="4"/>
    <x v="4"/>
    <n v="1277960400"/>
    <n v="1280120400"/>
    <b v="0"/>
    <b v="0"/>
    <n v="1"/>
    <n v="1"/>
  </r>
  <r>
    <n v="751"/>
    <x v="734"/>
    <s v="Universal value-added moderator"/>
    <x v="5"/>
    <x v="9"/>
    <n v="3600"/>
    <n v="8363"/>
    <x v="1"/>
    <n v="270"/>
    <x v="1"/>
    <x v="1"/>
    <n v="1458190800"/>
    <n v="1459486800"/>
    <b v="1"/>
    <b v="1"/>
    <n v="232.30555555555554"/>
    <n v="30.974074074074075"/>
  </r>
  <r>
    <n v="752"/>
    <x v="735"/>
    <s v="Sharable motivating emulation"/>
    <x v="3"/>
    <x v="3"/>
    <n v="5800"/>
    <n v="5362"/>
    <x v="3"/>
    <n v="114"/>
    <x v="1"/>
    <x v="1"/>
    <n v="1280984400"/>
    <n v="1282539600"/>
    <b v="0"/>
    <b v="1"/>
    <n v="92.448275862068968"/>
    <n v="47.035087719298247"/>
  </r>
  <r>
    <n v="753"/>
    <x v="736"/>
    <s v="Networked web-enabled product"/>
    <x v="7"/>
    <x v="14"/>
    <n v="4700"/>
    <n v="12065"/>
    <x v="1"/>
    <n v="137"/>
    <x v="1"/>
    <x v="1"/>
    <n v="1274590800"/>
    <n v="1275886800"/>
    <b v="0"/>
    <b v="0"/>
    <n v="256.70212765957444"/>
    <n v="88.065693430656935"/>
  </r>
  <r>
    <n v="754"/>
    <x v="737"/>
    <s v="Advanced dedicated encoding"/>
    <x v="3"/>
    <x v="3"/>
    <n v="70400"/>
    <n v="118603"/>
    <x v="1"/>
    <n v="3205"/>
    <x v="1"/>
    <x v="1"/>
    <n v="1351400400"/>
    <n v="1355983200"/>
    <b v="0"/>
    <b v="0"/>
    <n v="168.47017045454547"/>
    <n v="37.005616224648989"/>
  </r>
  <r>
    <n v="755"/>
    <x v="738"/>
    <s v="Stand-alone multi-state project"/>
    <x v="3"/>
    <x v="3"/>
    <n v="4500"/>
    <n v="7496"/>
    <x v="1"/>
    <n v="288"/>
    <x v="3"/>
    <x v="3"/>
    <n v="1514354400"/>
    <n v="1515391200"/>
    <b v="0"/>
    <b v="1"/>
    <n v="166.57777777777778"/>
    <n v="26.027777777777779"/>
  </r>
  <r>
    <n v="756"/>
    <x v="739"/>
    <s v="Customizable bi-directional monitoring"/>
    <x v="3"/>
    <x v="3"/>
    <n v="1300"/>
    <n v="10037"/>
    <x v="1"/>
    <n v="148"/>
    <x v="1"/>
    <x v="1"/>
    <n v="1421733600"/>
    <n v="1422252000"/>
    <b v="0"/>
    <b v="0"/>
    <n v="772.07692307692309"/>
    <n v="67.817567567567565"/>
  </r>
  <r>
    <n v="757"/>
    <x v="740"/>
    <s v="Profit-focused motivating function"/>
    <x v="4"/>
    <x v="6"/>
    <n v="1400"/>
    <n v="5696"/>
    <x v="1"/>
    <n v="114"/>
    <x v="1"/>
    <x v="1"/>
    <n v="1305176400"/>
    <n v="1305522000"/>
    <b v="0"/>
    <b v="0"/>
    <n v="406.85714285714283"/>
    <n v="49.964912280701753"/>
  </r>
  <r>
    <n v="758"/>
    <x v="741"/>
    <s v="Proactive systemic firmware"/>
    <x v="1"/>
    <x v="1"/>
    <n v="29600"/>
    <n v="167005"/>
    <x v="1"/>
    <n v="1518"/>
    <x v="0"/>
    <x v="0"/>
    <n v="1414126800"/>
    <n v="1414904400"/>
    <b v="0"/>
    <b v="0"/>
    <n v="564.20608108108115"/>
    <n v="110.01646903820817"/>
  </r>
  <r>
    <n v="759"/>
    <x v="742"/>
    <s v="Grass-roots upward-trending installation"/>
    <x v="1"/>
    <x v="5"/>
    <n v="167500"/>
    <n v="114615"/>
    <x v="0"/>
    <n v="1274"/>
    <x v="1"/>
    <x v="1"/>
    <n v="1517810400"/>
    <n v="1520402400"/>
    <b v="0"/>
    <b v="0"/>
    <n v="68.426865671641792"/>
    <n v="89.964678178963894"/>
  </r>
  <r>
    <n v="760"/>
    <x v="743"/>
    <s v="Virtual heuristic hub"/>
    <x v="6"/>
    <x v="11"/>
    <n v="48300"/>
    <n v="16592"/>
    <x v="0"/>
    <n v="210"/>
    <x v="6"/>
    <x v="6"/>
    <n v="1564635600"/>
    <n v="1567141200"/>
    <b v="0"/>
    <b v="1"/>
    <n v="34.351966873706004"/>
    <n v="79.009523809523813"/>
  </r>
  <r>
    <n v="761"/>
    <x v="744"/>
    <s v="Customizable leadingedge model"/>
    <x v="1"/>
    <x v="1"/>
    <n v="2200"/>
    <n v="14420"/>
    <x v="1"/>
    <n v="166"/>
    <x v="1"/>
    <x v="1"/>
    <n v="1500699600"/>
    <n v="1501131600"/>
    <b v="0"/>
    <b v="0"/>
    <n v="655.4545454545455"/>
    <n v="86.867469879518069"/>
  </r>
  <r>
    <n v="762"/>
    <x v="307"/>
    <s v="Upgradable uniform service-desk"/>
    <x v="1"/>
    <x v="17"/>
    <n v="3500"/>
    <n v="6204"/>
    <x v="1"/>
    <n v="100"/>
    <x v="2"/>
    <x v="2"/>
    <n v="1354082400"/>
    <n v="1355032800"/>
    <b v="0"/>
    <b v="0"/>
    <n v="177.25714285714284"/>
    <n v="62.04"/>
  </r>
  <r>
    <n v="763"/>
    <x v="745"/>
    <s v="Inverse client-driven product"/>
    <x v="3"/>
    <x v="3"/>
    <n v="5600"/>
    <n v="6338"/>
    <x v="1"/>
    <n v="235"/>
    <x v="1"/>
    <x v="1"/>
    <n v="1336453200"/>
    <n v="1339477200"/>
    <b v="0"/>
    <b v="1"/>
    <n v="113.17857142857144"/>
    <n v="26.970212765957445"/>
  </r>
  <r>
    <n v="764"/>
    <x v="746"/>
    <s v="Managed bandwidth-monitored system engine"/>
    <x v="1"/>
    <x v="1"/>
    <n v="1100"/>
    <n v="8010"/>
    <x v="1"/>
    <n v="148"/>
    <x v="1"/>
    <x v="1"/>
    <n v="1305262800"/>
    <n v="1305954000"/>
    <b v="0"/>
    <b v="0"/>
    <n v="728.18181818181824"/>
    <n v="54.121621621621621"/>
  </r>
  <r>
    <n v="765"/>
    <x v="747"/>
    <s v="Advanced transitional help-desk"/>
    <x v="1"/>
    <x v="7"/>
    <n v="3900"/>
    <n v="8125"/>
    <x v="1"/>
    <n v="198"/>
    <x v="1"/>
    <x v="1"/>
    <n v="1492232400"/>
    <n v="1494392400"/>
    <b v="1"/>
    <b v="1"/>
    <n v="208.33333333333334"/>
    <n v="41.035353535353536"/>
  </r>
  <r>
    <n v="766"/>
    <x v="748"/>
    <s v="De-engineered disintermediate encryption"/>
    <x v="4"/>
    <x v="22"/>
    <n v="43800"/>
    <n v="13653"/>
    <x v="0"/>
    <n v="248"/>
    <x v="2"/>
    <x v="2"/>
    <n v="1537333200"/>
    <n v="1537419600"/>
    <b v="0"/>
    <b v="0"/>
    <n v="31.171232876712331"/>
    <n v="55.052419354838712"/>
  </r>
  <r>
    <n v="767"/>
    <x v="749"/>
    <s v="Upgradable attitude-oriented project"/>
    <x v="5"/>
    <x v="18"/>
    <n v="97200"/>
    <n v="55372"/>
    <x v="0"/>
    <n v="513"/>
    <x v="1"/>
    <x v="1"/>
    <n v="1444107600"/>
    <n v="1447999200"/>
    <b v="0"/>
    <b v="0"/>
    <n v="56.967078189300416"/>
    <n v="107.93762183235867"/>
  </r>
  <r>
    <n v="768"/>
    <x v="750"/>
    <s v="Fundamental zero tolerance alliance"/>
    <x v="3"/>
    <x v="3"/>
    <n v="4800"/>
    <n v="11088"/>
    <x v="1"/>
    <n v="150"/>
    <x v="1"/>
    <x v="1"/>
    <n v="1386741600"/>
    <n v="1388037600"/>
    <b v="0"/>
    <b v="0"/>
    <n v="231"/>
    <n v="73.92"/>
  </r>
  <r>
    <n v="769"/>
    <x v="751"/>
    <s v="Devolved 24hour forecast"/>
    <x v="6"/>
    <x v="11"/>
    <n v="125600"/>
    <n v="109106"/>
    <x v="0"/>
    <n v="3410"/>
    <x v="1"/>
    <x v="1"/>
    <n v="1376542800"/>
    <n v="1378789200"/>
    <b v="0"/>
    <b v="0"/>
    <n v="86.867834394904463"/>
    <n v="31.995894428152493"/>
  </r>
  <r>
    <n v="770"/>
    <x v="752"/>
    <s v="User-centric attitude-oriented intranet"/>
    <x v="3"/>
    <x v="3"/>
    <n v="4300"/>
    <n v="11642"/>
    <x v="1"/>
    <n v="216"/>
    <x v="6"/>
    <x v="6"/>
    <n v="1397451600"/>
    <n v="1398056400"/>
    <b v="0"/>
    <b v="1"/>
    <n v="270.74418604651163"/>
    <n v="53.898148148148145"/>
  </r>
  <r>
    <n v="771"/>
    <x v="753"/>
    <s v="Self-enabling 5thgeneration paradigm"/>
    <x v="3"/>
    <x v="3"/>
    <n v="5600"/>
    <n v="2769"/>
    <x v="3"/>
    <n v="26"/>
    <x v="1"/>
    <x v="1"/>
    <n v="1548482400"/>
    <n v="1550815200"/>
    <b v="0"/>
    <b v="0"/>
    <n v="49.446428571428569"/>
    <n v="106.5"/>
  </r>
  <r>
    <n v="772"/>
    <x v="754"/>
    <s v="Persistent 3rdgeneration moratorium"/>
    <x v="1"/>
    <x v="7"/>
    <n v="149600"/>
    <n v="169586"/>
    <x v="1"/>
    <n v="5139"/>
    <x v="1"/>
    <x v="1"/>
    <n v="1549692000"/>
    <n v="1550037600"/>
    <b v="0"/>
    <b v="0"/>
    <n v="113.3596256684492"/>
    <n v="32.999805409612762"/>
  </r>
  <r>
    <n v="773"/>
    <x v="755"/>
    <s v="Cross-platform empowering project"/>
    <x v="3"/>
    <x v="3"/>
    <n v="53100"/>
    <n v="101185"/>
    <x v="1"/>
    <n v="2353"/>
    <x v="1"/>
    <x v="1"/>
    <n v="1492059600"/>
    <n v="1492923600"/>
    <b v="0"/>
    <b v="0"/>
    <n v="190.55555555555554"/>
    <n v="43.00254993625159"/>
  </r>
  <r>
    <n v="774"/>
    <x v="756"/>
    <s v="Polarized user-facing interface"/>
    <x v="2"/>
    <x v="2"/>
    <n v="5000"/>
    <n v="6775"/>
    <x v="1"/>
    <n v="78"/>
    <x v="6"/>
    <x v="6"/>
    <n v="1463979600"/>
    <n v="1467522000"/>
    <b v="0"/>
    <b v="0"/>
    <n v="135.5"/>
    <n v="86.858974358974365"/>
  </r>
  <r>
    <n v="775"/>
    <x v="757"/>
    <s v="Customer-focused non-volatile framework"/>
    <x v="1"/>
    <x v="1"/>
    <n v="9400"/>
    <n v="968"/>
    <x v="0"/>
    <n v="10"/>
    <x v="1"/>
    <x v="1"/>
    <n v="1415253600"/>
    <n v="1416117600"/>
    <b v="0"/>
    <b v="0"/>
    <n v="10.297872340425531"/>
    <n v="96.8"/>
  </r>
  <r>
    <n v="776"/>
    <x v="758"/>
    <s v="Synchronized multimedia frame"/>
    <x v="3"/>
    <x v="3"/>
    <n v="110800"/>
    <n v="72623"/>
    <x v="0"/>
    <n v="2201"/>
    <x v="1"/>
    <x v="1"/>
    <n v="1562216400"/>
    <n v="1563771600"/>
    <b v="0"/>
    <b v="0"/>
    <n v="65.544223826714799"/>
    <n v="32.995456610631528"/>
  </r>
  <r>
    <n v="777"/>
    <x v="759"/>
    <s v="Open-architected stable algorithm"/>
    <x v="3"/>
    <x v="3"/>
    <n v="93800"/>
    <n v="45987"/>
    <x v="0"/>
    <n v="676"/>
    <x v="1"/>
    <x v="1"/>
    <n v="1316754000"/>
    <n v="1319259600"/>
    <b v="0"/>
    <b v="0"/>
    <n v="49.026652452025587"/>
    <n v="68.028106508875737"/>
  </r>
  <r>
    <n v="778"/>
    <x v="760"/>
    <s v="Cross-platform optimizing website"/>
    <x v="4"/>
    <x v="10"/>
    <n v="1300"/>
    <n v="10243"/>
    <x v="1"/>
    <n v="174"/>
    <x v="5"/>
    <x v="5"/>
    <n v="1313211600"/>
    <n v="1313643600"/>
    <b v="0"/>
    <b v="0"/>
    <n v="787.92307692307691"/>
    <n v="58.867816091954026"/>
  </r>
  <r>
    <n v="779"/>
    <x v="761"/>
    <s v="Public-key actuating projection"/>
    <x v="3"/>
    <x v="3"/>
    <n v="108700"/>
    <n v="87293"/>
    <x v="0"/>
    <n v="831"/>
    <x v="1"/>
    <x v="1"/>
    <n v="1439528400"/>
    <n v="1440306000"/>
    <b v="0"/>
    <b v="1"/>
    <n v="80.306347746090154"/>
    <n v="105.04572803850782"/>
  </r>
  <r>
    <n v="780"/>
    <x v="762"/>
    <s v="Implemented intangible instruction set"/>
    <x v="4"/>
    <x v="6"/>
    <n v="5100"/>
    <n v="5421"/>
    <x v="1"/>
    <n v="164"/>
    <x v="1"/>
    <x v="1"/>
    <n v="1469163600"/>
    <n v="1470805200"/>
    <b v="0"/>
    <b v="1"/>
    <n v="106.29411764705883"/>
    <n v="33.054878048780488"/>
  </r>
  <r>
    <n v="781"/>
    <x v="763"/>
    <s v="Cross-group interactive architecture"/>
    <x v="3"/>
    <x v="3"/>
    <n v="8700"/>
    <n v="4414"/>
    <x v="3"/>
    <n v="56"/>
    <x v="5"/>
    <x v="5"/>
    <n v="1288501200"/>
    <n v="1292911200"/>
    <b v="0"/>
    <b v="0"/>
    <n v="50.735632183908038"/>
    <n v="78.821428571428569"/>
  </r>
  <r>
    <n v="782"/>
    <x v="764"/>
    <s v="Centralized asymmetric framework"/>
    <x v="4"/>
    <x v="10"/>
    <n v="5100"/>
    <n v="10981"/>
    <x v="1"/>
    <n v="161"/>
    <x v="1"/>
    <x v="1"/>
    <n v="1298959200"/>
    <n v="1301374800"/>
    <b v="0"/>
    <b v="1"/>
    <n v="215.31372549019611"/>
    <n v="68.204968944099377"/>
  </r>
  <r>
    <n v="783"/>
    <x v="765"/>
    <s v="Down-sized systematic utilization"/>
    <x v="1"/>
    <x v="1"/>
    <n v="7400"/>
    <n v="10451"/>
    <x v="1"/>
    <n v="138"/>
    <x v="1"/>
    <x v="1"/>
    <n v="1387260000"/>
    <n v="1387864800"/>
    <b v="0"/>
    <b v="0"/>
    <n v="141.22972972972974"/>
    <n v="75.731884057971016"/>
  </r>
  <r>
    <n v="784"/>
    <x v="766"/>
    <s v="Profound fault-tolerant model"/>
    <x v="2"/>
    <x v="2"/>
    <n v="88900"/>
    <n v="102535"/>
    <x v="1"/>
    <n v="3308"/>
    <x v="1"/>
    <x v="1"/>
    <n v="1457244000"/>
    <n v="1458190800"/>
    <b v="0"/>
    <b v="0"/>
    <n v="115.33745781777279"/>
    <n v="30.996070133010882"/>
  </r>
  <r>
    <n v="785"/>
    <x v="767"/>
    <s v="Multi-channeled bi-directional moratorium"/>
    <x v="4"/>
    <x v="10"/>
    <n v="6700"/>
    <n v="12939"/>
    <x v="1"/>
    <n v="127"/>
    <x v="2"/>
    <x v="2"/>
    <n v="1556341200"/>
    <n v="1559278800"/>
    <b v="0"/>
    <b v="1"/>
    <n v="193.11940298507463"/>
    <n v="101.88188976377953"/>
  </r>
  <r>
    <n v="786"/>
    <x v="768"/>
    <s v="Object-based content-based ability"/>
    <x v="1"/>
    <x v="17"/>
    <n v="1500"/>
    <n v="10946"/>
    <x v="1"/>
    <n v="207"/>
    <x v="6"/>
    <x v="6"/>
    <n v="1522126800"/>
    <n v="1522731600"/>
    <b v="0"/>
    <b v="1"/>
    <n v="729.73333333333335"/>
    <n v="52.879227053140099"/>
  </r>
  <r>
    <n v="787"/>
    <x v="769"/>
    <s v="Progressive coherent secured line"/>
    <x v="1"/>
    <x v="1"/>
    <n v="61200"/>
    <n v="60994"/>
    <x v="0"/>
    <n v="859"/>
    <x v="0"/>
    <x v="0"/>
    <n v="1305954000"/>
    <n v="1306731600"/>
    <b v="0"/>
    <b v="0"/>
    <n v="99.66339869281046"/>
    <n v="71.005820721769496"/>
  </r>
  <r>
    <n v="788"/>
    <x v="770"/>
    <s v="Synchronized directional capability"/>
    <x v="4"/>
    <x v="10"/>
    <n v="3600"/>
    <n v="3174"/>
    <x v="2"/>
    <n v="31"/>
    <x v="1"/>
    <x v="1"/>
    <n v="1350709200"/>
    <n v="1352527200"/>
    <b v="0"/>
    <b v="0"/>
    <n v="88.166666666666671"/>
    <n v="102.38709677419355"/>
  </r>
  <r>
    <n v="789"/>
    <x v="771"/>
    <s v="Cross-platform composite migration"/>
    <x v="3"/>
    <x v="3"/>
    <n v="9000"/>
    <n v="3351"/>
    <x v="0"/>
    <n v="45"/>
    <x v="1"/>
    <x v="1"/>
    <n v="1401166800"/>
    <n v="1404363600"/>
    <b v="0"/>
    <b v="0"/>
    <n v="37.233333333333334"/>
    <n v="74.466666666666669"/>
  </r>
  <r>
    <n v="790"/>
    <x v="772"/>
    <s v="Operative local pricing structure"/>
    <x v="3"/>
    <x v="3"/>
    <n v="185900"/>
    <n v="56774"/>
    <x v="3"/>
    <n v="1113"/>
    <x v="1"/>
    <x v="1"/>
    <n v="1266127200"/>
    <n v="1266645600"/>
    <b v="0"/>
    <b v="0"/>
    <n v="30.540075309306079"/>
    <n v="51.009883198562441"/>
  </r>
  <r>
    <n v="791"/>
    <x v="773"/>
    <s v="Optional web-enabled extranet"/>
    <x v="0"/>
    <x v="0"/>
    <n v="2100"/>
    <n v="540"/>
    <x v="0"/>
    <n v="6"/>
    <x v="1"/>
    <x v="1"/>
    <n v="1481436000"/>
    <n v="1482818400"/>
    <b v="0"/>
    <b v="0"/>
    <n v="25.714285714285712"/>
    <n v="90"/>
  </r>
  <r>
    <n v="792"/>
    <x v="774"/>
    <s v="Reduced 6thgeneration intranet"/>
    <x v="3"/>
    <x v="3"/>
    <n v="2000"/>
    <n v="680"/>
    <x v="0"/>
    <n v="7"/>
    <x v="1"/>
    <x v="1"/>
    <n v="1372222800"/>
    <n v="1374642000"/>
    <b v="0"/>
    <b v="1"/>
    <n v="34"/>
    <n v="97.142857142857139"/>
  </r>
  <r>
    <n v="793"/>
    <x v="775"/>
    <s v="Networked disintermediate leverage"/>
    <x v="5"/>
    <x v="9"/>
    <n v="1100"/>
    <n v="13045"/>
    <x v="1"/>
    <n v="181"/>
    <x v="5"/>
    <x v="5"/>
    <n v="1372136400"/>
    <n v="1372482000"/>
    <b v="0"/>
    <b v="0"/>
    <n v="1185.909090909091"/>
    <n v="72.071823204419886"/>
  </r>
  <r>
    <n v="794"/>
    <x v="776"/>
    <s v="Optional optimal website"/>
    <x v="1"/>
    <x v="1"/>
    <n v="6600"/>
    <n v="8276"/>
    <x v="1"/>
    <n v="110"/>
    <x v="1"/>
    <x v="1"/>
    <n v="1513922400"/>
    <n v="1514959200"/>
    <b v="0"/>
    <b v="0"/>
    <n v="125.39393939393939"/>
    <n v="75.236363636363635"/>
  </r>
  <r>
    <n v="795"/>
    <x v="777"/>
    <s v="Stand-alone asynchronous functionalities"/>
    <x v="4"/>
    <x v="6"/>
    <n v="7100"/>
    <n v="1022"/>
    <x v="0"/>
    <n v="31"/>
    <x v="1"/>
    <x v="1"/>
    <n v="1477976400"/>
    <n v="1478235600"/>
    <b v="0"/>
    <b v="0"/>
    <n v="14.394366197183098"/>
    <n v="32.967741935483872"/>
  </r>
  <r>
    <n v="796"/>
    <x v="778"/>
    <s v="Profound full-range open system"/>
    <x v="6"/>
    <x v="20"/>
    <n v="7800"/>
    <n v="4275"/>
    <x v="0"/>
    <n v="78"/>
    <x v="1"/>
    <x v="1"/>
    <n v="1407474000"/>
    <n v="1408078800"/>
    <b v="0"/>
    <b v="1"/>
    <n v="54.807692307692314"/>
    <n v="54.807692307692307"/>
  </r>
  <r>
    <n v="797"/>
    <x v="779"/>
    <s v="Optional tangible utilization"/>
    <x v="2"/>
    <x v="2"/>
    <n v="7600"/>
    <n v="8332"/>
    <x v="1"/>
    <n v="185"/>
    <x v="1"/>
    <x v="1"/>
    <n v="1546149600"/>
    <n v="1548136800"/>
    <b v="0"/>
    <b v="0"/>
    <n v="109.63157894736841"/>
    <n v="45.037837837837834"/>
  </r>
  <r>
    <n v="798"/>
    <x v="780"/>
    <s v="Seamless maximized product"/>
    <x v="3"/>
    <x v="3"/>
    <n v="3400"/>
    <n v="6408"/>
    <x v="1"/>
    <n v="121"/>
    <x v="1"/>
    <x v="1"/>
    <n v="1338440400"/>
    <n v="1340859600"/>
    <b v="0"/>
    <b v="1"/>
    <n v="188.47058823529412"/>
    <n v="52.958677685950413"/>
  </r>
  <r>
    <n v="799"/>
    <x v="781"/>
    <s v="Devolved tertiary time-frame"/>
    <x v="3"/>
    <x v="3"/>
    <n v="84500"/>
    <n v="73522"/>
    <x v="0"/>
    <n v="1225"/>
    <x v="4"/>
    <x v="4"/>
    <n v="1454133600"/>
    <n v="1454479200"/>
    <b v="0"/>
    <b v="0"/>
    <n v="87.008284023668637"/>
    <n v="60.017959183673469"/>
  </r>
  <r>
    <n v="800"/>
    <x v="782"/>
    <s v="Centralized regional function"/>
    <x v="1"/>
    <x v="1"/>
    <n v="100"/>
    <n v="1"/>
    <x v="0"/>
    <n v="1"/>
    <x v="5"/>
    <x v="5"/>
    <n v="1434085200"/>
    <n v="1434430800"/>
    <b v="0"/>
    <b v="0"/>
    <n v="1"/>
    <n v="1"/>
  </r>
  <r>
    <n v="801"/>
    <x v="783"/>
    <s v="User-friendly high-level initiative"/>
    <x v="7"/>
    <x v="14"/>
    <n v="2300"/>
    <n v="4667"/>
    <x v="1"/>
    <n v="106"/>
    <x v="1"/>
    <x v="1"/>
    <n v="1577772000"/>
    <n v="1579672800"/>
    <b v="0"/>
    <b v="1"/>
    <n v="202.9130434782609"/>
    <n v="44.028301886792455"/>
  </r>
  <r>
    <n v="802"/>
    <x v="784"/>
    <s v="Reverse-engineered zero-defect infrastructure"/>
    <x v="7"/>
    <x v="14"/>
    <n v="6200"/>
    <n v="12216"/>
    <x v="1"/>
    <n v="142"/>
    <x v="1"/>
    <x v="1"/>
    <n v="1562216400"/>
    <n v="1562389200"/>
    <b v="0"/>
    <b v="0"/>
    <n v="197.03225806451613"/>
    <n v="86.028169014084511"/>
  </r>
  <r>
    <n v="803"/>
    <x v="785"/>
    <s v="Stand-alone background customer loyalty"/>
    <x v="3"/>
    <x v="3"/>
    <n v="6100"/>
    <n v="6527"/>
    <x v="1"/>
    <n v="233"/>
    <x v="1"/>
    <x v="1"/>
    <n v="1548568800"/>
    <n v="1551506400"/>
    <b v="0"/>
    <b v="0"/>
    <n v="107"/>
    <n v="28.012875536480685"/>
  </r>
  <r>
    <n v="804"/>
    <x v="786"/>
    <s v="Business-focused discrete software"/>
    <x v="1"/>
    <x v="1"/>
    <n v="2600"/>
    <n v="6987"/>
    <x v="1"/>
    <n v="218"/>
    <x v="1"/>
    <x v="1"/>
    <n v="1514872800"/>
    <n v="1516600800"/>
    <b v="0"/>
    <b v="0"/>
    <n v="268.73076923076923"/>
    <n v="32.050458715596328"/>
  </r>
  <r>
    <n v="805"/>
    <x v="787"/>
    <s v="Advanced intermediate Graphic Interface"/>
    <x v="4"/>
    <x v="4"/>
    <n v="9700"/>
    <n v="4932"/>
    <x v="0"/>
    <n v="67"/>
    <x v="2"/>
    <x v="2"/>
    <n v="1416031200"/>
    <n v="1420437600"/>
    <b v="0"/>
    <b v="0"/>
    <n v="50.845360824742272"/>
    <n v="73.611940298507463"/>
  </r>
  <r>
    <n v="806"/>
    <x v="788"/>
    <s v="Adaptive holistic hub"/>
    <x v="4"/>
    <x v="6"/>
    <n v="700"/>
    <n v="8262"/>
    <x v="1"/>
    <n v="76"/>
    <x v="1"/>
    <x v="1"/>
    <n v="1330927200"/>
    <n v="1332997200"/>
    <b v="0"/>
    <b v="1"/>
    <n v="1180.2857142857142"/>
    <n v="108.71052631578948"/>
  </r>
  <r>
    <n v="807"/>
    <x v="789"/>
    <s v="Automated uniform concept"/>
    <x v="3"/>
    <x v="3"/>
    <n v="700"/>
    <n v="1848"/>
    <x v="1"/>
    <n v="43"/>
    <x v="1"/>
    <x v="1"/>
    <n v="1571115600"/>
    <n v="1574920800"/>
    <b v="0"/>
    <b v="1"/>
    <n v="264"/>
    <n v="42.97674418604651"/>
  </r>
  <r>
    <n v="808"/>
    <x v="790"/>
    <s v="Enhanced regional flexibility"/>
    <x v="0"/>
    <x v="0"/>
    <n v="5200"/>
    <n v="1583"/>
    <x v="0"/>
    <n v="19"/>
    <x v="1"/>
    <x v="1"/>
    <n v="1463461200"/>
    <n v="1464930000"/>
    <b v="0"/>
    <b v="0"/>
    <n v="30.44230769230769"/>
    <n v="83.315789473684205"/>
  </r>
  <r>
    <n v="809"/>
    <x v="764"/>
    <s v="Public-key bottom-line algorithm"/>
    <x v="4"/>
    <x v="4"/>
    <n v="140800"/>
    <n v="88536"/>
    <x v="0"/>
    <n v="2108"/>
    <x v="5"/>
    <x v="5"/>
    <n v="1344920400"/>
    <n v="1345006800"/>
    <b v="0"/>
    <b v="0"/>
    <n v="62.880681818181813"/>
    <n v="42"/>
  </r>
  <r>
    <n v="810"/>
    <x v="791"/>
    <s v="Multi-layered intangible instruction set"/>
    <x v="3"/>
    <x v="3"/>
    <n v="6400"/>
    <n v="12360"/>
    <x v="1"/>
    <n v="221"/>
    <x v="1"/>
    <x v="1"/>
    <n v="1511848800"/>
    <n v="1512712800"/>
    <b v="0"/>
    <b v="1"/>
    <n v="193.125"/>
    <n v="55.927601809954751"/>
  </r>
  <r>
    <n v="811"/>
    <x v="792"/>
    <s v="Fundamental methodical emulation"/>
    <x v="6"/>
    <x v="11"/>
    <n v="92500"/>
    <n v="71320"/>
    <x v="0"/>
    <n v="679"/>
    <x v="1"/>
    <x v="1"/>
    <n v="1452319200"/>
    <n v="1452492000"/>
    <b v="0"/>
    <b v="1"/>
    <n v="77.102702702702715"/>
    <n v="105.03681885125184"/>
  </r>
  <r>
    <n v="812"/>
    <x v="793"/>
    <s v="Expanded value-added hardware"/>
    <x v="5"/>
    <x v="9"/>
    <n v="59700"/>
    <n v="134640"/>
    <x v="1"/>
    <n v="2805"/>
    <x v="0"/>
    <x v="0"/>
    <n v="1523854800"/>
    <n v="1524286800"/>
    <b v="0"/>
    <b v="0"/>
    <n v="225.52763819095478"/>
    <n v="48"/>
  </r>
  <r>
    <n v="813"/>
    <x v="794"/>
    <s v="Diverse high-level attitude"/>
    <x v="6"/>
    <x v="11"/>
    <n v="3200"/>
    <n v="7661"/>
    <x v="1"/>
    <n v="68"/>
    <x v="1"/>
    <x v="1"/>
    <n v="1346043600"/>
    <n v="1346907600"/>
    <b v="0"/>
    <b v="0"/>
    <n v="239.40625"/>
    <n v="112.66176470588235"/>
  </r>
  <r>
    <n v="814"/>
    <x v="795"/>
    <s v="Visionary 24hour analyzer"/>
    <x v="1"/>
    <x v="1"/>
    <n v="3200"/>
    <n v="2950"/>
    <x v="0"/>
    <n v="36"/>
    <x v="3"/>
    <x v="3"/>
    <n v="1464325200"/>
    <n v="1464498000"/>
    <b v="0"/>
    <b v="1"/>
    <n v="92.1875"/>
    <n v="81.944444444444443"/>
  </r>
  <r>
    <n v="815"/>
    <x v="796"/>
    <s v="Centralized bandwidth-monitored leverage"/>
    <x v="1"/>
    <x v="1"/>
    <n v="9000"/>
    <n v="11721"/>
    <x v="1"/>
    <n v="183"/>
    <x v="0"/>
    <x v="0"/>
    <n v="1511935200"/>
    <n v="1514181600"/>
    <b v="0"/>
    <b v="0"/>
    <n v="130.23333333333335"/>
    <n v="64.049180327868854"/>
  </r>
  <r>
    <n v="816"/>
    <x v="797"/>
    <s v="Ergonomic mission-critical moratorium"/>
    <x v="3"/>
    <x v="3"/>
    <n v="2300"/>
    <n v="14150"/>
    <x v="1"/>
    <n v="133"/>
    <x v="1"/>
    <x v="1"/>
    <n v="1392012000"/>
    <n v="1392184800"/>
    <b v="1"/>
    <b v="1"/>
    <n v="615.21739130434787"/>
    <n v="106.39097744360902"/>
  </r>
  <r>
    <n v="817"/>
    <x v="798"/>
    <s v="Front-line intermediate moderator"/>
    <x v="5"/>
    <x v="9"/>
    <n v="51300"/>
    <n v="189192"/>
    <x v="1"/>
    <n v="2489"/>
    <x v="6"/>
    <x v="6"/>
    <n v="1556946000"/>
    <n v="1559365200"/>
    <b v="0"/>
    <b v="1"/>
    <n v="368.79532163742692"/>
    <n v="76.011249497790274"/>
  </r>
  <r>
    <n v="818"/>
    <x v="311"/>
    <s v="Automated local secured line"/>
    <x v="3"/>
    <x v="3"/>
    <n v="700"/>
    <n v="7664"/>
    <x v="1"/>
    <n v="69"/>
    <x v="1"/>
    <x v="1"/>
    <n v="1548050400"/>
    <n v="1549173600"/>
    <b v="0"/>
    <b v="1"/>
    <n v="1094.8571428571429"/>
    <n v="111.07246376811594"/>
  </r>
  <r>
    <n v="819"/>
    <x v="799"/>
    <s v="Integrated bandwidth-monitored alliance"/>
    <x v="6"/>
    <x v="11"/>
    <n v="8900"/>
    <n v="4509"/>
    <x v="0"/>
    <n v="47"/>
    <x v="1"/>
    <x v="1"/>
    <n v="1353736800"/>
    <n v="1355032800"/>
    <b v="1"/>
    <b v="0"/>
    <n v="50.662921348314605"/>
    <n v="95.936170212765958"/>
  </r>
  <r>
    <n v="820"/>
    <x v="800"/>
    <s v="Cross-group heuristic forecast"/>
    <x v="1"/>
    <x v="1"/>
    <n v="1500"/>
    <n v="12009"/>
    <x v="1"/>
    <n v="279"/>
    <x v="4"/>
    <x v="4"/>
    <n v="1532840400"/>
    <n v="1533963600"/>
    <b v="0"/>
    <b v="1"/>
    <n v="800.6"/>
    <n v="43.043010752688176"/>
  </r>
  <r>
    <n v="821"/>
    <x v="801"/>
    <s v="Extended impactful secured line"/>
    <x v="4"/>
    <x v="4"/>
    <n v="4900"/>
    <n v="14273"/>
    <x v="1"/>
    <n v="210"/>
    <x v="1"/>
    <x v="1"/>
    <n v="1488261600"/>
    <n v="1489381200"/>
    <b v="0"/>
    <b v="0"/>
    <n v="291.28571428571428"/>
    <n v="67.966666666666669"/>
  </r>
  <r>
    <n v="822"/>
    <x v="802"/>
    <s v="Distributed optimizing protocol"/>
    <x v="1"/>
    <x v="1"/>
    <n v="54000"/>
    <n v="188982"/>
    <x v="1"/>
    <n v="2100"/>
    <x v="1"/>
    <x v="1"/>
    <n v="1393567200"/>
    <n v="1395032400"/>
    <b v="0"/>
    <b v="0"/>
    <n v="349.9666666666667"/>
    <n v="89.991428571428571"/>
  </r>
  <r>
    <n v="823"/>
    <x v="803"/>
    <s v="Secured well-modulated system engine"/>
    <x v="1"/>
    <x v="1"/>
    <n v="4100"/>
    <n v="14640"/>
    <x v="1"/>
    <n v="252"/>
    <x v="1"/>
    <x v="1"/>
    <n v="1410325200"/>
    <n v="1412485200"/>
    <b v="1"/>
    <b v="1"/>
    <n v="357.07317073170731"/>
    <n v="58.095238095238095"/>
  </r>
  <r>
    <n v="824"/>
    <x v="804"/>
    <s v="Streamlined national benchmark"/>
    <x v="5"/>
    <x v="9"/>
    <n v="85000"/>
    <n v="107516"/>
    <x v="1"/>
    <n v="1280"/>
    <x v="1"/>
    <x v="1"/>
    <n v="1276923600"/>
    <n v="1279688400"/>
    <b v="0"/>
    <b v="1"/>
    <n v="126.48941176470588"/>
    <n v="83.996875000000003"/>
  </r>
  <r>
    <n v="825"/>
    <x v="805"/>
    <s v="Open-architected 24/7 infrastructure"/>
    <x v="4"/>
    <x v="12"/>
    <n v="3600"/>
    <n v="13950"/>
    <x v="1"/>
    <n v="157"/>
    <x v="4"/>
    <x v="4"/>
    <n v="1500958800"/>
    <n v="1501995600"/>
    <b v="0"/>
    <b v="0"/>
    <n v="387.5"/>
    <n v="88.853503184713375"/>
  </r>
  <r>
    <n v="826"/>
    <x v="806"/>
    <s v="Digitized 6thgeneration Local Area Network"/>
    <x v="3"/>
    <x v="3"/>
    <n v="2800"/>
    <n v="12797"/>
    <x v="1"/>
    <n v="194"/>
    <x v="1"/>
    <x v="1"/>
    <n v="1292220000"/>
    <n v="1294639200"/>
    <b v="0"/>
    <b v="1"/>
    <n v="457.03571428571428"/>
    <n v="65.963917525773198"/>
  </r>
  <r>
    <n v="827"/>
    <x v="807"/>
    <s v="Innovative actuating artificial intelligence"/>
    <x v="4"/>
    <x v="6"/>
    <n v="2300"/>
    <n v="6134"/>
    <x v="1"/>
    <n v="82"/>
    <x v="2"/>
    <x v="2"/>
    <n v="1304398800"/>
    <n v="1305435600"/>
    <b v="0"/>
    <b v="1"/>
    <n v="266.69565217391306"/>
    <n v="74.804878048780495"/>
  </r>
  <r>
    <n v="828"/>
    <x v="808"/>
    <s v="Cross-platform reciprocal budgetary management"/>
    <x v="3"/>
    <x v="3"/>
    <n v="7100"/>
    <n v="4899"/>
    <x v="0"/>
    <n v="70"/>
    <x v="1"/>
    <x v="1"/>
    <n v="1535432400"/>
    <n v="1537592400"/>
    <b v="0"/>
    <b v="0"/>
    <n v="69"/>
    <n v="69.98571428571428"/>
  </r>
  <r>
    <n v="829"/>
    <x v="809"/>
    <s v="Vision-oriented scalable portal"/>
    <x v="3"/>
    <x v="3"/>
    <n v="9600"/>
    <n v="4929"/>
    <x v="0"/>
    <n v="154"/>
    <x v="1"/>
    <x v="1"/>
    <n v="1433826000"/>
    <n v="1435122000"/>
    <b v="0"/>
    <b v="0"/>
    <n v="51.34375"/>
    <n v="32.006493506493506"/>
  </r>
  <r>
    <n v="830"/>
    <x v="810"/>
    <s v="Persevering zero administration knowledge user"/>
    <x v="3"/>
    <x v="3"/>
    <n v="121600"/>
    <n v="1424"/>
    <x v="0"/>
    <n v="22"/>
    <x v="1"/>
    <x v="1"/>
    <n v="1514959200"/>
    <n v="1520056800"/>
    <b v="0"/>
    <b v="0"/>
    <n v="1.1710526315789473"/>
    <n v="64.727272727272734"/>
  </r>
  <r>
    <n v="831"/>
    <x v="811"/>
    <s v="Front-line bottom-line Graphic Interface"/>
    <x v="7"/>
    <x v="14"/>
    <n v="97100"/>
    <n v="105817"/>
    <x v="1"/>
    <n v="4233"/>
    <x v="1"/>
    <x v="1"/>
    <n v="1332738000"/>
    <n v="1335675600"/>
    <b v="0"/>
    <b v="0"/>
    <n v="108.97734294541709"/>
    <n v="24.998110087408456"/>
  </r>
  <r>
    <n v="832"/>
    <x v="812"/>
    <s v="Synergized fault-tolerant hierarchy"/>
    <x v="5"/>
    <x v="18"/>
    <n v="43200"/>
    <n v="136156"/>
    <x v="1"/>
    <n v="1297"/>
    <x v="3"/>
    <x v="3"/>
    <n v="1445490000"/>
    <n v="1448431200"/>
    <b v="1"/>
    <b v="0"/>
    <n v="315.17592592592592"/>
    <n v="104.97764070932922"/>
  </r>
  <r>
    <n v="833"/>
    <x v="813"/>
    <s v="Expanded asynchronous groupware"/>
    <x v="5"/>
    <x v="18"/>
    <n v="6800"/>
    <n v="10723"/>
    <x v="1"/>
    <n v="165"/>
    <x v="3"/>
    <x v="3"/>
    <n v="1297663200"/>
    <n v="1298613600"/>
    <b v="0"/>
    <b v="0"/>
    <n v="157.69117647058823"/>
    <n v="64.987878787878785"/>
  </r>
  <r>
    <n v="834"/>
    <x v="814"/>
    <s v="Expanded fault-tolerant emulation"/>
    <x v="3"/>
    <x v="3"/>
    <n v="7300"/>
    <n v="11228"/>
    <x v="1"/>
    <n v="119"/>
    <x v="1"/>
    <x v="1"/>
    <n v="1371963600"/>
    <n v="1372482000"/>
    <b v="0"/>
    <b v="0"/>
    <n v="153.8082191780822"/>
    <n v="94.352941176470594"/>
  </r>
  <r>
    <n v="835"/>
    <x v="815"/>
    <s v="Future-proofed 24hour model"/>
    <x v="2"/>
    <x v="2"/>
    <n v="86200"/>
    <n v="77355"/>
    <x v="0"/>
    <n v="1758"/>
    <x v="1"/>
    <x v="1"/>
    <n v="1425103200"/>
    <n v="1425621600"/>
    <b v="0"/>
    <b v="0"/>
    <n v="89.738979118329468"/>
    <n v="44.001706484641637"/>
  </r>
  <r>
    <n v="836"/>
    <x v="816"/>
    <s v="Optimized didactic intranet"/>
    <x v="1"/>
    <x v="7"/>
    <n v="8100"/>
    <n v="6086"/>
    <x v="0"/>
    <n v="94"/>
    <x v="1"/>
    <x v="1"/>
    <n v="1265349600"/>
    <n v="1266300000"/>
    <b v="0"/>
    <b v="0"/>
    <n v="75.135802469135797"/>
    <n v="64.744680851063833"/>
  </r>
  <r>
    <n v="837"/>
    <x v="817"/>
    <s v="Right-sized dedicated standardization"/>
    <x v="1"/>
    <x v="17"/>
    <n v="17700"/>
    <n v="150960"/>
    <x v="1"/>
    <n v="1797"/>
    <x v="1"/>
    <x v="1"/>
    <n v="1301202000"/>
    <n v="1305867600"/>
    <b v="0"/>
    <b v="0"/>
    <n v="852.88135593220341"/>
    <n v="84.00667779632721"/>
  </r>
  <r>
    <n v="838"/>
    <x v="818"/>
    <s v="Vision-oriented high-level extranet"/>
    <x v="3"/>
    <x v="3"/>
    <n v="6400"/>
    <n v="8890"/>
    <x v="1"/>
    <n v="261"/>
    <x v="1"/>
    <x v="1"/>
    <n v="1538024400"/>
    <n v="1538802000"/>
    <b v="0"/>
    <b v="0"/>
    <n v="138.90625"/>
    <n v="34.061302681992338"/>
  </r>
  <r>
    <n v="839"/>
    <x v="819"/>
    <s v="Organized scalable initiative"/>
    <x v="4"/>
    <x v="4"/>
    <n v="7700"/>
    <n v="14644"/>
    <x v="1"/>
    <n v="157"/>
    <x v="1"/>
    <x v="1"/>
    <n v="1395032400"/>
    <n v="1398920400"/>
    <b v="0"/>
    <b v="1"/>
    <n v="190.18181818181819"/>
    <n v="93.273885350318466"/>
  </r>
  <r>
    <n v="840"/>
    <x v="820"/>
    <s v="Enhanced regional moderator"/>
    <x v="3"/>
    <x v="3"/>
    <n v="116300"/>
    <n v="116583"/>
    <x v="1"/>
    <n v="3533"/>
    <x v="1"/>
    <x v="1"/>
    <n v="1405486800"/>
    <n v="1405659600"/>
    <b v="0"/>
    <b v="1"/>
    <n v="100.24333619948409"/>
    <n v="32.998301726577978"/>
  </r>
  <r>
    <n v="841"/>
    <x v="821"/>
    <s v="Automated even-keeled emulation"/>
    <x v="2"/>
    <x v="2"/>
    <n v="9100"/>
    <n v="12991"/>
    <x v="1"/>
    <n v="155"/>
    <x v="1"/>
    <x v="1"/>
    <n v="1455861600"/>
    <n v="1457244000"/>
    <b v="0"/>
    <b v="0"/>
    <n v="142.75824175824175"/>
    <n v="83.812903225806451"/>
  </r>
  <r>
    <n v="842"/>
    <x v="822"/>
    <s v="Reverse-engineered multi-tasking product"/>
    <x v="2"/>
    <x v="8"/>
    <n v="1500"/>
    <n v="8447"/>
    <x v="1"/>
    <n v="132"/>
    <x v="6"/>
    <x v="6"/>
    <n v="1529038800"/>
    <n v="1529298000"/>
    <b v="0"/>
    <b v="0"/>
    <n v="563.13333333333333"/>
    <n v="63.992424242424242"/>
  </r>
  <r>
    <n v="843"/>
    <x v="823"/>
    <s v="De-engineered next generation parallelism"/>
    <x v="7"/>
    <x v="14"/>
    <n v="8800"/>
    <n v="2703"/>
    <x v="0"/>
    <n v="33"/>
    <x v="1"/>
    <x v="1"/>
    <n v="1535259600"/>
    <n v="1535778000"/>
    <b v="0"/>
    <b v="0"/>
    <n v="30.715909090909086"/>
    <n v="81.909090909090907"/>
  </r>
  <r>
    <n v="844"/>
    <x v="824"/>
    <s v="Intuitive cohesive groupware"/>
    <x v="4"/>
    <x v="4"/>
    <n v="8800"/>
    <n v="8747"/>
    <x v="3"/>
    <n v="94"/>
    <x v="1"/>
    <x v="1"/>
    <n v="1327212000"/>
    <n v="1327471200"/>
    <b v="0"/>
    <b v="0"/>
    <n v="99.39772727272728"/>
    <n v="93.053191489361708"/>
  </r>
  <r>
    <n v="845"/>
    <x v="825"/>
    <s v="Up-sized high-level access"/>
    <x v="2"/>
    <x v="2"/>
    <n v="69900"/>
    <n v="138087"/>
    <x v="1"/>
    <n v="1354"/>
    <x v="4"/>
    <x v="4"/>
    <n v="1526360400"/>
    <n v="1529557200"/>
    <b v="0"/>
    <b v="0"/>
    <n v="197.54935622317598"/>
    <n v="101.98449039881831"/>
  </r>
  <r>
    <n v="846"/>
    <x v="826"/>
    <s v="Phased empowering success"/>
    <x v="2"/>
    <x v="2"/>
    <n v="1000"/>
    <n v="5085"/>
    <x v="1"/>
    <n v="48"/>
    <x v="1"/>
    <x v="1"/>
    <n v="1532149200"/>
    <n v="1535259600"/>
    <b v="1"/>
    <b v="1"/>
    <n v="508.5"/>
    <n v="105.9375"/>
  </r>
  <r>
    <n v="847"/>
    <x v="827"/>
    <s v="Distributed actuating project"/>
    <x v="0"/>
    <x v="0"/>
    <n v="4700"/>
    <n v="11174"/>
    <x v="1"/>
    <n v="110"/>
    <x v="1"/>
    <x v="1"/>
    <n v="1515304800"/>
    <n v="1515564000"/>
    <b v="0"/>
    <b v="0"/>
    <n v="237.74468085106383"/>
    <n v="101.58181818181818"/>
  </r>
  <r>
    <n v="848"/>
    <x v="828"/>
    <s v="Robust motivating orchestration"/>
    <x v="4"/>
    <x v="6"/>
    <n v="3200"/>
    <n v="10831"/>
    <x v="1"/>
    <n v="172"/>
    <x v="1"/>
    <x v="1"/>
    <n v="1276318800"/>
    <n v="1277096400"/>
    <b v="0"/>
    <b v="0"/>
    <n v="338.46875"/>
    <n v="62.970930232558139"/>
  </r>
  <r>
    <n v="849"/>
    <x v="829"/>
    <s v="Vision-oriented uniform instruction set"/>
    <x v="1"/>
    <x v="7"/>
    <n v="6700"/>
    <n v="8917"/>
    <x v="1"/>
    <n v="307"/>
    <x v="1"/>
    <x v="1"/>
    <n v="1328767200"/>
    <n v="1329026400"/>
    <b v="0"/>
    <b v="1"/>
    <n v="133.08955223880596"/>
    <n v="29.045602605863191"/>
  </r>
  <r>
    <n v="850"/>
    <x v="830"/>
    <s v="Cross-group upward-trending hierarchy"/>
    <x v="1"/>
    <x v="1"/>
    <n v="100"/>
    <n v="1"/>
    <x v="0"/>
    <n v="1"/>
    <x v="1"/>
    <x v="1"/>
    <n v="1321682400"/>
    <n v="1322978400"/>
    <b v="1"/>
    <b v="0"/>
    <n v="1"/>
    <n v="1"/>
  </r>
  <r>
    <n v="851"/>
    <x v="831"/>
    <s v="Object-based needs-based info-mediaries"/>
    <x v="1"/>
    <x v="5"/>
    <n v="6000"/>
    <n v="12468"/>
    <x v="1"/>
    <n v="160"/>
    <x v="1"/>
    <x v="1"/>
    <n v="1335934800"/>
    <n v="1338786000"/>
    <b v="0"/>
    <b v="0"/>
    <n v="207.79999999999998"/>
    <n v="77.924999999999997"/>
  </r>
  <r>
    <n v="852"/>
    <x v="832"/>
    <s v="Open-source reciprocal standardization"/>
    <x v="6"/>
    <x v="11"/>
    <n v="4900"/>
    <n v="2505"/>
    <x v="0"/>
    <n v="31"/>
    <x v="1"/>
    <x v="1"/>
    <n v="1310792400"/>
    <n v="1311656400"/>
    <b v="0"/>
    <b v="1"/>
    <n v="51.122448979591837"/>
    <n v="80.806451612903231"/>
  </r>
  <r>
    <n v="853"/>
    <x v="833"/>
    <s v="Secured well-modulated projection"/>
    <x v="1"/>
    <x v="7"/>
    <n v="17100"/>
    <n v="111502"/>
    <x v="1"/>
    <n v="1467"/>
    <x v="0"/>
    <x v="0"/>
    <n v="1308546000"/>
    <n v="1308978000"/>
    <b v="0"/>
    <b v="1"/>
    <n v="652.05847953216369"/>
    <n v="76.006816632583508"/>
  </r>
  <r>
    <n v="854"/>
    <x v="834"/>
    <s v="Multi-channeled secondary middleware"/>
    <x v="5"/>
    <x v="13"/>
    <n v="171000"/>
    <n v="194309"/>
    <x v="1"/>
    <n v="2662"/>
    <x v="0"/>
    <x v="0"/>
    <n v="1574056800"/>
    <n v="1576389600"/>
    <b v="0"/>
    <b v="0"/>
    <n v="113.63099415204678"/>
    <n v="72.993613824192337"/>
  </r>
  <r>
    <n v="855"/>
    <x v="835"/>
    <s v="Horizontal clear-thinking framework"/>
    <x v="3"/>
    <x v="3"/>
    <n v="23400"/>
    <n v="23956"/>
    <x v="1"/>
    <n v="452"/>
    <x v="2"/>
    <x v="2"/>
    <n v="1308373200"/>
    <n v="1311051600"/>
    <b v="0"/>
    <b v="0"/>
    <n v="102.37606837606839"/>
    <n v="53"/>
  </r>
  <r>
    <n v="856"/>
    <x v="764"/>
    <s v="Profound composite core"/>
    <x v="0"/>
    <x v="0"/>
    <n v="2400"/>
    <n v="8558"/>
    <x v="1"/>
    <n v="158"/>
    <x v="1"/>
    <x v="1"/>
    <n v="1335243600"/>
    <n v="1336712400"/>
    <b v="0"/>
    <b v="0"/>
    <n v="356.58333333333331"/>
    <n v="54.164556962025316"/>
  </r>
  <r>
    <n v="857"/>
    <x v="836"/>
    <s v="Programmable disintermediate matrices"/>
    <x v="4"/>
    <x v="12"/>
    <n v="5300"/>
    <n v="7413"/>
    <x v="1"/>
    <n v="225"/>
    <x v="5"/>
    <x v="5"/>
    <n v="1328421600"/>
    <n v="1330408800"/>
    <b v="1"/>
    <b v="0"/>
    <n v="139.86792452830187"/>
    <n v="32.946666666666665"/>
  </r>
  <r>
    <n v="858"/>
    <x v="837"/>
    <s v="Realigned 5thgeneration knowledge user"/>
    <x v="0"/>
    <x v="0"/>
    <n v="4000"/>
    <n v="2778"/>
    <x v="0"/>
    <n v="35"/>
    <x v="1"/>
    <x v="1"/>
    <n v="1524286800"/>
    <n v="1524891600"/>
    <b v="1"/>
    <b v="0"/>
    <n v="69.45"/>
    <n v="79.371428571428567"/>
  </r>
  <r>
    <n v="859"/>
    <x v="838"/>
    <s v="Multi-layered upward-trending groupware"/>
    <x v="3"/>
    <x v="3"/>
    <n v="7300"/>
    <n v="2594"/>
    <x v="0"/>
    <n v="63"/>
    <x v="1"/>
    <x v="1"/>
    <n v="1362117600"/>
    <n v="1363669200"/>
    <b v="0"/>
    <b v="1"/>
    <n v="35.534246575342465"/>
    <n v="41.174603174603178"/>
  </r>
  <r>
    <n v="860"/>
    <x v="839"/>
    <s v="Re-contextualized leadingedge firmware"/>
    <x v="2"/>
    <x v="8"/>
    <n v="2000"/>
    <n v="5033"/>
    <x v="1"/>
    <n v="65"/>
    <x v="1"/>
    <x v="1"/>
    <n v="1550556000"/>
    <n v="1551420000"/>
    <b v="0"/>
    <b v="1"/>
    <n v="251.65"/>
    <n v="77.430769230769229"/>
  </r>
  <r>
    <n v="861"/>
    <x v="840"/>
    <s v="Devolved disintermediate analyzer"/>
    <x v="3"/>
    <x v="3"/>
    <n v="8800"/>
    <n v="9317"/>
    <x v="1"/>
    <n v="163"/>
    <x v="1"/>
    <x v="1"/>
    <n v="1269147600"/>
    <n v="1269838800"/>
    <b v="0"/>
    <b v="0"/>
    <n v="105.87500000000001"/>
    <n v="57.159509202453989"/>
  </r>
  <r>
    <n v="862"/>
    <x v="841"/>
    <s v="Profound disintermediate open system"/>
    <x v="3"/>
    <x v="3"/>
    <n v="3500"/>
    <n v="6560"/>
    <x v="1"/>
    <n v="85"/>
    <x v="1"/>
    <x v="1"/>
    <n v="1312174800"/>
    <n v="1312520400"/>
    <b v="0"/>
    <b v="0"/>
    <n v="187.42857142857144"/>
    <n v="77.17647058823529"/>
  </r>
  <r>
    <n v="863"/>
    <x v="842"/>
    <s v="Automated reciprocal protocol"/>
    <x v="4"/>
    <x v="19"/>
    <n v="1400"/>
    <n v="5415"/>
    <x v="1"/>
    <n v="217"/>
    <x v="1"/>
    <x v="1"/>
    <n v="1434517200"/>
    <n v="1436504400"/>
    <b v="0"/>
    <b v="1"/>
    <n v="386.78571428571428"/>
    <n v="24.953917050691246"/>
  </r>
  <r>
    <n v="864"/>
    <x v="843"/>
    <s v="Automated static workforce"/>
    <x v="4"/>
    <x v="12"/>
    <n v="4200"/>
    <n v="14577"/>
    <x v="1"/>
    <n v="150"/>
    <x v="1"/>
    <x v="1"/>
    <n v="1471582800"/>
    <n v="1472014800"/>
    <b v="0"/>
    <b v="0"/>
    <n v="347.07142857142856"/>
    <n v="97.18"/>
  </r>
  <r>
    <n v="865"/>
    <x v="844"/>
    <s v="Horizontal attitude-oriented help-desk"/>
    <x v="3"/>
    <x v="3"/>
    <n v="81000"/>
    <n v="150515"/>
    <x v="1"/>
    <n v="3272"/>
    <x v="1"/>
    <x v="1"/>
    <n v="1410757200"/>
    <n v="1411534800"/>
    <b v="0"/>
    <b v="0"/>
    <n v="185.82098765432099"/>
    <n v="46.000916870415651"/>
  </r>
  <r>
    <n v="866"/>
    <x v="845"/>
    <s v="Versatile 5thgeneration matrices"/>
    <x v="7"/>
    <x v="14"/>
    <n v="182800"/>
    <n v="79045"/>
    <x v="3"/>
    <n v="898"/>
    <x v="1"/>
    <x v="1"/>
    <n v="1304830800"/>
    <n v="1304917200"/>
    <b v="0"/>
    <b v="0"/>
    <n v="43.241247264770237"/>
    <n v="88.023385300668153"/>
  </r>
  <r>
    <n v="867"/>
    <x v="846"/>
    <s v="Cross-platform next generation service-desk"/>
    <x v="0"/>
    <x v="0"/>
    <n v="4800"/>
    <n v="7797"/>
    <x v="1"/>
    <n v="300"/>
    <x v="1"/>
    <x v="1"/>
    <n v="1539061200"/>
    <n v="1539579600"/>
    <b v="0"/>
    <b v="0"/>
    <n v="162.4375"/>
    <n v="25.99"/>
  </r>
  <r>
    <n v="868"/>
    <x v="847"/>
    <s v="Front-line web-enabled installation"/>
    <x v="3"/>
    <x v="3"/>
    <n v="7000"/>
    <n v="12939"/>
    <x v="1"/>
    <n v="126"/>
    <x v="1"/>
    <x v="1"/>
    <n v="1381554000"/>
    <n v="1382504400"/>
    <b v="0"/>
    <b v="0"/>
    <n v="184.84285714285716"/>
    <n v="102.69047619047619"/>
  </r>
  <r>
    <n v="869"/>
    <x v="848"/>
    <s v="Multi-channeled responsive product"/>
    <x v="4"/>
    <x v="6"/>
    <n v="161900"/>
    <n v="38376"/>
    <x v="0"/>
    <n v="526"/>
    <x v="1"/>
    <x v="1"/>
    <n v="1277096400"/>
    <n v="1278306000"/>
    <b v="0"/>
    <b v="0"/>
    <n v="23.703520691785052"/>
    <n v="72.958174904942965"/>
  </r>
  <r>
    <n v="870"/>
    <x v="849"/>
    <s v="Adaptive demand-driven encryption"/>
    <x v="3"/>
    <x v="3"/>
    <n v="7700"/>
    <n v="6920"/>
    <x v="0"/>
    <n v="121"/>
    <x v="1"/>
    <x v="1"/>
    <n v="1440392400"/>
    <n v="1442552400"/>
    <b v="0"/>
    <b v="0"/>
    <n v="89.870129870129873"/>
    <n v="57.190082644628099"/>
  </r>
  <r>
    <n v="871"/>
    <x v="850"/>
    <s v="Re-engineered client-driven knowledge user"/>
    <x v="3"/>
    <x v="3"/>
    <n v="71500"/>
    <n v="194912"/>
    <x v="1"/>
    <n v="2320"/>
    <x v="1"/>
    <x v="1"/>
    <n v="1509512400"/>
    <n v="1511071200"/>
    <b v="0"/>
    <b v="1"/>
    <n v="272.6041958041958"/>
    <n v="84.013793103448279"/>
  </r>
  <r>
    <n v="872"/>
    <x v="851"/>
    <s v="Compatible logistical paradigm"/>
    <x v="4"/>
    <x v="22"/>
    <n v="4700"/>
    <n v="7992"/>
    <x v="1"/>
    <n v="81"/>
    <x v="2"/>
    <x v="2"/>
    <n v="1535950800"/>
    <n v="1536382800"/>
    <b v="0"/>
    <b v="0"/>
    <n v="170.04255319148936"/>
    <n v="98.666666666666671"/>
  </r>
  <r>
    <n v="873"/>
    <x v="852"/>
    <s v="Intuitive value-added installation"/>
    <x v="7"/>
    <x v="14"/>
    <n v="42100"/>
    <n v="79268"/>
    <x v="1"/>
    <n v="1887"/>
    <x v="1"/>
    <x v="1"/>
    <n v="1389160800"/>
    <n v="1389592800"/>
    <b v="0"/>
    <b v="0"/>
    <n v="188.28503562945369"/>
    <n v="42.007419183889773"/>
  </r>
  <r>
    <n v="874"/>
    <x v="853"/>
    <s v="Managed discrete parallelism"/>
    <x v="7"/>
    <x v="14"/>
    <n v="40200"/>
    <n v="139468"/>
    <x v="1"/>
    <n v="4358"/>
    <x v="1"/>
    <x v="1"/>
    <n v="1271998800"/>
    <n v="1275282000"/>
    <b v="0"/>
    <b v="1"/>
    <n v="346.93532338308455"/>
    <n v="32.002753556677376"/>
  </r>
  <r>
    <n v="875"/>
    <x v="854"/>
    <s v="Implemented tangible approach"/>
    <x v="1"/>
    <x v="1"/>
    <n v="7900"/>
    <n v="5465"/>
    <x v="0"/>
    <n v="67"/>
    <x v="1"/>
    <x v="1"/>
    <n v="1294898400"/>
    <n v="1294984800"/>
    <b v="0"/>
    <b v="0"/>
    <n v="69.177215189873422"/>
    <n v="81.567164179104481"/>
  </r>
  <r>
    <n v="876"/>
    <x v="855"/>
    <s v="Re-engineered encompassing definition"/>
    <x v="7"/>
    <x v="14"/>
    <n v="8300"/>
    <n v="2111"/>
    <x v="0"/>
    <n v="57"/>
    <x v="0"/>
    <x v="0"/>
    <n v="1559970000"/>
    <n v="1562043600"/>
    <b v="0"/>
    <b v="0"/>
    <n v="25.433734939759034"/>
    <n v="37.035087719298247"/>
  </r>
  <r>
    <n v="877"/>
    <x v="856"/>
    <s v="Multi-lateral uniform collaboration"/>
    <x v="0"/>
    <x v="0"/>
    <n v="163600"/>
    <n v="126628"/>
    <x v="0"/>
    <n v="1229"/>
    <x v="1"/>
    <x v="1"/>
    <n v="1469509200"/>
    <n v="1469595600"/>
    <b v="0"/>
    <b v="0"/>
    <n v="77.400977995110026"/>
    <n v="103.033360455655"/>
  </r>
  <r>
    <n v="878"/>
    <x v="857"/>
    <s v="Enterprise-wide foreground paradigm"/>
    <x v="1"/>
    <x v="16"/>
    <n v="2700"/>
    <n v="1012"/>
    <x v="0"/>
    <n v="12"/>
    <x v="6"/>
    <x v="6"/>
    <n v="1579068000"/>
    <n v="1581141600"/>
    <b v="0"/>
    <b v="0"/>
    <n v="37.481481481481481"/>
    <n v="84.333333333333329"/>
  </r>
  <r>
    <n v="879"/>
    <x v="858"/>
    <s v="Stand-alone incremental parallelism"/>
    <x v="5"/>
    <x v="9"/>
    <n v="1000"/>
    <n v="5438"/>
    <x v="1"/>
    <n v="53"/>
    <x v="1"/>
    <x v="1"/>
    <n v="1487743200"/>
    <n v="1488520800"/>
    <b v="0"/>
    <b v="0"/>
    <n v="543.79999999999995"/>
    <n v="102.60377358490567"/>
  </r>
  <r>
    <n v="880"/>
    <x v="859"/>
    <s v="Persevering 5thgeneration throughput"/>
    <x v="1"/>
    <x v="5"/>
    <n v="84500"/>
    <n v="193101"/>
    <x v="1"/>
    <n v="2414"/>
    <x v="1"/>
    <x v="1"/>
    <n v="1563685200"/>
    <n v="1563858000"/>
    <b v="0"/>
    <b v="0"/>
    <n v="228.52189349112427"/>
    <n v="79.992129246064621"/>
  </r>
  <r>
    <n v="881"/>
    <x v="860"/>
    <s v="Implemented object-oriented synergy"/>
    <x v="3"/>
    <x v="3"/>
    <n v="81300"/>
    <n v="31665"/>
    <x v="0"/>
    <n v="452"/>
    <x v="1"/>
    <x v="1"/>
    <n v="1436418000"/>
    <n v="1438923600"/>
    <b v="0"/>
    <b v="1"/>
    <n v="38.948339483394832"/>
    <n v="70.055309734513273"/>
  </r>
  <r>
    <n v="882"/>
    <x v="861"/>
    <s v="Balanced demand-driven definition"/>
    <x v="3"/>
    <x v="3"/>
    <n v="800"/>
    <n v="2960"/>
    <x v="1"/>
    <n v="80"/>
    <x v="1"/>
    <x v="1"/>
    <n v="1421820000"/>
    <n v="1422165600"/>
    <b v="0"/>
    <b v="0"/>
    <n v="370"/>
    <n v="37"/>
  </r>
  <r>
    <n v="883"/>
    <x v="862"/>
    <s v="Customer-focused mobile Graphic Interface"/>
    <x v="4"/>
    <x v="12"/>
    <n v="3400"/>
    <n v="8089"/>
    <x v="1"/>
    <n v="193"/>
    <x v="1"/>
    <x v="1"/>
    <n v="1274763600"/>
    <n v="1277874000"/>
    <b v="0"/>
    <b v="0"/>
    <n v="237.91176470588232"/>
    <n v="41.911917098445599"/>
  </r>
  <r>
    <n v="884"/>
    <x v="863"/>
    <s v="Horizontal secondary interface"/>
    <x v="3"/>
    <x v="3"/>
    <n v="170800"/>
    <n v="109374"/>
    <x v="0"/>
    <n v="1886"/>
    <x v="1"/>
    <x v="1"/>
    <n v="1399179600"/>
    <n v="1399352400"/>
    <b v="0"/>
    <b v="1"/>
    <n v="64.036299765807954"/>
    <n v="57.992576882290564"/>
  </r>
  <r>
    <n v="885"/>
    <x v="864"/>
    <s v="Virtual analyzing collaboration"/>
    <x v="3"/>
    <x v="3"/>
    <n v="1800"/>
    <n v="2129"/>
    <x v="1"/>
    <n v="52"/>
    <x v="1"/>
    <x v="1"/>
    <n v="1275800400"/>
    <n v="1279083600"/>
    <b v="0"/>
    <b v="0"/>
    <n v="118.27777777777777"/>
    <n v="40.942307692307693"/>
  </r>
  <r>
    <n v="886"/>
    <x v="865"/>
    <s v="Multi-tiered explicit focus group"/>
    <x v="1"/>
    <x v="7"/>
    <n v="150600"/>
    <n v="127745"/>
    <x v="0"/>
    <n v="1825"/>
    <x v="1"/>
    <x v="1"/>
    <n v="1282798800"/>
    <n v="1284354000"/>
    <b v="0"/>
    <b v="0"/>
    <n v="84.824037184594957"/>
    <n v="69.9972602739726"/>
  </r>
  <r>
    <n v="887"/>
    <x v="866"/>
    <s v="Multi-layered systematic knowledgebase"/>
    <x v="3"/>
    <x v="3"/>
    <n v="7800"/>
    <n v="2289"/>
    <x v="0"/>
    <n v="31"/>
    <x v="1"/>
    <x v="1"/>
    <n v="1437109200"/>
    <n v="1441170000"/>
    <b v="0"/>
    <b v="1"/>
    <n v="29.346153846153843"/>
    <n v="73.838709677419359"/>
  </r>
  <r>
    <n v="888"/>
    <x v="867"/>
    <s v="Reverse-engineered uniform knowledge user"/>
    <x v="3"/>
    <x v="3"/>
    <n v="5800"/>
    <n v="12174"/>
    <x v="1"/>
    <n v="290"/>
    <x v="1"/>
    <x v="1"/>
    <n v="1491886800"/>
    <n v="1493528400"/>
    <b v="0"/>
    <b v="0"/>
    <n v="209.89655172413794"/>
    <n v="41.979310344827589"/>
  </r>
  <r>
    <n v="889"/>
    <x v="868"/>
    <s v="Secured dynamic capacity"/>
    <x v="1"/>
    <x v="5"/>
    <n v="5600"/>
    <n v="9508"/>
    <x v="1"/>
    <n v="122"/>
    <x v="1"/>
    <x v="1"/>
    <n v="1394600400"/>
    <n v="1395205200"/>
    <b v="0"/>
    <b v="1"/>
    <n v="169.78571428571431"/>
    <n v="77.93442622950819"/>
  </r>
  <r>
    <n v="890"/>
    <x v="869"/>
    <s v="Devolved foreground throughput"/>
    <x v="1"/>
    <x v="7"/>
    <n v="134400"/>
    <n v="155849"/>
    <x v="1"/>
    <n v="1470"/>
    <x v="1"/>
    <x v="1"/>
    <n v="1561352400"/>
    <n v="1561438800"/>
    <b v="0"/>
    <b v="0"/>
    <n v="115.95907738095239"/>
    <n v="106.01972789115646"/>
  </r>
  <r>
    <n v="891"/>
    <x v="870"/>
    <s v="Synchronized demand-driven infrastructure"/>
    <x v="4"/>
    <x v="4"/>
    <n v="3000"/>
    <n v="7758"/>
    <x v="1"/>
    <n v="165"/>
    <x v="0"/>
    <x v="0"/>
    <n v="1322892000"/>
    <n v="1326693600"/>
    <b v="0"/>
    <b v="0"/>
    <n v="258.59999999999997"/>
    <n v="47.018181818181816"/>
  </r>
  <r>
    <n v="892"/>
    <x v="871"/>
    <s v="Realigned discrete structure"/>
    <x v="5"/>
    <x v="18"/>
    <n v="6000"/>
    <n v="13835"/>
    <x v="1"/>
    <n v="182"/>
    <x v="1"/>
    <x v="1"/>
    <n v="1274418000"/>
    <n v="1277960400"/>
    <b v="0"/>
    <b v="0"/>
    <n v="230.58333333333331"/>
    <n v="76.016483516483518"/>
  </r>
  <r>
    <n v="893"/>
    <x v="872"/>
    <s v="Progressive grid-enabled website"/>
    <x v="4"/>
    <x v="4"/>
    <n v="8400"/>
    <n v="10770"/>
    <x v="1"/>
    <n v="199"/>
    <x v="6"/>
    <x v="6"/>
    <n v="1434344400"/>
    <n v="1434690000"/>
    <b v="0"/>
    <b v="1"/>
    <n v="128.21428571428572"/>
    <n v="54.120603015075375"/>
  </r>
  <r>
    <n v="894"/>
    <x v="873"/>
    <s v="Organic cohesive neural-net"/>
    <x v="4"/>
    <x v="19"/>
    <n v="1700"/>
    <n v="3208"/>
    <x v="1"/>
    <n v="56"/>
    <x v="4"/>
    <x v="4"/>
    <n v="1373518800"/>
    <n v="1376110800"/>
    <b v="0"/>
    <b v="1"/>
    <n v="188.70588235294116"/>
    <n v="57.285714285714285"/>
  </r>
  <r>
    <n v="895"/>
    <x v="874"/>
    <s v="Integrated demand-driven info-mediaries"/>
    <x v="3"/>
    <x v="3"/>
    <n v="159800"/>
    <n v="11108"/>
    <x v="0"/>
    <n v="107"/>
    <x v="1"/>
    <x v="1"/>
    <n v="1517637600"/>
    <n v="1518415200"/>
    <b v="0"/>
    <b v="0"/>
    <n v="6.9511889862327907"/>
    <n v="103.81308411214954"/>
  </r>
  <r>
    <n v="896"/>
    <x v="875"/>
    <s v="Reverse-engineered client-server extranet"/>
    <x v="0"/>
    <x v="0"/>
    <n v="19800"/>
    <n v="153338"/>
    <x v="1"/>
    <n v="1460"/>
    <x v="2"/>
    <x v="2"/>
    <n v="1310619600"/>
    <n v="1310878800"/>
    <b v="0"/>
    <b v="1"/>
    <n v="774.43434343434342"/>
    <n v="105.02602739726028"/>
  </r>
  <r>
    <n v="897"/>
    <x v="876"/>
    <s v="Organized discrete encoding"/>
    <x v="3"/>
    <x v="3"/>
    <n v="8800"/>
    <n v="2437"/>
    <x v="0"/>
    <n v="27"/>
    <x v="1"/>
    <x v="1"/>
    <n v="1556427600"/>
    <n v="1556600400"/>
    <b v="0"/>
    <b v="0"/>
    <n v="27.693181818181817"/>
    <n v="90.259259259259252"/>
  </r>
  <r>
    <n v="898"/>
    <x v="877"/>
    <s v="Balanced regional flexibility"/>
    <x v="4"/>
    <x v="4"/>
    <n v="179100"/>
    <n v="93991"/>
    <x v="0"/>
    <n v="1221"/>
    <x v="1"/>
    <x v="1"/>
    <n v="1576476000"/>
    <n v="1576994400"/>
    <b v="0"/>
    <b v="0"/>
    <n v="52.479620323841424"/>
    <n v="76.978705978705975"/>
  </r>
  <r>
    <n v="899"/>
    <x v="878"/>
    <s v="Implemented multimedia time-frame"/>
    <x v="1"/>
    <x v="17"/>
    <n v="3100"/>
    <n v="12620"/>
    <x v="1"/>
    <n v="123"/>
    <x v="5"/>
    <x v="5"/>
    <n v="1381122000"/>
    <n v="1382677200"/>
    <b v="0"/>
    <b v="0"/>
    <n v="407.09677419354841"/>
    <n v="102.60162601626017"/>
  </r>
  <r>
    <n v="900"/>
    <x v="879"/>
    <s v="Enhanced uniform service-desk"/>
    <x v="2"/>
    <x v="2"/>
    <n v="100"/>
    <n v="2"/>
    <x v="0"/>
    <n v="1"/>
    <x v="1"/>
    <x v="1"/>
    <n v="1411102800"/>
    <n v="1411189200"/>
    <b v="0"/>
    <b v="1"/>
    <n v="2"/>
    <n v="2"/>
  </r>
  <r>
    <n v="901"/>
    <x v="880"/>
    <s v="Versatile bottom-line definition"/>
    <x v="1"/>
    <x v="1"/>
    <n v="5600"/>
    <n v="8746"/>
    <x v="1"/>
    <n v="159"/>
    <x v="1"/>
    <x v="1"/>
    <n v="1531803600"/>
    <n v="1534654800"/>
    <b v="0"/>
    <b v="1"/>
    <n v="156.17857142857144"/>
    <n v="55.0062893081761"/>
  </r>
  <r>
    <n v="902"/>
    <x v="881"/>
    <s v="Integrated bifurcated software"/>
    <x v="2"/>
    <x v="2"/>
    <n v="1400"/>
    <n v="3534"/>
    <x v="1"/>
    <n v="110"/>
    <x v="1"/>
    <x v="1"/>
    <n v="1454133600"/>
    <n v="1457762400"/>
    <b v="0"/>
    <b v="0"/>
    <n v="252.42857142857144"/>
    <n v="32.127272727272725"/>
  </r>
  <r>
    <n v="903"/>
    <x v="882"/>
    <s v="Assimilated next generation instruction set"/>
    <x v="5"/>
    <x v="9"/>
    <n v="41000"/>
    <n v="709"/>
    <x v="2"/>
    <n v="14"/>
    <x v="1"/>
    <x v="1"/>
    <n v="1336194000"/>
    <n v="1337490000"/>
    <b v="0"/>
    <b v="1"/>
    <n v="1.729268292682927"/>
    <n v="50.642857142857146"/>
  </r>
  <r>
    <n v="904"/>
    <x v="883"/>
    <s v="Digitized foreground array"/>
    <x v="5"/>
    <x v="15"/>
    <n v="6500"/>
    <n v="795"/>
    <x v="0"/>
    <n v="16"/>
    <x v="1"/>
    <x v="1"/>
    <n v="1349326800"/>
    <n v="1349672400"/>
    <b v="0"/>
    <b v="0"/>
    <n v="12.230769230769232"/>
    <n v="49.6875"/>
  </r>
  <r>
    <n v="905"/>
    <x v="884"/>
    <s v="Re-engineered clear-thinking project"/>
    <x v="3"/>
    <x v="3"/>
    <n v="7900"/>
    <n v="12955"/>
    <x v="1"/>
    <n v="236"/>
    <x v="1"/>
    <x v="1"/>
    <n v="1379566800"/>
    <n v="1379826000"/>
    <b v="0"/>
    <b v="0"/>
    <n v="163.98734177215189"/>
    <n v="54.894067796610166"/>
  </r>
  <r>
    <n v="906"/>
    <x v="885"/>
    <s v="Implemented even-keeled standardization"/>
    <x v="4"/>
    <x v="4"/>
    <n v="5500"/>
    <n v="8964"/>
    <x v="1"/>
    <n v="191"/>
    <x v="1"/>
    <x v="1"/>
    <n v="1494651600"/>
    <n v="1497762000"/>
    <b v="1"/>
    <b v="1"/>
    <n v="162.98181818181817"/>
    <n v="46.931937172774866"/>
  </r>
  <r>
    <n v="907"/>
    <x v="886"/>
    <s v="Quality-focused asymmetric adapter"/>
    <x v="3"/>
    <x v="3"/>
    <n v="9100"/>
    <n v="1843"/>
    <x v="0"/>
    <n v="41"/>
    <x v="1"/>
    <x v="1"/>
    <n v="1303880400"/>
    <n v="1304485200"/>
    <b v="0"/>
    <b v="0"/>
    <n v="20.252747252747252"/>
    <n v="44.951219512195124"/>
  </r>
  <r>
    <n v="908"/>
    <x v="887"/>
    <s v="Networked intangible help-desk"/>
    <x v="6"/>
    <x v="11"/>
    <n v="38200"/>
    <n v="121950"/>
    <x v="1"/>
    <n v="3934"/>
    <x v="1"/>
    <x v="1"/>
    <n v="1335934800"/>
    <n v="1336885200"/>
    <b v="0"/>
    <b v="0"/>
    <n v="319.24083769633506"/>
    <n v="30.99898322318251"/>
  </r>
  <r>
    <n v="909"/>
    <x v="888"/>
    <s v="Synchronized attitude-oriented frame"/>
    <x v="3"/>
    <x v="3"/>
    <n v="1800"/>
    <n v="8621"/>
    <x v="1"/>
    <n v="80"/>
    <x v="0"/>
    <x v="0"/>
    <n v="1528088400"/>
    <n v="1530421200"/>
    <b v="0"/>
    <b v="1"/>
    <n v="478.94444444444446"/>
    <n v="107.7625"/>
  </r>
  <r>
    <n v="910"/>
    <x v="889"/>
    <s v="Proactive incremental architecture"/>
    <x v="3"/>
    <x v="3"/>
    <n v="154500"/>
    <n v="30215"/>
    <x v="3"/>
    <n v="296"/>
    <x v="1"/>
    <x v="1"/>
    <n v="1421906400"/>
    <n v="1421992800"/>
    <b v="0"/>
    <b v="0"/>
    <n v="19.556634304207122"/>
    <n v="102.07770270270271"/>
  </r>
  <r>
    <n v="911"/>
    <x v="890"/>
    <s v="Cloned responsive standardization"/>
    <x v="2"/>
    <x v="2"/>
    <n v="5800"/>
    <n v="11539"/>
    <x v="1"/>
    <n v="462"/>
    <x v="1"/>
    <x v="1"/>
    <n v="1568005200"/>
    <n v="1568178000"/>
    <b v="1"/>
    <b v="0"/>
    <n v="198.94827586206895"/>
    <n v="24.976190476190474"/>
  </r>
  <r>
    <n v="912"/>
    <x v="891"/>
    <s v="Reduced bifurcated pricing structure"/>
    <x v="4"/>
    <x v="6"/>
    <n v="1800"/>
    <n v="14310"/>
    <x v="1"/>
    <n v="179"/>
    <x v="1"/>
    <x v="1"/>
    <n v="1346821200"/>
    <n v="1347944400"/>
    <b v="1"/>
    <b v="0"/>
    <n v="795"/>
    <n v="79.944134078212286"/>
  </r>
  <r>
    <n v="913"/>
    <x v="892"/>
    <s v="Re-engineered asymmetric challenge"/>
    <x v="4"/>
    <x v="6"/>
    <n v="70200"/>
    <n v="35536"/>
    <x v="0"/>
    <n v="523"/>
    <x v="2"/>
    <x v="2"/>
    <n v="1557637200"/>
    <n v="1558760400"/>
    <b v="0"/>
    <b v="0"/>
    <n v="50.621082621082621"/>
    <n v="67.946462715105156"/>
  </r>
  <r>
    <n v="914"/>
    <x v="893"/>
    <s v="Diverse client-driven conglomeration"/>
    <x v="3"/>
    <x v="3"/>
    <n v="6400"/>
    <n v="3676"/>
    <x v="0"/>
    <n v="141"/>
    <x v="4"/>
    <x v="4"/>
    <n v="1375592400"/>
    <n v="1376629200"/>
    <b v="0"/>
    <b v="0"/>
    <n v="57.4375"/>
    <n v="26.070921985815602"/>
  </r>
  <r>
    <n v="915"/>
    <x v="894"/>
    <s v="Configurable upward-trending solution"/>
    <x v="4"/>
    <x v="19"/>
    <n v="125900"/>
    <n v="195936"/>
    <x v="1"/>
    <n v="1866"/>
    <x v="4"/>
    <x v="4"/>
    <n v="1503982800"/>
    <n v="1504760400"/>
    <b v="0"/>
    <b v="0"/>
    <n v="155.62827640984909"/>
    <n v="105.0032154340836"/>
  </r>
  <r>
    <n v="916"/>
    <x v="895"/>
    <s v="Persistent bandwidth-monitored framework"/>
    <x v="7"/>
    <x v="14"/>
    <n v="3700"/>
    <n v="1343"/>
    <x v="0"/>
    <n v="52"/>
    <x v="1"/>
    <x v="1"/>
    <n v="1418882400"/>
    <n v="1419660000"/>
    <b v="0"/>
    <b v="0"/>
    <n v="36.297297297297298"/>
    <n v="25.826923076923077"/>
  </r>
  <r>
    <n v="917"/>
    <x v="896"/>
    <s v="Polarized discrete product"/>
    <x v="4"/>
    <x v="12"/>
    <n v="3600"/>
    <n v="2097"/>
    <x v="2"/>
    <n v="27"/>
    <x v="4"/>
    <x v="4"/>
    <n v="1309237200"/>
    <n v="1311310800"/>
    <b v="0"/>
    <b v="1"/>
    <n v="58.25"/>
    <n v="77.666666666666671"/>
  </r>
  <r>
    <n v="918"/>
    <x v="897"/>
    <s v="Seamless dynamic website"/>
    <x v="5"/>
    <x v="15"/>
    <n v="3800"/>
    <n v="9021"/>
    <x v="1"/>
    <n v="156"/>
    <x v="5"/>
    <x v="5"/>
    <n v="1343365200"/>
    <n v="1344315600"/>
    <b v="0"/>
    <b v="0"/>
    <n v="237.39473684210526"/>
    <n v="57.82692307692308"/>
  </r>
  <r>
    <n v="919"/>
    <x v="898"/>
    <s v="Extended multimedia firmware"/>
    <x v="3"/>
    <x v="3"/>
    <n v="35600"/>
    <n v="20915"/>
    <x v="0"/>
    <n v="225"/>
    <x v="2"/>
    <x v="2"/>
    <n v="1507957200"/>
    <n v="1510725600"/>
    <b v="0"/>
    <b v="1"/>
    <n v="58.75"/>
    <n v="92.955555555555549"/>
  </r>
  <r>
    <n v="920"/>
    <x v="899"/>
    <s v="Versatile directional project"/>
    <x v="4"/>
    <x v="10"/>
    <n v="5300"/>
    <n v="9676"/>
    <x v="1"/>
    <n v="255"/>
    <x v="1"/>
    <x v="1"/>
    <n v="1549519200"/>
    <n v="1551247200"/>
    <b v="1"/>
    <b v="0"/>
    <n v="182.56603773584905"/>
    <n v="37.945098039215686"/>
  </r>
  <r>
    <n v="921"/>
    <x v="900"/>
    <s v="Profound directional knowledge user"/>
    <x v="2"/>
    <x v="2"/>
    <n v="160400"/>
    <n v="1210"/>
    <x v="0"/>
    <n v="38"/>
    <x v="1"/>
    <x v="1"/>
    <n v="1329026400"/>
    <n v="1330236000"/>
    <b v="0"/>
    <b v="0"/>
    <n v="0.75436408977556113"/>
    <n v="31.842105263157894"/>
  </r>
  <r>
    <n v="922"/>
    <x v="901"/>
    <s v="Ameliorated logistical capability"/>
    <x v="1"/>
    <x v="21"/>
    <n v="51400"/>
    <n v="90440"/>
    <x v="1"/>
    <n v="2261"/>
    <x v="1"/>
    <x v="1"/>
    <n v="1544335200"/>
    <n v="1545112800"/>
    <b v="0"/>
    <b v="1"/>
    <n v="175.95330739299609"/>
    <n v="40"/>
  </r>
  <r>
    <n v="923"/>
    <x v="902"/>
    <s v="Sharable discrete definition"/>
    <x v="3"/>
    <x v="3"/>
    <n v="1700"/>
    <n v="4044"/>
    <x v="1"/>
    <n v="40"/>
    <x v="1"/>
    <x v="1"/>
    <n v="1279083600"/>
    <n v="1279170000"/>
    <b v="0"/>
    <b v="0"/>
    <n v="237.88235294117646"/>
    <n v="101.1"/>
  </r>
  <r>
    <n v="924"/>
    <x v="903"/>
    <s v="User-friendly next generation core"/>
    <x v="3"/>
    <x v="3"/>
    <n v="39400"/>
    <n v="192292"/>
    <x v="1"/>
    <n v="2289"/>
    <x v="6"/>
    <x v="6"/>
    <n v="1572498000"/>
    <n v="1573452000"/>
    <b v="0"/>
    <b v="0"/>
    <n v="488.05076142131981"/>
    <n v="84.006989951944078"/>
  </r>
  <r>
    <n v="925"/>
    <x v="904"/>
    <s v="Profit-focused empowering system engine"/>
    <x v="3"/>
    <x v="3"/>
    <n v="3000"/>
    <n v="6722"/>
    <x v="1"/>
    <n v="65"/>
    <x v="1"/>
    <x v="1"/>
    <n v="1506056400"/>
    <n v="1507093200"/>
    <b v="0"/>
    <b v="0"/>
    <n v="224.06666666666669"/>
    <n v="103.41538461538461"/>
  </r>
  <r>
    <n v="926"/>
    <x v="905"/>
    <s v="Synchronized cohesive encoding"/>
    <x v="0"/>
    <x v="0"/>
    <n v="8700"/>
    <n v="1577"/>
    <x v="0"/>
    <n v="15"/>
    <x v="1"/>
    <x v="1"/>
    <n v="1463029200"/>
    <n v="1463374800"/>
    <b v="0"/>
    <b v="0"/>
    <n v="18.126436781609197"/>
    <n v="105.13333333333334"/>
  </r>
  <r>
    <n v="927"/>
    <x v="906"/>
    <s v="Synergistic dynamic utilization"/>
    <x v="3"/>
    <x v="3"/>
    <n v="7200"/>
    <n v="3301"/>
    <x v="0"/>
    <n v="37"/>
    <x v="1"/>
    <x v="1"/>
    <n v="1342069200"/>
    <n v="1344574800"/>
    <b v="0"/>
    <b v="0"/>
    <n v="45.847222222222221"/>
    <n v="89.21621621621621"/>
  </r>
  <r>
    <n v="928"/>
    <x v="907"/>
    <s v="Triple-buffered bi-directional model"/>
    <x v="2"/>
    <x v="2"/>
    <n v="167400"/>
    <n v="196386"/>
    <x v="1"/>
    <n v="3777"/>
    <x v="6"/>
    <x v="6"/>
    <n v="1388296800"/>
    <n v="1389074400"/>
    <b v="0"/>
    <b v="0"/>
    <n v="117.31541218637993"/>
    <n v="51.995234312946785"/>
  </r>
  <r>
    <n v="929"/>
    <x v="908"/>
    <s v="Polarized tertiary function"/>
    <x v="3"/>
    <x v="3"/>
    <n v="5500"/>
    <n v="11952"/>
    <x v="1"/>
    <n v="184"/>
    <x v="4"/>
    <x v="4"/>
    <n v="1493787600"/>
    <n v="1494997200"/>
    <b v="0"/>
    <b v="0"/>
    <n v="217.30909090909088"/>
    <n v="64.956521739130437"/>
  </r>
  <r>
    <n v="930"/>
    <x v="909"/>
    <s v="Configurable fault-tolerant structure"/>
    <x v="3"/>
    <x v="3"/>
    <n v="3500"/>
    <n v="3930"/>
    <x v="1"/>
    <n v="85"/>
    <x v="1"/>
    <x v="1"/>
    <n v="1424844000"/>
    <n v="1425448800"/>
    <b v="0"/>
    <b v="1"/>
    <n v="112.28571428571428"/>
    <n v="46.235294117647058"/>
  </r>
  <r>
    <n v="931"/>
    <x v="910"/>
    <s v="Digitized 24/7 budgetary management"/>
    <x v="3"/>
    <x v="3"/>
    <n v="7900"/>
    <n v="5729"/>
    <x v="0"/>
    <n v="112"/>
    <x v="1"/>
    <x v="1"/>
    <n v="1403931600"/>
    <n v="1404104400"/>
    <b v="0"/>
    <b v="1"/>
    <n v="72.51898734177216"/>
    <n v="51.151785714285715"/>
  </r>
  <r>
    <n v="932"/>
    <x v="911"/>
    <s v="Stand-alone zero tolerance algorithm"/>
    <x v="1"/>
    <x v="1"/>
    <n v="2300"/>
    <n v="4883"/>
    <x v="1"/>
    <n v="144"/>
    <x v="1"/>
    <x v="1"/>
    <n v="1394514000"/>
    <n v="1394773200"/>
    <b v="0"/>
    <b v="0"/>
    <n v="212.30434782608697"/>
    <n v="33.909722222222221"/>
  </r>
  <r>
    <n v="933"/>
    <x v="912"/>
    <s v="Implemented tangible support"/>
    <x v="3"/>
    <x v="3"/>
    <n v="73000"/>
    <n v="175015"/>
    <x v="1"/>
    <n v="1902"/>
    <x v="1"/>
    <x v="1"/>
    <n v="1365397200"/>
    <n v="1366520400"/>
    <b v="0"/>
    <b v="0"/>
    <n v="239.74657534246577"/>
    <n v="92.016298633017882"/>
  </r>
  <r>
    <n v="934"/>
    <x v="913"/>
    <s v="Reactive radical framework"/>
    <x v="3"/>
    <x v="3"/>
    <n v="6200"/>
    <n v="11280"/>
    <x v="1"/>
    <n v="105"/>
    <x v="1"/>
    <x v="1"/>
    <n v="1456120800"/>
    <n v="1456639200"/>
    <b v="0"/>
    <b v="0"/>
    <n v="181.93548387096774"/>
    <n v="107.42857142857143"/>
  </r>
  <r>
    <n v="935"/>
    <x v="914"/>
    <s v="Object-based full-range knowledge user"/>
    <x v="3"/>
    <x v="3"/>
    <n v="6100"/>
    <n v="10012"/>
    <x v="1"/>
    <n v="132"/>
    <x v="1"/>
    <x v="1"/>
    <n v="1437714000"/>
    <n v="1438318800"/>
    <b v="0"/>
    <b v="0"/>
    <n v="164.13114754098362"/>
    <n v="75.848484848484844"/>
  </r>
  <r>
    <n v="936"/>
    <x v="591"/>
    <s v="Enhanced composite contingency"/>
    <x v="3"/>
    <x v="3"/>
    <n v="103200"/>
    <n v="1690"/>
    <x v="0"/>
    <n v="21"/>
    <x v="1"/>
    <x v="1"/>
    <n v="1563771600"/>
    <n v="1564030800"/>
    <b v="1"/>
    <b v="0"/>
    <n v="1.6375968992248062"/>
    <n v="80.476190476190482"/>
  </r>
  <r>
    <n v="937"/>
    <x v="915"/>
    <s v="Cloned fresh-thinking model"/>
    <x v="4"/>
    <x v="4"/>
    <n v="171000"/>
    <n v="84891"/>
    <x v="3"/>
    <n v="976"/>
    <x v="1"/>
    <x v="1"/>
    <n v="1448517600"/>
    <n v="1449295200"/>
    <b v="0"/>
    <b v="0"/>
    <n v="49.64385964912281"/>
    <n v="86.978483606557376"/>
  </r>
  <r>
    <n v="938"/>
    <x v="916"/>
    <s v="Total dedicated benchmark"/>
    <x v="5"/>
    <x v="13"/>
    <n v="9200"/>
    <n v="10093"/>
    <x v="1"/>
    <n v="96"/>
    <x v="1"/>
    <x v="1"/>
    <n v="1528779600"/>
    <n v="1531890000"/>
    <b v="0"/>
    <b v="1"/>
    <n v="109.70652173913042"/>
    <n v="105.13541666666667"/>
  </r>
  <r>
    <n v="939"/>
    <x v="917"/>
    <s v="Streamlined human-resource Graphic Interface"/>
    <x v="6"/>
    <x v="11"/>
    <n v="7800"/>
    <n v="3839"/>
    <x v="0"/>
    <n v="67"/>
    <x v="1"/>
    <x v="1"/>
    <n v="1304744400"/>
    <n v="1306213200"/>
    <b v="0"/>
    <b v="1"/>
    <n v="49.217948717948715"/>
    <n v="57.298507462686565"/>
  </r>
  <r>
    <n v="940"/>
    <x v="918"/>
    <s v="Upgradable analyzing core"/>
    <x v="2"/>
    <x v="2"/>
    <n v="9900"/>
    <n v="6161"/>
    <x v="2"/>
    <n v="66"/>
    <x v="0"/>
    <x v="0"/>
    <n v="1354341600"/>
    <n v="1356242400"/>
    <b v="0"/>
    <b v="0"/>
    <n v="62.232323232323225"/>
    <n v="93.348484848484844"/>
  </r>
  <r>
    <n v="941"/>
    <x v="919"/>
    <s v="Profound exuding pricing structure"/>
    <x v="3"/>
    <x v="3"/>
    <n v="43000"/>
    <n v="5615"/>
    <x v="0"/>
    <n v="78"/>
    <x v="1"/>
    <x v="1"/>
    <n v="1294552800"/>
    <n v="1297576800"/>
    <b v="1"/>
    <b v="0"/>
    <n v="13.05813953488372"/>
    <n v="71.987179487179489"/>
  </r>
  <r>
    <n v="942"/>
    <x v="916"/>
    <s v="Horizontal optimizing model"/>
    <x v="3"/>
    <x v="3"/>
    <n v="9600"/>
    <n v="6205"/>
    <x v="0"/>
    <n v="67"/>
    <x v="2"/>
    <x v="2"/>
    <n v="1295935200"/>
    <n v="1296194400"/>
    <b v="0"/>
    <b v="0"/>
    <n v="64.635416666666671"/>
    <n v="92.611940298507463"/>
  </r>
  <r>
    <n v="943"/>
    <x v="920"/>
    <s v="Synchronized fault-tolerant algorithm"/>
    <x v="0"/>
    <x v="0"/>
    <n v="7500"/>
    <n v="11969"/>
    <x v="1"/>
    <n v="114"/>
    <x v="1"/>
    <x v="1"/>
    <n v="1411534800"/>
    <n v="1414558800"/>
    <b v="0"/>
    <b v="0"/>
    <n v="159.58666666666667"/>
    <n v="104.99122807017544"/>
  </r>
  <r>
    <n v="944"/>
    <x v="921"/>
    <s v="Streamlined 5thgeneration intranet"/>
    <x v="7"/>
    <x v="14"/>
    <n v="10000"/>
    <n v="8142"/>
    <x v="0"/>
    <n v="263"/>
    <x v="2"/>
    <x v="2"/>
    <n v="1486706400"/>
    <n v="1488348000"/>
    <b v="0"/>
    <b v="0"/>
    <n v="81.42"/>
    <n v="30.958174904942965"/>
  </r>
  <r>
    <n v="945"/>
    <x v="922"/>
    <s v="Cross-group clear-thinking task-force"/>
    <x v="7"/>
    <x v="14"/>
    <n v="172000"/>
    <n v="55805"/>
    <x v="0"/>
    <n v="1691"/>
    <x v="1"/>
    <x v="1"/>
    <n v="1333602000"/>
    <n v="1334898000"/>
    <b v="1"/>
    <b v="0"/>
    <n v="32.444767441860463"/>
    <n v="33.001182732111175"/>
  </r>
  <r>
    <n v="946"/>
    <x v="923"/>
    <s v="Public-key bandwidth-monitored intranet"/>
    <x v="3"/>
    <x v="3"/>
    <n v="153700"/>
    <n v="15238"/>
    <x v="0"/>
    <n v="181"/>
    <x v="1"/>
    <x v="1"/>
    <n v="1308200400"/>
    <n v="1308373200"/>
    <b v="0"/>
    <b v="0"/>
    <n v="9.9141184124918666"/>
    <n v="84.187845303867405"/>
  </r>
  <r>
    <n v="947"/>
    <x v="924"/>
    <s v="Upgradable clear-thinking hardware"/>
    <x v="3"/>
    <x v="3"/>
    <n v="3600"/>
    <n v="961"/>
    <x v="0"/>
    <n v="13"/>
    <x v="1"/>
    <x v="1"/>
    <n v="1411707600"/>
    <n v="1412312400"/>
    <b v="0"/>
    <b v="0"/>
    <n v="26.694444444444443"/>
    <n v="73.92307692307692"/>
  </r>
  <r>
    <n v="948"/>
    <x v="925"/>
    <s v="Integrated holistic paradigm"/>
    <x v="4"/>
    <x v="4"/>
    <n v="9400"/>
    <n v="5918"/>
    <x v="3"/>
    <n v="160"/>
    <x v="1"/>
    <x v="1"/>
    <n v="1418364000"/>
    <n v="1419228000"/>
    <b v="1"/>
    <b v="1"/>
    <n v="62.957446808510639"/>
    <n v="36.987499999999997"/>
  </r>
  <r>
    <n v="949"/>
    <x v="926"/>
    <s v="Seamless clear-thinking conglomeration"/>
    <x v="2"/>
    <x v="2"/>
    <n v="5900"/>
    <n v="9520"/>
    <x v="1"/>
    <n v="203"/>
    <x v="1"/>
    <x v="1"/>
    <n v="1429333200"/>
    <n v="1430974800"/>
    <b v="0"/>
    <b v="0"/>
    <n v="161.35593220338984"/>
    <n v="46.896551724137929"/>
  </r>
  <r>
    <n v="950"/>
    <x v="927"/>
    <s v="Persistent content-based methodology"/>
    <x v="3"/>
    <x v="3"/>
    <n v="100"/>
    <n v="5"/>
    <x v="0"/>
    <n v="1"/>
    <x v="1"/>
    <x v="1"/>
    <n v="1555390800"/>
    <n v="1555822800"/>
    <b v="0"/>
    <b v="1"/>
    <n v="5"/>
    <n v="5"/>
  </r>
  <r>
    <n v="951"/>
    <x v="928"/>
    <s v="Re-engineered 24hour matrix"/>
    <x v="1"/>
    <x v="1"/>
    <n v="14500"/>
    <n v="159056"/>
    <x v="1"/>
    <n v="1559"/>
    <x v="1"/>
    <x v="1"/>
    <n v="1482732000"/>
    <n v="1482818400"/>
    <b v="0"/>
    <b v="1"/>
    <n v="1096.9379310344827"/>
    <n v="102.02437459910199"/>
  </r>
  <r>
    <n v="952"/>
    <x v="929"/>
    <s v="Virtual multi-tasking core"/>
    <x v="4"/>
    <x v="4"/>
    <n v="145500"/>
    <n v="101987"/>
    <x v="3"/>
    <n v="2266"/>
    <x v="1"/>
    <x v="1"/>
    <n v="1470718800"/>
    <n v="1471928400"/>
    <b v="0"/>
    <b v="0"/>
    <n v="70.094158075601371"/>
    <n v="45.007502206531335"/>
  </r>
  <r>
    <n v="953"/>
    <x v="930"/>
    <s v="Streamlined fault-tolerant conglomeration"/>
    <x v="4"/>
    <x v="22"/>
    <n v="3300"/>
    <n v="1980"/>
    <x v="0"/>
    <n v="21"/>
    <x v="1"/>
    <x v="1"/>
    <n v="1450591200"/>
    <n v="1453701600"/>
    <b v="0"/>
    <b v="1"/>
    <n v="60"/>
    <n v="94.285714285714292"/>
  </r>
  <r>
    <n v="954"/>
    <x v="931"/>
    <s v="Enterprise-wide client-driven policy"/>
    <x v="2"/>
    <x v="2"/>
    <n v="42600"/>
    <n v="156384"/>
    <x v="1"/>
    <n v="1548"/>
    <x v="2"/>
    <x v="2"/>
    <n v="1348290000"/>
    <n v="1350363600"/>
    <b v="0"/>
    <b v="0"/>
    <n v="367.0985915492958"/>
    <n v="101.02325581395348"/>
  </r>
  <r>
    <n v="955"/>
    <x v="932"/>
    <s v="Function-based next generation emulation"/>
    <x v="3"/>
    <x v="3"/>
    <n v="700"/>
    <n v="7763"/>
    <x v="1"/>
    <n v="80"/>
    <x v="1"/>
    <x v="1"/>
    <n v="1353823200"/>
    <n v="1353996000"/>
    <b v="0"/>
    <b v="0"/>
    <n v="1109"/>
    <n v="97.037499999999994"/>
  </r>
  <r>
    <n v="956"/>
    <x v="933"/>
    <s v="Re-engineered composite focus group"/>
    <x v="4"/>
    <x v="22"/>
    <n v="187600"/>
    <n v="35698"/>
    <x v="0"/>
    <n v="830"/>
    <x v="1"/>
    <x v="1"/>
    <n v="1450764000"/>
    <n v="1451109600"/>
    <b v="0"/>
    <b v="0"/>
    <n v="19.028784648187631"/>
    <n v="43.00963855421687"/>
  </r>
  <r>
    <n v="957"/>
    <x v="934"/>
    <s v="Profound mission-critical function"/>
    <x v="3"/>
    <x v="3"/>
    <n v="9800"/>
    <n v="12434"/>
    <x v="1"/>
    <n v="131"/>
    <x v="1"/>
    <x v="1"/>
    <n v="1329372000"/>
    <n v="1329631200"/>
    <b v="0"/>
    <b v="0"/>
    <n v="126.87755102040816"/>
    <n v="94.916030534351151"/>
  </r>
  <r>
    <n v="958"/>
    <x v="935"/>
    <s v="De-engineered zero-defect open system"/>
    <x v="4"/>
    <x v="10"/>
    <n v="1100"/>
    <n v="8081"/>
    <x v="1"/>
    <n v="112"/>
    <x v="1"/>
    <x v="1"/>
    <n v="1277096400"/>
    <n v="1278997200"/>
    <b v="0"/>
    <b v="0"/>
    <n v="734.63636363636363"/>
    <n v="72.151785714285708"/>
  </r>
  <r>
    <n v="959"/>
    <x v="936"/>
    <s v="Operative hybrid utilization"/>
    <x v="5"/>
    <x v="18"/>
    <n v="145000"/>
    <n v="6631"/>
    <x v="0"/>
    <n v="130"/>
    <x v="1"/>
    <x v="1"/>
    <n v="1277701200"/>
    <n v="1280120400"/>
    <b v="0"/>
    <b v="0"/>
    <n v="4.5731034482758623"/>
    <n v="51.007692307692309"/>
  </r>
  <r>
    <n v="960"/>
    <x v="937"/>
    <s v="Function-based interactive matrix"/>
    <x v="2"/>
    <x v="2"/>
    <n v="5500"/>
    <n v="4678"/>
    <x v="0"/>
    <n v="55"/>
    <x v="1"/>
    <x v="1"/>
    <n v="1454911200"/>
    <n v="1458104400"/>
    <b v="0"/>
    <b v="0"/>
    <n v="85.054545454545448"/>
    <n v="85.054545454545448"/>
  </r>
  <r>
    <n v="961"/>
    <x v="938"/>
    <s v="Optimized content-based collaboration"/>
    <x v="5"/>
    <x v="18"/>
    <n v="5700"/>
    <n v="6800"/>
    <x v="1"/>
    <n v="155"/>
    <x v="1"/>
    <x v="1"/>
    <n v="1297922400"/>
    <n v="1298268000"/>
    <b v="0"/>
    <b v="0"/>
    <n v="119.29824561403508"/>
    <n v="43.87096774193548"/>
  </r>
  <r>
    <n v="962"/>
    <x v="939"/>
    <s v="User-centric cohesive policy"/>
    <x v="0"/>
    <x v="0"/>
    <n v="3600"/>
    <n v="10657"/>
    <x v="1"/>
    <n v="266"/>
    <x v="1"/>
    <x v="1"/>
    <n v="1384408800"/>
    <n v="1386223200"/>
    <b v="0"/>
    <b v="0"/>
    <n v="296.02777777777777"/>
    <n v="40.063909774436091"/>
  </r>
  <r>
    <n v="963"/>
    <x v="940"/>
    <s v="Ergonomic methodical hub"/>
    <x v="7"/>
    <x v="14"/>
    <n v="5900"/>
    <n v="4997"/>
    <x v="0"/>
    <n v="114"/>
    <x v="6"/>
    <x v="6"/>
    <n v="1299304800"/>
    <n v="1299823200"/>
    <b v="0"/>
    <b v="1"/>
    <n v="84.694915254237287"/>
    <n v="43.833333333333336"/>
  </r>
  <r>
    <n v="964"/>
    <x v="941"/>
    <s v="Devolved disintermediate encryption"/>
    <x v="3"/>
    <x v="3"/>
    <n v="3700"/>
    <n v="13164"/>
    <x v="1"/>
    <n v="155"/>
    <x v="1"/>
    <x v="1"/>
    <n v="1431320400"/>
    <n v="1431752400"/>
    <b v="0"/>
    <b v="0"/>
    <n v="355.7837837837838"/>
    <n v="84.92903225806451"/>
  </r>
  <r>
    <n v="965"/>
    <x v="942"/>
    <s v="Phased clear-thinking policy"/>
    <x v="1"/>
    <x v="1"/>
    <n v="2200"/>
    <n v="8501"/>
    <x v="1"/>
    <n v="207"/>
    <x v="4"/>
    <x v="4"/>
    <n v="1264399200"/>
    <n v="1267855200"/>
    <b v="0"/>
    <b v="0"/>
    <n v="386.40909090909093"/>
    <n v="41.067632850241544"/>
  </r>
  <r>
    <n v="966"/>
    <x v="411"/>
    <s v="Seamless solution-oriented capacity"/>
    <x v="3"/>
    <x v="3"/>
    <n v="1700"/>
    <n v="13468"/>
    <x v="1"/>
    <n v="245"/>
    <x v="1"/>
    <x v="1"/>
    <n v="1497502800"/>
    <n v="1497675600"/>
    <b v="0"/>
    <b v="0"/>
    <n v="792.23529411764707"/>
    <n v="54.971428571428568"/>
  </r>
  <r>
    <n v="967"/>
    <x v="943"/>
    <s v="Organized human-resource attitude"/>
    <x v="1"/>
    <x v="21"/>
    <n v="88400"/>
    <n v="121138"/>
    <x v="1"/>
    <n v="1573"/>
    <x v="1"/>
    <x v="1"/>
    <n v="1333688400"/>
    <n v="1336885200"/>
    <b v="0"/>
    <b v="0"/>
    <n v="137.03393665158373"/>
    <n v="77.010807374443743"/>
  </r>
  <r>
    <n v="968"/>
    <x v="944"/>
    <s v="Open-architected disintermediate budgetary management"/>
    <x v="0"/>
    <x v="0"/>
    <n v="2400"/>
    <n v="8117"/>
    <x v="1"/>
    <n v="114"/>
    <x v="1"/>
    <x v="1"/>
    <n v="1293861600"/>
    <n v="1295157600"/>
    <b v="0"/>
    <b v="0"/>
    <n v="338.20833333333337"/>
    <n v="71.201754385964918"/>
  </r>
  <r>
    <n v="969"/>
    <x v="945"/>
    <s v="Multi-lateral radical solution"/>
    <x v="3"/>
    <x v="3"/>
    <n v="7900"/>
    <n v="8550"/>
    <x v="1"/>
    <n v="93"/>
    <x v="1"/>
    <x v="1"/>
    <n v="1576994400"/>
    <n v="1577599200"/>
    <b v="0"/>
    <b v="0"/>
    <n v="108.22784810126582"/>
    <n v="91.935483870967744"/>
  </r>
  <r>
    <n v="970"/>
    <x v="946"/>
    <s v="Inverse context-sensitive info-mediaries"/>
    <x v="3"/>
    <x v="3"/>
    <n v="94900"/>
    <n v="57659"/>
    <x v="0"/>
    <n v="594"/>
    <x v="1"/>
    <x v="1"/>
    <n v="1304917200"/>
    <n v="1305003600"/>
    <b v="0"/>
    <b v="0"/>
    <n v="60.757639620653315"/>
    <n v="97.069023569023571"/>
  </r>
  <r>
    <n v="971"/>
    <x v="947"/>
    <s v="Versatile neutral workforce"/>
    <x v="4"/>
    <x v="19"/>
    <n v="5100"/>
    <n v="1414"/>
    <x v="0"/>
    <n v="24"/>
    <x v="1"/>
    <x v="1"/>
    <n v="1381208400"/>
    <n v="1381726800"/>
    <b v="0"/>
    <b v="0"/>
    <n v="27.725490196078432"/>
    <n v="58.916666666666664"/>
  </r>
  <r>
    <n v="972"/>
    <x v="948"/>
    <s v="Multi-tiered systematic knowledge user"/>
    <x v="2"/>
    <x v="2"/>
    <n v="42700"/>
    <n v="97524"/>
    <x v="1"/>
    <n v="1681"/>
    <x v="1"/>
    <x v="1"/>
    <n v="1401685200"/>
    <n v="1402462800"/>
    <b v="0"/>
    <b v="1"/>
    <n v="228.3934426229508"/>
    <n v="58.015466983938133"/>
  </r>
  <r>
    <n v="973"/>
    <x v="949"/>
    <s v="Programmable multi-state algorithm"/>
    <x v="3"/>
    <x v="3"/>
    <n v="121100"/>
    <n v="26176"/>
    <x v="0"/>
    <n v="252"/>
    <x v="1"/>
    <x v="1"/>
    <n v="1291960800"/>
    <n v="1292133600"/>
    <b v="0"/>
    <b v="1"/>
    <n v="21.615194054500414"/>
    <n v="103.87301587301587"/>
  </r>
  <r>
    <n v="974"/>
    <x v="950"/>
    <s v="Multi-channeled reciprocal interface"/>
    <x v="1"/>
    <x v="7"/>
    <n v="800"/>
    <n v="2991"/>
    <x v="1"/>
    <n v="32"/>
    <x v="1"/>
    <x v="1"/>
    <n v="1368853200"/>
    <n v="1368939600"/>
    <b v="0"/>
    <b v="0"/>
    <n v="373.875"/>
    <n v="93.46875"/>
  </r>
  <r>
    <n v="975"/>
    <x v="951"/>
    <s v="Right-sized maximized migration"/>
    <x v="3"/>
    <x v="3"/>
    <n v="5400"/>
    <n v="8366"/>
    <x v="1"/>
    <n v="135"/>
    <x v="1"/>
    <x v="1"/>
    <n v="1448776800"/>
    <n v="1452146400"/>
    <b v="0"/>
    <b v="1"/>
    <n v="154.92592592592592"/>
    <n v="61.970370370370368"/>
  </r>
  <r>
    <n v="976"/>
    <x v="952"/>
    <s v="Self-enabling value-added artificial intelligence"/>
    <x v="3"/>
    <x v="3"/>
    <n v="4000"/>
    <n v="12886"/>
    <x v="1"/>
    <n v="140"/>
    <x v="1"/>
    <x v="1"/>
    <n v="1296194400"/>
    <n v="1296712800"/>
    <b v="0"/>
    <b v="1"/>
    <n v="322.14999999999998"/>
    <n v="92.042857142857144"/>
  </r>
  <r>
    <n v="977"/>
    <x v="597"/>
    <s v="Vision-oriented interactive solution"/>
    <x v="0"/>
    <x v="0"/>
    <n v="7000"/>
    <n v="5177"/>
    <x v="0"/>
    <n v="67"/>
    <x v="1"/>
    <x v="1"/>
    <n v="1517983200"/>
    <n v="1520748000"/>
    <b v="0"/>
    <b v="0"/>
    <n v="73.957142857142856"/>
    <n v="77.268656716417908"/>
  </r>
  <r>
    <n v="978"/>
    <x v="953"/>
    <s v="Fundamental user-facing productivity"/>
    <x v="6"/>
    <x v="11"/>
    <n v="1000"/>
    <n v="8641"/>
    <x v="1"/>
    <n v="92"/>
    <x v="1"/>
    <x v="1"/>
    <n v="1478930400"/>
    <n v="1480831200"/>
    <b v="0"/>
    <b v="0"/>
    <n v="864.1"/>
    <n v="93.923913043478265"/>
  </r>
  <r>
    <n v="979"/>
    <x v="954"/>
    <s v="Innovative well-modulated capability"/>
    <x v="3"/>
    <x v="3"/>
    <n v="60200"/>
    <n v="86244"/>
    <x v="1"/>
    <n v="1015"/>
    <x v="4"/>
    <x v="4"/>
    <n v="1426395600"/>
    <n v="1426914000"/>
    <b v="0"/>
    <b v="0"/>
    <n v="143.26245847176079"/>
    <n v="84.969458128078813"/>
  </r>
  <r>
    <n v="980"/>
    <x v="955"/>
    <s v="Universal fault-tolerant orchestration"/>
    <x v="5"/>
    <x v="9"/>
    <n v="195200"/>
    <n v="78630"/>
    <x v="0"/>
    <n v="742"/>
    <x v="1"/>
    <x v="1"/>
    <n v="1446181200"/>
    <n v="1446616800"/>
    <b v="1"/>
    <b v="0"/>
    <n v="40.281762295081968"/>
    <n v="105.97035040431267"/>
  </r>
  <r>
    <n v="981"/>
    <x v="956"/>
    <s v="Grass-roots executive synergy"/>
    <x v="2"/>
    <x v="2"/>
    <n v="6700"/>
    <n v="11941"/>
    <x v="1"/>
    <n v="323"/>
    <x v="1"/>
    <x v="1"/>
    <n v="1514181600"/>
    <n v="1517032800"/>
    <b v="0"/>
    <b v="0"/>
    <n v="178.22388059701493"/>
    <n v="36.969040247678016"/>
  </r>
  <r>
    <n v="982"/>
    <x v="957"/>
    <s v="Multi-layered optimal application"/>
    <x v="4"/>
    <x v="4"/>
    <n v="7200"/>
    <n v="6115"/>
    <x v="0"/>
    <n v="75"/>
    <x v="1"/>
    <x v="1"/>
    <n v="1311051600"/>
    <n v="1311224400"/>
    <b v="0"/>
    <b v="1"/>
    <n v="84.930555555555557"/>
    <n v="81.533333333333331"/>
  </r>
  <r>
    <n v="983"/>
    <x v="958"/>
    <s v="Business-focused full-range core"/>
    <x v="4"/>
    <x v="4"/>
    <n v="129100"/>
    <n v="188404"/>
    <x v="1"/>
    <n v="2326"/>
    <x v="1"/>
    <x v="1"/>
    <n v="1564894800"/>
    <n v="1566190800"/>
    <b v="0"/>
    <b v="0"/>
    <n v="145.93648334624322"/>
    <n v="80.999140154772135"/>
  </r>
  <r>
    <n v="984"/>
    <x v="959"/>
    <s v="Exclusive system-worthy Graphic Interface"/>
    <x v="3"/>
    <x v="3"/>
    <n v="6500"/>
    <n v="9910"/>
    <x v="1"/>
    <n v="381"/>
    <x v="1"/>
    <x v="1"/>
    <n v="1567918800"/>
    <n v="1570165200"/>
    <b v="0"/>
    <b v="0"/>
    <n v="152.46153846153848"/>
    <n v="26.010498687664043"/>
  </r>
  <r>
    <n v="985"/>
    <x v="960"/>
    <s v="Enhanced optimal ability"/>
    <x v="1"/>
    <x v="1"/>
    <n v="170600"/>
    <n v="114523"/>
    <x v="0"/>
    <n v="4405"/>
    <x v="1"/>
    <x v="1"/>
    <n v="1386309600"/>
    <n v="1388556000"/>
    <b v="0"/>
    <b v="1"/>
    <n v="67.129542790152414"/>
    <n v="25.998410896708286"/>
  </r>
  <r>
    <n v="986"/>
    <x v="961"/>
    <s v="Optional zero administration neural-net"/>
    <x v="1"/>
    <x v="1"/>
    <n v="7800"/>
    <n v="3144"/>
    <x v="0"/>
    <n v="92"/>
    <x v="1"/>
    <x v="1"/>
    <n v="1301979600"/>
    <n v="1303189200"/>
    <b v="0"/>
    <b v="0"/>
    <n v="40.307692307692307"/>
    <n v="34.173913043478258"/>
  </r>
  <r>
    <n v="987"/>
    <x v="962"/>
    <s v="Ameliorated foreground focus group"/>
    <x v="4"/>
    <x v="4"/>
    <n v="6200"/>
    <n v="13441"/>
    <x v="1"/>
    <n v="480"/>
    <x v="1"/>
    <x v="1"/>
    <n v="1493269200"/>
    <n v="1494478800"/>
    <b v="0"/>
    <b v="0"/>
    <n v="216.79032258064518"/>
    <n v="28.002083333333335"/>
  </r>
  <r>
    <n v="988"/>
    <x v="963"/>
    <s v="Triple-buffered multi-tasking matrices"/>
    <x v="5"/>
    <x v="15"/>
    <n v="9400"/>
    <n v="4899"/>
    <x v="0"/>
    <n v="64"/>
    <x v="1"/>
    <x v="1"/>
    <n v="1478930400"/>
    <n v="1480744800"/>
    <b v="0"/>
    <b v="0"/>
    <n v="52.117021276595743"/>
    <n v="76.546875"/>
  </r>
  <r>
    <n v="989"/>
    <x v="964"/>
    <s v="Versatile dedicated migration"/>
    <x v="5"/>
    <x v="18"/>
    <n v="2400"/>
    <n v="11990"/>
    <x v="1"/>
    <n v="226"/>
    <x v="1"/>
    <x v="1"/>
    <n v="1555390800"/>
    <n v="1555822800"/>
    <b v="0"/>
    <b v="0"/>
    <n v="499.58333333333337"/>
    <n v="53.053097345132741"/>
  </r>
  <r>
    <n v="990"/>
    <x v="965"/>
    <s v="Devolved foreground customer loyalty"/>
    <x v="4"/>
    <x v="6"/>
    <n v="7800"/>
    <n v="6839"/>
    <x v="0"/>
    <n v="64"/>
    <x v="1"/>
    <x v="1"/>
    <n v="1456984800"/>
    <n v="1458882000"/>
    <b v="0"/>
    <b v="1"/>
    <n v="87.679487179487182"/>
    <n v="106.859375"/>
  </r>
  <r>
    <n v="991"/>
    <x v="509"/>
    <s v="Reduced reciprocal focus group"/>
    <x v="1"/>
    <x v="1"/>
    <n v="9800"/>
    <n v="11091"/>
    <x v="1"/>
    <n v="241"/>
    <x v="1"/>
    <x v="1"/>
    <n v="1411621200"/>
    <n v="1411966800"/>
    <b v="0"/>
    <b v="1"/>
    <n v="113.17346938775511"/>
    <n v="46.020746887966808"/>
  </r>
  <r>
    <n v="992"/>
    <x v="966"/>
    <s v="Networked global migration"/>
    <x v="4"/>
    <x v="6"/>
    <n v="3100"/>
    <n v="13223"/>
    <x v="1"/>
    <n v="132"/>
    <x v="1"/>
    <x v="1"/>
    <n v="1525669200"/>
    <n v="1526878800"/>
    <b v="0"/>
    <b v="1"/>
    <n v="426.54838709677421"/>
    <n v="100.17424242424242"/>
  </r>
  <r>
    <n v="993"/>
    <x v="967"/>
    <s v="De-engineered even-keeled definition"/>
    <x v="7"/>
    <x v="14"/>
    <n v="9800"/>
    <n v="7608"/>
    <x v="3"/>
    <n v="75"/>
    <x v="6"/>
    <x v="6"/>
    <n v="1450936800"/>
    <n v="1452405600"/>
    <b v="0"/>
    <b v="1"/>
    <n v="77.632653061224488"/>
    <n v="101.44"/>
  </r>
  <r>
    <n v="994"/>
    <x v="968"/>
    <s v="Implemented bi-directional flexibility"/>
    <x v="5"/>
    <x v="18"/>
    <n v="141100"/>
    <n v="74073"/>
    <x v="0"/>
    <n v="842"/>
    <x v="1"/>
    <x v="1"/>
    <n v="1413522000"/>
    <n v="1414040400"/>
    <b v="0"/>
    <b v="1"/>
    <n v="52.496810772501767"/>
    <n v="87.972684085510693"/>
  </r>
  <r>
    <n v="995"/>
    <x v="969"/>
    <s v="Vision-oriented scalable definition"/>
    <x v="0"/>
    <x v="0"/>
    <n v="97300"/>
    <n v="153216"/>
    <x v="1"/>
    <n v="2043"/>
    <x v="1"/>
    <x v="1"/>
    <n v="1541307600"/>
    <n v="1543816800"/>
    <b v="0"/>
    <b v="1"/>
    <n v="157.46762589928059"/>
    <n v="74.995594713656388"/>
  </r>
  <r>
    <n v="996"/>
    <x v="970"/>
    <s v="Future-proofed upward-trending migration"/>
    <x v="3"/>
    <x v="3"/>
    <n v="6600"/>
    <n v="4814"/>
    <x v="0"/>
    <n v="112"/>
    <x v="1"/>
    <x v="1"/>
    <n v="1357106400"/>
    <n v="1359698400"/>
    <b v="0"/>
    <b v="0"/>
    <n v="72.939393939393938"/>
    <n v="42.982142857142854"/>
  </r>
  <r>
    <n v="997"/>
    <x v="971"/>
    <s v="Right-sized full-range throughput"/>
    <x v="3"/>
    <x v="3"/>
    <n v="7600"/>
    <n v="4603"/>
    <x v="3"/>
    <n v="139"/>
    <x v="6"/>
    <x v="6"/>
    <n v="1390197600"/>
    <n v="1390629600"/>
    <b v="0"/>
    <b v="0"/>
    <n v="60.565789473684205"/>
    <n v="33.115107913669064"/>
  </r>
  <r>
    <n v="998"/>
    <x v="972"/>
    <s v="Polarized composite customer loyalty"/>
    <x v="1"/>
    <x v="7"/>
    <n v="66600"/>
    <n v="37823"/>
    <x v="0"/>
    <n v="374"/>
    <x v="1"/>
    <x v="1"/>
    <n v="1265868000"/>
    <n v="1267077600"/>
    <b v="0"/>
    <b v="1"/>
    <n v="56.791291291291287"/>
    <n v="101.13101604278074"/>
  </r>
  <r>
    <n v="999"/>
    <x v="973"/>
    <s v="Expanded eco-centric policy"/>
    <x v="0"/>
    <x v="0"/>
    <n v="111100"/>
    <n v="62819"/>
    <x v="3"/>
    <n v="1122"/>
    <x v="1"/>
    <x v="1"/>
    <n v="1467176400"/>
    <n v="1467781200"/>
    <b v="0"/>
    <b v="0"/>
    <n v="56.542754275427541"/>
    <n v="55.98841354723708"/>
  </r>
  <r>
    <m/>
    <x v="974"/>
    <m/>
    <x v="9"/>
    <x v="24"/>
    <m/>
    <m/>
    <x v="4"/>
    <m/>
    <x v="7"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s v="food trucks"/>
    <n v="100"/>
    <n v="0"/>
    <x v="0"/>
    <n v="0"/>
    <s v="CA"/>
    <s v="CAD"/>
    <n v="1448690400"/>
    <n v="1450159200"/>
    <b v="0"/>
    <b v="0"/>
    <n v="0"/>
    <e v="#DIV/0!"/>
    <x v="0"/>
    <d v="2015-12-15T06:00:00"/>
  </r>
  <r>
    <n v="1"/>
    <s v="Odom Inc"/>
    <s v="Managed bottom-line architecture"/>
    <x v="1"/>
    <s v="rock"/>
    <n v="1400"/>
    <n v="14560"/>
    <x v="1"/>
    <n v="158"/>
    <s v="US"/>
    <s v="USD"/>
    <n v="1408424400"/>
    <n v="1408597200"/>
    <b v="0"/>
    <b v="1"/>
    <n v="1040"/>
    <n v="92.151898734177209"/>
    <x v="1"/>
    <d v="2014-08-21T05:00:00"/>
  </r>
  <r>
    <n v="2"/>
    <s v="Melton, Robinson and Fritz"/>
    <s v="Function-based leadingedge pricing structure"/>
    <x v="2"/>
    <s v="web"/>
    <n v="108400"/>
    <n v="142523"/>
    <x v="1"/>
    <n v="1425"/>
    <s v="AU"/>
    <s v="AUD"/>
    <n v="1384668000"/>
    <n v="1384840800"/>
    <b v="0"/>
    <b v="0"/>
    <n v="131.4787822878229"/>
    <n v="100.01614035087719"/>
    <x v="2"/>
    <d v="2013-11-19T06:00:00"/>
  </r>
  <r>
    <n v="3"/>
    <s v="Mcdonald, Gonzalez and Ross"/>
    <s v="Vision-oriented fresh-thinking conglomeration"/>
    <x v="1"/>
    <s v="rock"/>
    <n v="4200"/>
    <n v="2477"/>
    <x v="0"/>
    <n v="24"/>
    <s v="US"/>
    <s v="USD"/>
    <n v="1565499600"/>
    <n v="1568955600"/>
    <b v="0"/>
    <b v="0"/>
    <n v="58.976190476190467"/>
    <n v="103.20833333333333"/>
    <x v="3"/>
    <d v="2019-09-20T05:00:00"/>
  </r>
  <r>
    <n v="4"/>
    <s v="Larson-Little"/>
    <s v="Proactive foreground core"/>
    <x v="3"/>
    <s v="plays"/>
    <n v="7600"/>
    <n v="5265"/>
    <x v="0"/>
    <n v="53"/>
    <s v="US"/>
    <s v="USD"/>
    <n v="1547964000"/>
    <n v="1548309600"/>
    <b v="0"/>
    <b v="0"/>
    <n v="69.276315789473685"/>
    <n v="99.339622641509436"/>
    <x v="4"/>
    <d v="2019-01-24T06:00:00"/>
  </r>
  <r>
    <n v="5"/>
    <s v="Harris Group"/>
    <s v="Open-source optimizing database"/>
    <x v="3"/>
    <s v="plays"/>
    <n v="7600"/>
    <n v="13195"/>
    <x v="1"/>
    <n v="174"/>
    <s v="DK"/>
    <s v="DKK"/>
    <n v="1346130000"/>
    <n v="1347080400"/>
    <b v="0"/>
    <b v="0"/>
    <n v="173.61842105263159"/>
    <n v="75.833333333333329"/>
    <x v="5"/>
    <d v="2012-09-08T05:00:00"/>
  </r>
  <r>
    <n v="6"/>
    <s v="Ortiz, Coleman and Mitchell"/>
    <s v="Operative upward-trending algorithm"/>
    <x v="4"/>
    <s v="documentary"/>
    <n v="5200"/>
    <n v="1090"/>
    <x v="0"/>
    <n v="18"/>
    <s v="GB"/>
    <s v="GBP"/>
    <n v="1505278800"/>
    <n v="1505365200"/>
    <b v="0"/>
    <b v="0"/>
    <n v="20.961538461538463"/>
    <n v="60.555555555555557"/>
    <x v="6"/>
    <d v="2017-09-14T05:00:00"/>
  </r>
  <r>
    <n v="7"/>
    <s v="Carter-Guzman"/>
    <s v="Centralized cohesive challenge"/>
    <x v="3"/>
    <s v="plays"/>
    <n v="4500"/>
    <n v="14741"/>
    <x v="1"/>
    <n v="227"/>
    <s v="DK"/>
    <s v="DKK"/>
    <n v="1439442000"/>
    <n v="1439614800"/>
    <b v="0"/>
    <b v="0"/>
    <n v="327.57777777777778"/>
    <n v="64.93832599118943"/>
    <x v="7"/>
    <d v="2015-08-15T05:00:00"/>
  </r>
  <r>
    <n v="8"/>
    <s v="Nunez-Richards"/>
    <s v="Exclusive attitude-oriented intranet"/>
    <x v="3"/>
    <s v="plays"/>
    <n v="110100"/>
    <n v="21946"/>
    <x v="2"/>
    <n v="708"/>
    <s v="DK"/>
    <s v="DKK"/>
    <n v="1281330000"/>
    <n v="1281502800"/>
    <b v="0"/>
    <b v="0"/>
    <n v="19.932788374205266"/>
    <n v="30.997175141242938"/>
    <x v="8"/>
    <d v="2010-08-11T05:00:00"/>
  </r>
  <r>
    <n v="9"/>
    <s v="Rangel, Holt and Jones"/>
    <s v="Open-source fresh-thinking model"/>
    <x v="1"/>
    <s v="electric music"/>
    <n v="6200"/>
    <n v="3208"/>
    <x v="0"/>
    <n v="44"/>
    <s v="US"/>
    <s v="USD"/>
    <n v="1379566800"/>
    <n v="1383804000"/>
    <b v="0"/>
    <b v="0"/>
    <n v="51.741935483870968"/>
    <n v="72.909090909090907"/>
    <x v="9"/>
    <d v="2013-11-07T06:00:00"/>
  </r>
  <r>
    <n v="10"/>
    <s v="Green Ltd"/>
    <s v="Monitored empowering installation"/>
    <x v="4"/>
    <s v="drama"/>
    <n v="5200"/>
    <n v="13838"/>
    <x v="1"/>
    <n v="220"/>
    <s v="US"/>
    <s v="USD"/>
    <n v="1281762000"/>
    <n v="1285909200"/>
    <b v="0"/>
    <b v="0"/>
    <n v="266.11538461538464"/>
    <n v="62.9"/>
    <x v="10"/>
    <d v="2010-10-01T05:00:00"/>
  </r>
  <r>
    <n v="11"/>
    <s v="Perez, Johnson and Gardner"/>
    <s v="Grass-roots zero administration system engine"/>
    <x v="3"/>
    <s v="plays"/>
    <n v="6300"/>
    <n v="3030"/>
    <x v="0"/>
    <n v="27"/>
    <s v="US"/>
    <s v="USD"/>
    <n v="1285045200"/>
    <n v="1285563600"/>
    <b v="0"/>
    <b v="1"/>
    <n v="48.095238095238095"/>
    <n v="112.22222222222223"/>
    <x v="11"/>
    <d v="2010-09-27T05:00:00"/>
  </r>
  <r>
    <n v="12"/>
    <s v="Kim Ltd"/>
    <s v="Assimilated hybrid intranet"/>
    <x v="4"/>
    <s v="drama"/>
    <n v="6300"/>
    <n v="5629"/>
    <x v="0"/>
    <n v="55"/>
    <s v="US"/>
    <s v="USD"/>
    <n v="1571720400"/>
    <n v="1572411600"/>
    <b v="0"/>
    <b v="0"/>
    <n v="89.349206349206341"/>
    <n v="102.34545454545454"/>
    <x v="12"/>
    <d v="2019-10-30T05:00:00"/>
  </r>
  <r>
    <n v="13"/>
    <s v="Walker, Taylor and Coleman"/>
    <s v="Multi-tiered directional open architecture"/>
    <x v="1"/>
    <s v="indie rock"/>
    <n v="4200"/>
    <n v="10295"/>
    <x v="1"/>
    <n v="98"/>
    <s v="US"/>
    <s v="USD"/>
    <n v="1465621200"/>
    <n v="1466658000"/>
    <b v="0"/>
    <b v="0"/>
    <n v="245.11904761904765"/>
    <n v="105.05102040816327"/>
    <x v="13"/>
    <d v="2016-06-23T05:00:00"/>
  </r>
  <r>
    <n v="14"/>
    <s v="Rodriguez, Rose and Stewart"/>
    <s v="Cloned directional synergy"/>
    <x v="1"/>
    <s v="indie rock"/>
    <n v="28200"/>
    <n v="18829"/>
    <x v="0"/>
    <n v="200"/>
    <s v="US"/>
    <s v="USD"/>
    <n v="1331013600"/>
    <n v="1333342800"/>
    <b v="0"/>
    <b v="0"/>
    <n v="66.769503546099301"/>
    <n v="94.144999999999996"/>
    <x v="14"/>
    <d v="2012-04-02T05:00:00"/>
  </r>
  <r>
    <n v="15"/>
    <s v="Wright, Hunt and Rowe"/>
    <s v="Extended eco-centric pricing structure"/>
    <x v="2"/>
    <s v="wearables"/>
    <n v="81200"/>
    <n v="38414"/>
    <x v="0"/>
    <n v="452"/>
    <s v="US"/>
    <s v="USD"/>
    <n v="1575957600"/>
    <n v="1576303200"/>
    <b v="0"/>
    <b v="0"/>
    <n v="47.307881773399011"/>
    <n v="84.986725663716811"/>
    <x v="15"/>
    <d v="2019-12-14T06:00:00"/>
  </r>
  <r>
    <n v="16"/>
    <s v="Hines Inc"/>
    <s v="Cross-platform systemic adapter"/>
    <x v="5"/>
    <s v="nonfiction"/>
    <n v="1700"/>
    <n v="11041"/>
    <x v="1"/>
    <n v="100"/>
    <s v="US"/>
    <s v="USD"/>
    <n v="1390370400"/>
    <n v="1392271200"/>
    <b v="0"/>
    <b v="0"/>
    <n v="649.47058823529414"/>
    <n v="110.41"/>
    <x v="16"/>
    <d v="2014-02-13T06:00:00"/>
  </r>
  <r>
    <n v="17"/>
    <s v="Cochran-Nguyen"/>
    <s v="Seamless 4thgeneration methodology"/>
    <x v="4"/>
    <s v="animation"/>
    <n v="84600"/>
    <n v="134845"/>
    <x v="1"/>
    <n v="1249"/>
    <s v="US"/>
    <s v="USD"/>
    <n v="1294812000"/>
    <n v="1294898400"/>
    <b v="0"/>
    <b v="0"/>
    <n v="159.39125295508273"/>
    <n v="107.96236989591674"/>
    <x v="17"/>
    <d v="2011-01-13T06:00:00"/>
  </r>
  <r>
    <n v="18"/>
    <s v="Johnson-Gould"/>
    <s v="Exclusive needs-based adapter"/>
    <x v="3"/>
    <s v="plays"/>
    <n v="9100"/>
    <n v="6089"/>
    <x v="3"/>
    <n v="135"/>
    <s v="US"/>
    <s v="USD"/>
    <n v="1536382800"/>
    <n v="1537074000"/>
    <b v="0"/>
    <b v="0"/>
    <n v="66.912087912087912"/>
    <n v="45.103703703703701"/>
    <x v="18"/>
    <d v="2018-09-16T05:00:00"/>
  </r>
  <r>
    <n v="19"/>
    <s v="Perez-Hess"/>
    <s v="Down-sized cohesive archive"/>
    <x v="3"/>
    <s v="plays"/>
    <n v="62500"/>
    <n v="30331"/>
    <x v="0"/>
    <n v="674"/>
    <s v="US"/>
    <s v="USD"/>
    <n v="1551679200"/>
    <n v="1553490000"/>
    <b v="0"/>
    <b v="1"/>
    <n v="48.529600000000002"/>
    <n v="45.001483679525222"/>
    <x v="19"/>
    <d v="2019-03-25T05:00:00"/>
  </r>
  <r>
    <n v="20"/>
    <s v="Reeves, Thompson and Richardson"/>
    <s v="Proactive composite alliance"/>
    <x v="4"/>
    <s v="drama"/>
    <n v="131800"/>
    <n v="147936"/>
    <x v="1"/>
    <n v="1396"/>
    <s v="US"/>
    <s v="USD"/>
    <n v="1406523600"/>
    <n v="1406523600"/>
    <b v="0"/>
    <b v="0"/>
    <n v="112.24279210925646"/>
    <n v="105.97134670487107"/>
    <x v="20"/>
    <d v="2014-07-28T05:00:00"/>
  </r>
  <r>
    <n v="21"/>
    <s v="Simmons-Reynolds"/>
    <s v="Re-engineered intangible definition"/>
    <x v="3"/>
    <s v="plays"/>
    <n v="94000"/>
    <n v="38533"/>
    <x v="0"/>
    <n v="558"/>
    <s v="US"/>
    <s v="USD"/>
    <n v="1313384400"/>
    <n v="1316322000"/>
    <b v="0"/>
    <b v="0"/>
    <n v="40.992553191489364"/>
    <n v="69.055555555555557"/>
    <x v="21"/>
    <d v="2011-09-18T05:00:00"/>
  </r>
  <r>
    <n v="22"/>
    <s v="Collier Inc"/>
    <s v="Enhanced dynamic definition"/>
    <x v="3"/>
    <s v="plays"/>
    <n v="59100"/>
    <n v="75690"/>
    <x v="1"/>
    <n v="890"/>
    <s v="US"/>
    <s v="USD"/>
    <n v="1522731600"/>
    <n v="1524027600"/>
    <b v="0"/>
    <b v="0"/>
    <n v="128.07106598984771"/>
    <n v="85.044943820224717"/>
    <x v="22"/>
    <d v="2018-04-18T05:00:00"/>
  </r>
  <r>
    <n v="23"/>
    <s v="Gray-Jenkins"/>
    <s v="Devolved next generation adapter"/>
    <x v="4"/>
    <s v="documentary"/>
    <n v="4500"/>
    <n v="14942"/>
    <x v="1"/>
    <n v="142"/>
    <s v="GB"/>
    <s v="GBP"/>
    <n v="1550124000"/>
    <n v="1554699600"/>
    <b v="0"/>
    <b v="0"/>
    <n v="332.04444444444448"/>
    <n v="105.22535211267606"/>
    <x v="23"/>
    <d v="2019-04-08T05:00:00"/>
  </r>
  <r>
    <n v="24"/>
    <s v="Scott, Wilson and Martin"/>
    <s v="Cross-platform intermediate frame"/>
    <x v="2"/>
    <s v="wearables"/>
    <n v="92400"/>
    <n v="104257"/>
    <x v="1"/>
    <n v="2673"/>
    <s v="US"/>
    <s v="USD"/>
    <n v="1403326800"/>
    <n v="1403499600"/>
    <b v="0"/>
    <b v="0"/>
    <n v="112.83225108225108"/>
    <n v="39.003741114852225"/>
    <x v="24"/>
    <d v="2014-06-23T05:00:00"/>
  </r>
  <r>
    <n v="25"/>
    <s v="Caldwell, Velazquez and Wilson"/>
    <s v="Monitored impactful analyzer"/>
    <x v="6"/>
    <s v="video games"/>
    <n v="5500"/>
    <n v="11904"/>
    <x v="1"/>
    <n v="163"/>
    <s v="US"/>
    <s v="USD"/>
    <n v="1305694800"/>
    <n v="1307422800"/>
    <b v="0"/>
    <b v="1"/>
    <n v="216.43636363636364"/>
    <n v="73.030674846625772"/>
    <x v="25"/>
    <d v="2011-06-07T05:00:00"/>
  </r>
  <r>
    <n v="26"/>
    <s v="Spencer-Bates"/>
    <s v="Optional responsive customer loyalty"/>
    <x v="3"/>
    <s v="plays"/>
    <n v="107500"/>
    <n v="51814"/>
    <x v="3"/>
    <n v="1480"/>
    <s v="US"/>
    <s v="USD"/>
    <n v="1533013200"/>
    <n v="1535346000"/>
    <b v="0"/>
    <b v="0"/>
    <n v="48.199069767441863"/>
    <n v="35.009459459459457"/>
    <x v="26"/>
    <d v="2018-08-27T05:00:00"/>
  </r>
  <r>
    <n v="27"/>
    <s v="Best, Carr and Williams"/>
    <s v="Diverse transitional migration"/>
    <x v="1"/>
    <s v="rock"/>
    <n v="2000"/>
    <n v="1599"/>
    <x v="0"/>
    <n v="15"/>
    <s v="US"/>
    <s v="USD"/>
    <n v="1443848400"/>
    <n v="1444539600"/>
    <b v="0"/>
    <b v="0"/>
    <n v="79.95"/>
    <n v="106.6"/>
    <x v="27"/>
    <d v="2015-10-11T05:00:00"/>
  </r>
  <r>
    <n v="28"/>
    <s v="Campbell, Brown and Powell"/>
    <s v="Synchronized global task-force"/>
    <x v="3"/>
    <s v="plays"/>
    <n v="130800"/>
    <n v="137635"/>
    <x v="1"/>
    <n v="2220"/>
    <s v="US"/>
    <s v="USD"/>
    <n v="1265695200"/>
    <n v="1267682400"/>
    <b v="0"/>
    <b v="1"/>
    <n v="105.22553516819573"/>
    <n v="61.997747747747745"/>
    <x v="28"/>
    <d v="2010-03-04T06:00:00"/>
  </r>
  <r>
    <n v="29"/>
    <s v="Johnson, Parker and Haynes"/>
    <s v="Focused 6thgeneration forecast"/>
    <x v="4"/>
    <s v="shorts"/>
    <n v="45900"/>
    <n v="150965"/>
    <x v="1"/>
    <n v="1606"/>
    <s v="CH"/>
    <s v="CHF"/>
    <n v="1532062800"/>
    <n v="1535518800"/>
    <b v="0"/>
    <b v="0"/>
    <n v="328.89978213507629"/>
    <n v="94.000622665006233"/>
    <x v="29"/>
    <d v="2018-08-29T05:00:00"/>
  </r>
  <r>
    <n v="30"/>
    <s v="Clark-Cooke"/>
    <s v="Down-sized analyzing challenge"/>
    <x v="4"/>
    <s v="animation"/>
    <n v="9000"/>
    <n v="14455"/>
    <x v="1"/>
    <n v="129"/>
    <s v="US"/>
    <s v="USD"/>
    <n v="1558674000"/>
    <n v="1559106000"/>
    <b v="0"/>
    <b v="0"/>
    <n v="160.61111111111111"/>
    <n v="112.05426356589147"/>
    <x v="30"/>
    <d v="2019-05-29T05:00:00"/>
  </r>
  <r>
    <n v="31"/>
    <s v="Schroeder Ltd"/>
    <s v="Progressive needs-based focus group"/>
    <x v="6"/>
    <s v="video games"/>
    <n v="3500"/>
    <n v="10850"/>
    <x v="1"/>
    <n v="226"/>
    <s v="GB"/>
    <s v="GBP"/>
    <n v="1451973600"/>
    <n v="1454392800"/>
    <b v="0"/>
    <b v="0"/>
    <n v="310"/>
    <n v="48.008849557522126"/>
    <x v="31"/>
    <d v="2016-02-02T06:00:00"/>
  </r>
  <r>
    <n v="32"/>
    <s v="Jackson PLC"/>
    <s v="Ergonomic 6thgeneration success"/>
    <x v="4"/>
    <s v="documentary"/>
    <n v="101000"/>
    <n v="87676"/>
    <x v="0"/>
    <n v="2307"/>
    <s v="IT"/>
    <s v="EUR"/>
    <n v="1515564000"/>
    <n v="1517896800"/>
    <b v="0"/>
    <b v="0"/>
    <n v="86.807920792079202"/>
    <n v="38.004334633723452"/>
    <x v="32"/>
    <d v="2018-02-06T06:00:00"/>
  </r>
  <r>
    <n v="33"/>
    <s v="Blair, Collins and Carter"/>
    <s v="Exclusive interactive approach"/>
    <x v="3"/>
    <s v="plays"/>
    <n v="50200"/>
    <n v="189666"/>
    <x v="1"/>
    <n v="5419"/>
    <s v="US"/>
    <s v="USD"/>
    <n v="1412485200"/>
    <n v="1415685600"/>
    <b v="0"/>
    <b v="0"/>
    <n v="377.82071713147411"/>
    <n v="35.000184535892231"/>
    <x v="33"/>
    <d v="2014-11-11T06:00:00"/>
  </r>
  <r>
    <n v="34"/>
    <s v="Maldonado and Sons"/>
    <s v="Reverse-engineered asynchronous archive"/>
    <x v="4"/>
    <s v="documentary"/>
    <n v="9300"/>
    <n v="14025"/>
    <x v="1"/>
    <n v="165"/>
    <s v="US"/>
    <s v="USD"/>
    <n v="1490245200"/>
    <n v="1490677200"/>
    <b v="0"/>
    <b v="0"/>
    <n v="150.80645161290323"/>
    <n v="85"/>
    <x v="34"/>
    <d v="2017-03-28T05:00:00"/>
  </r>
  <r>
    <n v="35"/>
    <s v="Mitchell and Sons"/>
    <s v="Synergized intangible challenge"/>
    <x v="4"/>
    <s v="drama"/>
    <n v="125500"/>
    <n v="188628"/>
    <x v="1"/>
    <n v="1965"/>
    <s v="DK"/>
    <s v="DKK"/>
    <n v="1547877600"/>
    <n v="1551506400"/>
    <b v="0"/>
    <b v="1"/>
    <n v="150.30119521912351"/>
    <n v="95.993893129770996"/>
    <x v="35"/>
    <d v="2019-03-02T06:00:00"/>
  </r>
  <r>
    <n v="36"/>
    <s v="Jackson-Lewis"/>
    <s v="Monitored multi-state encryption"/>
    <x v="3"/>
    <s v="plays"/>
    <n v="700"/>
    <n v="1101"/>
    <x v="1"/>
    <n v="16"/>
    <s v="US"/>
    <s v="USD"/>
    <n v="1298700000"/>
    <n v="1300856400"/>
    <b v="0"/>
    <b v="0"/>
    <n v="157.28571428571431"/>
    <n v="68.8125"/>
    <x v="36"/>
    <d v="2011-03-23T05:00:00"/>
  </r>
  <r>
    <n v="37"/>
    <s v="Black, Armstrong and Anderson"/>
    <s v="Profound attitude-oriented functionalities"/>
    <x v="5"/>
    <s v="fiction"/>
    <n v="8100"/>
    <n v="11339"/>
    <x v="1"/>
    <n v="107"/>
    <s v="US"/>
    <s v="USD"/>
    <n v="1570338000"/>
    <n v="1573192800"/>
    <b v="0"/>
    <b v="1"/>
    <n v="139.98765432098764"/>
    <n v="105.97196261682242"/>
    <x v="37"/>
    <d v="2019-11-08T06:00:00"/>
  </r>
  <r>
    <n v="38"/>
    <s v="Maldonado-Gonzalez"/>
    <s v="Digitized client-driven database"/>
    <x v="7"/>
    <s v="photography books"/>
    <n v="3100"/>
    <n v="10085"/>
    <x v="1"/>
    <n v="134"/>
    <s v="US"/>
    <s v="USD"/>
    <n v="1287378000"/>
    <n v="1287810000"/>
    <b v="0"/>
    <b v="0"/>
    <n v="325.32258064516128"/>
    <n v="75.261194029850742"/>
    <x v="38"/>
    <d v="2010-10-23T05:00:00"/>
  </r>
  <r>
    <n v="39"/>
    <s v="Kim-Rice"/>
    <s v="Organized bi-directional function"/>
    <x v="3"/>
    <s v="plays"/>
    <n v="9900"/>
    <n v="5027"/>
    <x v="0"/>
    <n v="88"/>
    <s v="DK"/>
    <s v="DKK"/>
    <n v="1361772000"/>
    <n v="1362978000"/>
    <b v="0"/>
    <b v="0"/>
    <n v="50.777777777777779"/>
    <n v="57.125"/>
    <x v="39"/>
    <d v="2013-03-11T05:00:00"/>
  </r>
  <r>
    <n v="40"/>
    <s v="Garcia, Garcia and Lopez"/>
    <s v="Reduced stable middleware"/>
    <x v="2"/>
    <s v="wearables"/>
    <n v="8800"/>
    <n v="14878"/>
    <x v="1"/>
    <n v="198"/>
    <s v="US"/>
    <s v="USD"/>
    <n v="1275714000"/>
    <n v="1277355600"/>
    <b v="0"/>
    <b v="1"/>
    <n v="169.06818181818181"/>
    <n v="75.141414141414145"/>
    <x v="40"/>
    <d v="2010-06-24T05:00:00"/>
  </r>
  <r>
    <n v="41"/>
    <s v="Watts Group"/>
    <s v="Universal 5thgeneration neural-net"/>
    <x v="1"/>
    <s v="rock"/>
    <n v="5600"/>
    <n v="11924"/>
    <x v="1"/>
    <n v="111"/>
    <s v="IT"/>
    <s v="EUR"/>
    <n v="1346734800"/>
    <n v="1348981200"/>
    <b v="0"/>
    <b v="1"/>
    <n v="212.92857142857144"/>
    <n v="107.42342342342343"/>
    <x v="41"/>
    <d v="2012-09-30T05:00:00"/>
  </r>
  <r>
    <n v="42"/>
    <s v="Werner-Bryant"/>
    <s v="Virtual uniform frame"/>
    <x v="0"/>
    <s v="food trucks"/>
    <n v="1800"/>
    <n v="7991"/>
    <x v="1"/>
    <n v="222"/>
    <s v="US"/>
    <s v="USD"/>
    <n v="1309755600"/>
    <n v="1310533200"/>
    <b v="0"/>
    <b v="0"/>
    <n v="443.94444444444446"/>
    <n v="35.995495495495497"/>
    <x v="42"/>
    <d v="2011-07-13T05:00:00"/>
  </r>
  <r>
    <n v="43"/>
    <s v="Schmitt-Mendoza"/>
    <s v="Profound explicit paradigm"/>
    <x v="5"/>
    <s v="radio &amp; podcasts"/>
    <n v="90200"/>
    <n v="167717"/>
    <x v="1"/>
    <n v="6212"/>
    <s v="US"/>
    <s v="USD"/>
    <n v="1406178000"/>
    <n v="1407560400"/>
    <b v="0"/>
    <b v="0"/>
    <n v="185.9390243902439"/>
    <n v="26.998873148744366"/>
    <x v="43"/>
    <d v="2014-08-09T05:00:00"/>
  </r>
  <r>
    <n v="44"/>
    <s v="Reid-Mccullough"/>
    <s v="Visionary real-time groupware"/>
    <x v="5"/>
    <s v="fiction"/>
    <n v="1600"/>
    <n v="10541"/>
    <x v="1"/>
    <n v="98"/>
    <s v="DK"/>
    <s v="DKK"/>
    <n v="1552798800"/>
    <n v="1552885200"/>
    <b v="0"/>
    <b v="0"/>
    <n v="658.8125"/>
    <n v="107.56122448979592"/>
    <x v="44"/>
    <d v="2019-03-18T05:00:00"/>
  </r>
  <r>
    <n v="45"/>
    <s v="Woods-Clark"/>
    <s v="Networked tertiary Graphical User Interface"/>
    <x v="3"/>
    <s v="plays"/>
    <n v="9500"/>
    <n v="4530"/>
    <x v="0"/>
    <n v="48"/>
    <s v="US"/>
    <s v="USD"/>
    <n v="1478062800"/>
    <n v="1479362400"/>
    <b v="0"/>
    <b v="1"/>
    <n v="47.684210526315788"/>
    <n v="94.375"/>
    <x v="45"/>
    <d v="2016-11-17T06:00:00"/>
  </r>
  <r>
    <n v="46"/>
    <s v="Vaughn, Hunt and Caldwell"/>
    <s v="Virtual grid-enabled task-force"/>
    <x v="1"/>
    <s v="rock"/>
    <n v="3700"/>
    <n v="4247"/>
    <x v="1"/>
    <n v="92"/>
    <s v="US"/>
    <s v="USD"/>
    <n v="1278565200"/>
    <n v="1280552400"/>
    <b v="0"/>
    <b v="0"/>
    <n v="114.78378378378378"/>
    <n v="46.163043478260867"/>
    <x v="46"/>
    <d v="2010-07-31T05:00:00"/>
  </r>
  <r>
    <n v="47"/>
    <s v="Bennett and Sons"/>
    <s v="Function-based multi-state software"/>
    <x v="3"/>
    <s v="plays"/>
    <n v="1500"/>
    <n v="7129"/>
    <x v="1"/>
    <n v="149"/>
    <s v="US"/>
    <s v="USD"/>
    <n v="1396069200"/>
    <n v="1398661200"/>
    <b v="0"/>
    <b v="0"/>
    <n v="475.26666666666665"/>
    <n v="47.845637583892618"/>
    <x v="47"/>
    <d v="2014-04-28T05:00:00"/>
  </r>
  <r>
    <n v="48"/>
    <s v="Lamb Inc"/>
    <s v="Optimized leadingedge concept"/>
    <x v="3"/>
    <s v="plays"/>
    <n v="33300"/>
    <n v="128862"/>
    <x v="1"/>
    <n v="2431"/>
    <s v="US"/>
    <s v="USD"/>
    <n v="1435208400"/>
    <n v="1436245200"/>
    <b v="0"/>
    <b v="0"/>
    <n v="386.97297297297297"/>
    <n v="53.007815713698065"/>
    <x v="48"/>
    <d v="2015-07-07T05:00:00"/>
  </r>
  <r>
    <n v="49"/>
    <s v="Casey-Kelly"/>
    <s v="Sharable holistic interface"/>
    <x v="1"/>
    <s v="rock"/>
    <n v="7200"/>
    <n v="13653"/>
    <x v="1"/>
    <n v="303"/>
    <s v="US"/>
    <s v="USD"/>
    <n v="1571547600"/>
    <n v="1575439200"/>
    <b v="0"/>
    <b v="0"/>
    <n v="189.625"/>
    <n v="45.059405940594061"/>
    <x v="49"/>
    <d v="2019-12-04T06:00:00"/>
  </r>
  <r>
    <n v="50"/>
    <s v="Jones, Taylor and Moore"/>
    <s v="Down-sized system-worthy secured line"/>
    <x v="1"/>
    <s v="metal"/>
    <n v="100"/>
    <n v="2"/>
    <x v="0"/>
    <n v="1"/>
    <s v="IT"/>
    <s v="EUR"/>
    <n v="1375333200"/>
    <n v="1377752400"/>
    <b v="0"/>
    <b v="0"/>
    <n v="2"/>
    <n v="2"/>
    <x v="50"/>
    <d v="2013-08-29T05:00:00"/>
  </r>
  <r>
    <n v="51"/>
    <s v="Bradshaw, Gill and Donovan"/>
    <s v="Inverse secondary infrastructure"/>
    <x v="2"/>
    <s v="wearables"/>
    <n v="158100"/>
    <n v="145243"/>
    <x v="0"/>
    <n v="1467"/>
    <s v="GB"/>
    <s v="GBP"/>
    <n v="1332824400"/>
    <n v="1334206800"/>
    <b v="0"/>
    <b v="1"/>
    <n v="91.867805186590772"/>
    <n v="99.006816632583508"/>
    <x v="51"/>
    <d v="2012-04-12T05:00:00"/>
  </r>
  <r>
    <n v="52"/>
    <s v="Hernandez, Rodriguez and Clark"/>
    <s v="Organic foreground leverage"/>
    <x v="3"/>
    <s v="plays"/>
    <n v="7200"/>
    <n v="2459"/>
    <x v="0"/>
    <n v="75"/>
    <s v="US"/>
    <s v="USD"/>
    <n v="1284526800"/>
    <n v="1284872400"/>
    <b v="0"/>
    <b v="0"/>
    <n v="34.152777777777779"/>
    <n v="32.786666666666669"/>
    <x v="52"/>
    <d v="2010-09-19T05:00:00"/>
  </r>
  <r>
    <n v="53"/>
    <s v="Smith-Jones"/>
    <s v="Reverse-engineered static concept"/>
    <x v="4"/>
    <s v="drama"/>
    <n v="8800"/>
    <n v="12356"/>
    <x v="1"/>
    <n v="209"/>
    <s v="US"/>
    <s v="USD"/>
    <n v="1400562000"/>
    <n v="1403931600"/>
    <b v="0"/>
    <b v="0"/>
    <n v="140.40909090909091"/>
    <n v="59.119617224880386"/>
    <x v="53"/>
    <d v="2014-06-28T05:00:00"/>
  </r>
  <r>
    <n v="54"/>
    <s v="Roy PLC"/>
    <s v="Multi-channeled neutral customer loyalty"/>
    <x v="2"/>
    <s v="wearables"/>
    <n v="6000"/>
    <n v="5392"/>
    <x v="0"/>
    <n v="120"/>
    <s v="US"/>
    <s v="USD"/>
    <n v="1520748000"/>
    <n v="1521262800"/>
    <b v="0"/>
    <b v="0"/>
    <n v="89.86666666666666"/>
    <n v="44.93333333333333"/>
    <x v="54"/>
    <d v="2018-03-17T05:00:00"/>
  </r>
  <r>
    <n v="55"/>
    <s v="Wright, Brooks and Villarreal"/>
    <s v="Reverse-engineered bifurcated strategy"/>
    <x v="1"/>
    <s v="jazz"/>
    <n v="6600"/>
    <n v="11746"/>
    <x v="1"/>
    <n v="131"/>
    <s v="US"/>
    <s v="USD"/>
    <n v="1532926800"/>
    <n v="1533358800"/>
    <b v="0"/>
    <b v="0"/>
    <n v="177.96969696969697"/>
    <n v="89.664122137404576"/>
    <x v="55"/>
    <d v="2018-08-04T05:00:00"/>
  </r>
  <r>
    <n v="56"/>
    <s v="Flores, Miller and Johnson"/>
    <s v="Horizontal context-sensitive knowledge user"/>
    <x v="2"/>
    <s v="wearables"/>
    <n v="8000"/>
    <n v="11493"/>
    <x v="1"/>
    <n v="164"/>
    <s v="US"/>
    <s v="USD"/>
    <n v="1420869600"/>
    <n v="1421474400"/>
    <b v="0"/>
    <b v="0"/>
    <n v="143.66249999999999"/>
    <n v="70.079268292682926"/>
    <x v="56"/>
    <d v="2015-01-17T06:00:00"/>
  </r>
  <r>
    <n v="57"/>
    <s v="Bridges, Freeman and Kim"/>
    <s v="Cross-group multi-state task-force"/>
    <x v="6"/>
    <s v="video games"/>
    <n v="2900"/>
    <n v="6243"/>
    <x v="1"/>
    <n v="201"/>
    <s v="US"/>
    <s v="USD"/>
    <n v="1504242000"/>
    <n v="1505278800"/>
    <b v="0"/>
    <b v="0"/>
    <n v="215.27586206896552"/>
    <n v="31.059701492537314"/>
    <x v="57"/>
    <d v="2017-09-13T05:00:00"/>
  </r>
  <r>
    <n v="58"/>
    <s v="Anderson-Perez"/>
    <s v="Expanded 3rdgeneration strategy"/>
    <x v="3"/>
    <s v="plays"/>
    <n v="2700"/>
    <n v="6132"/>
    <x v="1"/>
    <n v="211"/>
    <s v="US"/>
    <s v="USD"/>
    <n v="1442811600"/>
    <n v="1443934800"/>
    <b v="0"/>
    <b v="0"/>
    <n v="227.11111111111114"/>
    <n v="29.061611374407583"/>
    <x v="58"/>
    <d v="2015-10-04T05:00:00"/>
  </r>
  <r>
    <n v="59"/>
    <s v="Wright, Fox and Marks"/>
    <s v="Assimilated real-time support"/>
    <x v="3"/>
    <s v="plays"/>
    <n v="1400"/>
    <n v="3851"/>
    <x v="1"/>
    <n v="128"/>
    <s v="US"/>
    <s v="USD"/>
    <n v="1497243600"/>
    <n v="1498539600"/>
    <b v="0"/>
    <b v="1"/>
    <n v="275.07142857142861"/>
    <n v="30.0859375"/>
    <x v="59"/>
    <d v="2017-06-27T05:00:00"/>
  </r>
  <r>
    <n v="60"/>
    <s v="Crawford-Peters"/>
    <s v="User-centric regional database"/>
    <x v="3"/>
    <s v="plays"/>
    <n v="94200"/>
    <n v="135997"/>
    <x v="1"/>
    <n v="1600"/>
    <s v="CA"/>
    <s v="CAD"/>
    <n v="1342501200"/>
    <n v="1342760400"/>
    <b v="0"/>
    <b v="0"/>
    <n v="144.37048832271762"/>
    <n v="84.998125000000002"/>
    <x v="60"/>
    <d v="2012-07-20T05:00:00"/>
  </r>
  <r>
    <n v="61"/>
    <s v="Romero-Hoffman"/>
    <s v="Open-source zero administration complexity"/>
    <x v="3"/>
    <s v="plays"/>
    <n v="199200"/>
    <n v="184750"/>
    <x v="0"/>
    <n v="2253"/>
    <s v="CA"/>
    <s v="CAD"/>
    <n v="1298268000"/>
    <n v="1301720400"/>
    <b v="0"/>
    <b v="0"/>
    <n v="92.74598393574297"/>
    <n v="82.001775410563695"/>
    <x v="61"/>
    <d v="2011-04-02T05:00:00"/>
  </r>
  <r>
    <n v="62"/>
    <s v="Sparks-West"/>
    <s v="Organized incremental standardization"/>
    <x v="2"/>
    <s v="web"/>
    <n v="2000"/>
    <n v="14452"/>
    <x v="1"/>
    <n v="249"/>
    <s v="US"/>
    <s v="USD"/>
    <n v="1433480400"/>
    <n v="1433566800"/>
    <b v="0"/>
    <b v="0"/>
    <n v="722.6"/>
    <n v="58.040160642570278"/>
    <x v="62"/>
    <d v="2015-06-06T05:00:00"/>
  </r>
  <r>
    <n v="63"/>
    <s v="Baker, Morgan and Brown"/>
    <s v="Assimilated didactic open system"/>
    <x v="3"/>
    <s v="plays"/>
    <n v="4700"/>
    <n v="557"/>
    <x v="0"/>
    <n v="5"/>
    <s v="US"/>
    <s v="USD"/>
    <n v="1493355600"/>
    <n v="1493874000"/>
    <b v="0"/>
    <b v="0"/>
    <n v="11.851063829787234"/>
    <n v="111.4"/>
    <x v="63"/>
    <d v="2017-05-04T05:00:00"/>
  </r>
  <r>
    <n v="64"/>
    <s v="Mosley-Gilbert"/>
    <s v="Vision-oriented logistical intranet"/>
    <x v="2"/>
    <s v="web"/>
    <n v="2800"/>
    <n v="2734"/>
    <x v="0"/>
    <n v="38"/>
    <s v="US"/>
    <s v="USD"/>
    <n v="1530507600"/>
    <n v="1531803600"/>
    <b v="0"/>
    <b v="1"/>
    <n v="97.642857142857139"/>
    <n v="71.94736842105263"/>
    <x v="64"/>
    <d v="2018-07-17T05:00:00"/>
  </r>
  <r>
    <n v="65"/>
    <s v="Berry-Boyer"/>
    <s v="Mandatory incremental projection"/>
    <x v="3"/>
    <s v="plays"/>
    <n v="6100"/>
    <n v="14405"/>
    <x v="1"/>
    <n v="236"/>
    <s v="US"/>
    <s v="USD"/>
    <n v="1296108000"/>
    <n v="1296712800"/>
    <b v="0"/>
    <b v="0"/>
    <n v="236.14754098360655"/>
    <n v="61.038135593220339"/>
    <x v="65"/>
    <d v="2011-02-03T06:00:00"/>
  </r>
  <r>
    <n v="66"/>
    <s v="Sanders-Allen"/>
    <s v="Grass-roots needs-based encryption"/>
    <x v="3"/>
    <s v="plays"/>
    <n v="2900"/>
    <n v="1307"/>
    <x v="0"/>
    <n v="12"/>
    <s v="US"/>
    <s v="USD"/>
    <n v="1428469200"/>
    <n v="1428901200"/>
    <b v="0"/>
    <b v="1"/>
    <n v="45.068965517241381"/>
    <n v="108.91666666666667"/>
    <x v="66"/>
    <d v="2015-04-13T05:00:00"/>
  </r>
  <r>
    <n v="67"/>
    <s v="Lopez Inc"/>
    <s v="Team-oriented 6thgeneration middleware"/>
    <x v="2"/>
    <s v="wearables"/>
    <n v="72600"/>
    <n v="117892"/>
    <x v="1"/>
    <n v="4065"/>
    <s v="GB"/>
    <s v="GBP"/>
    <n v="1264399200"/>
    <n v="1264831200"/>
    <b v="0"/>
    <b v="1"/>
    <n v="162.38567493112947"/>
    <n v="29.001722017220171"/>
    <x v="67"/>
    <d v="2010-01-30T06:00:00"/>
  </r>
  <r>
    <n v="68"/>
    <s v="Moreno-Turner"/>
    <s v="Inverse multi-tasking installation"/>
    <x v="3"/>
    <s v="plays"/>
    <n v="5700"/>
    <n v="14508"/>
    <x v="1"/>
    <n v="246"/>
    <s v="IT"/>
    <s v="EUR"/>
    <n v="1501131600"/>
    <n v="1505192400"/>
    <b v="0"/>
    <b v="1"/>
    <n v="254.52631578947367"/>
    <n v="58.975609756097562"/>
    <x v="68"/>
    <d v="2017-09-12T05:00:00"/>
  </r>
  <r>
    <n v="69"/>
    <s v="Jones-Watson"/>
    <s v="Switchable disintermediate moderator"/>
    <x v="3"/>
    <s v="plays"/>
    <n v="7900"/>
    <n v="1901"/>
    <x v="3"/>
    <n v="17"/>
    <s v="US"/>
    <s v="USD"/>
    <n v="1292738400"/>
    <n v="1295676000"/>
    <b v="0"/>
    <b v="0"/>
    <n v="24.063291139240505"/>
    <n v="111.82352941176471"/>
    <x v="69"/>
    <d v="2011-01-22T06:00:00"/>
  </r>
  <r>
    <n v="70"/>
    <s v="Barker Inc"/>
    <s v="Re-engineered 24/7 task-force"/>
    <x v="3"/>
    <s v="plays"/>
    <n v="128000"/>
    <n v="158389"/>
    <x v="1"/>
    <n v="2475"/>
    <s v="IT"/>
    <s v="EUR"/>
    <n v="1288674000"/>
    <n v="1292911200"/>
    <b v="0"/>
    <b v="1"/>
    <n v="123.74140625000001"/>
    <n v="63.995555555555555"/>
    <x v="70"/>
    <d v="2010-12-21T06:00:00"/>
  </r>
  <r>
    <n v="71"/>
    <s v="Tate, Bass and House"/>
    <s v="Organic object-oriented budgetary management"/>
    <x v="3"/>
    <s v="plays"/>
    <n v="6000"/>
    <n v="6484"/>
    <x v="1"/>
    <n v="76"/>
    <s v="US"/>
    <s v="USD"/>
    <n v="1575093600"/>
    <n v="1575439200"/>
    <b v="0"/>
    <b v="0"/>
    <n v="108.06666666666666"/>
    <n v="85.315789473684205"/>
    <x v="71"/>
    <d v="2019-12-04T06:00:00"/>
  </r>
  <r>
    <n v="72"/>
    <s v="Hampton, Lewis and Ray"/>
    <s v="Seamless coherent parallelism"/>
    <x v="4"/>
    <s v="animation"/>
    <n v="600"/>
    <n v="4022"/>
    <x v="1"/>
    <n v="54"/>
    <s v="US"/>
    <s v="USD"/>
    <n v="1435726800"/>
    <n v="1438837200"/>
    <b v="0"/>
    <b v="0"/>
    <n v="670.33333333333326"/>
    <n v="74.481481481481481"/>
    <x v="72"/>
    <d v="2015-08-06T05:00:00"/>
  </r>
  <r>
    <n v="73"/>
    <s v="Collins-Goodman"/>
    <s v="Cross-platform even-keeled initiative"/>
    <x v="1"/>
    <s v="jazz"/>
    <n v="1400"/>
    <n v="9253"/>
    <x v="1"/>
    <n v="88"/>
    <s v="US"/>
    <s v="USD"/>
    <n v="1480226400"/>
    <n v="1480485600"/>
    <b v="0"/>
    <b v="0"/>
    <n v="660.92857142857144"/>
    <n v="105.14772727272727"/>
    <x v="73"/>
    <d v="2016-11-30T06:00:00"/>
  </r>
  <r>
    <n v="74"/>
    <s v="Davis-Michael"/>
    <s v="Progressive tertiary framework"/>
    <x v="1"/>
    <s v="metal"/>
    <n v="3900"/>
    <n v="4776"/>
    <x v="1"/>
    <n v="85"/>
    <s v="GB"/>
    <s v="GBP"/>
    <n v="1459054800"/>
    <n v="1459141200"/>
    <b v="0"/>
    <b v="0"/>
    <n v="122.46153846153847"/>
    <n v="56.188235294117646"/>
    <x v="74"/>
    <d v="2016-03-28T05:00:00"/>
  </r>
  <r>
    <n v="75"/>
    <s v="White, Torres and Bishop"/>
    <s v="Multi-layered dynamic protocol"/>
    <x v="7"/>
    <s v="photography books"/>
    <n v="9700"/>
    <n v="14606"/>
    <x v="1"/>
    <n v="170"/>
    <s v="US"/>
    <s v="USD"/>
    <n v="1531630800"/>
    <n v="1532322000"/>
    <b v="0"/>
    <b v="0"/>
    <n v="150.57731958762886"/>
    <n v="85.917647058823533"/>
    <x v="75"/>
    <d v="2018-07-23T05:00:00"/>
  </r>
  <r>
    <n v="76"/>
    <s v="Martin, Conway and Larsen"/>
    <s v="Horizontal next generation function"/>
    <x v="3"/>
    <s v="plays"/>
    <n v="122900"/>
    <n v="95993"/>
    <x v="0"/>
    <n v="1684"/>
    <s v="US"/>
    <s v="USD"/>
    <n v="1421992800"/>
    <n v="1426222800"/>
    <b v="1"/>
    <b v="1"/>
    <n v="78.106590724165997"/>
    <n v="57.00296912114014"/>
    <x v="76"/>
    <d v="2015-03-13T05:00:00"/>
  </r>
  <r>
    <n v="77"/>
    <s v="Acevedo-Huffman"/>
    <s v="Pre-emptive impactful model"/>
    <x v="4"/>
    <s v="animation"/>
    <n v="9500"/>
    <n v="4460"/>
    <x v="0"/>
    <n v="56"/>
    <s v="US"/>
    <s v="USD"/>
    <n v="1285563600"/>
    <n v="1286773200"/>
    <b v="0"/>
    <b v="1"/>
    <n v="46.94736842105263"/>
    <n v="79.642857142857139"/>
    <x v="77"/>
    <d v="2010-10-11T05:00:00"/>
  </r>
  <r>
    <n v="78"/>
    <s v="Montgomery, Larson and Spencer"/>
    <s v="User-centric bifurcated knowledge user"/>
    <x v="5"/>
    <s v="translations"/>
    <n v="4500"/>
    <n v="13536"/>
    <x v="1"/>
    <n v="330"/>
    <s v="US"/>
    <s v="USD"/>
    <n v="1523854800"/>
    <n v="1523941200"/>
    <b v="0"/>
    <b v="0"/>
    <n v="300.8"/>
    <n v="41.018181818181816"/>
    <x v="78"/>
    <d v="2018-04-17T05:00:00"/>
  </r>
  <r>
    <n v="79"/>
    <s v="Soto LLC"/>
    <s v="Triple-buffered reciprocal project"/>
    <x v="3"/>
    <s v="plays"/>
    <n v="57800"/>
    <n v="40228"/>
    <x v="0"/>
    <n v="838"/>
    <s v="US"/>
    <s v="USD"/>
    <n v="1529125200"/>
    <n v="1529557200"/>
    <b v="0"/>
    <b v="0"/>
    <n v="69.598615916955026"/>
    <n v="48.004773269689736"/>
    <x v="79"/>
    <d v="2018-06-21T05:00:00"/>
  </r>
  <r>
    <n v="80"/>
    <s v="Sutton, Barrett and Tucker"/>
    <s v="Cross-platform needs-based approach"/>
    <x v="6"/>
    <s v="video games"/>
    <n v="1100"/>
    <n v="7012"/>
    <x v="1"/>
    <n v="127"/>
    <s v="US"/>
    <s v="USD"/>
    <n v="1503982800"/>
    <n v="1506574800"/>
    <b v="0"/>
    <b v="0"/>
    <n v="637.4545454545455"/>
    <n v="55.212598425196852"/>
    <x v="80"/>
    <d v="2017-09-28T05:00:00"/>
  </r>
  <r>
    <n v="81"/>
    <s v="Gomez, Bailey and Flores"/>
    <s v="User-friendly static contingency"/>
    <x v="1"/>
    <s v="rock"/>
    <n v="16800"/>
    <n v="37857"/>
    <x v="1"/>
    <n v="411"/>
    <s v="US"/>
    <s v="USD"/>
    <n v="1511416800"/>
    <n v="1513576800"/>
    <b v="0"/>
    <b v="0"/>
    <n v="225.33928571428569"/>
    <n v="92.109489051094897"/>
    <x v="81"/>
    <d v="2017-12-18T06:00:00"/>
  </r>
  <r>
    <n v="82"/>
    <s v="Porter-George"/>
    <s v="Reactive content-based framework"/>
    <x v="6"/>
    <s v="video games"/>
    <n v="1000"/>
    <n v="14973"/>
    <x v="1"/>
    <n v="180"/>
    <s v="GB"/>
    <s v="GBP"/>
    <n v="1547704800"/>
    <n v="1548309600"/>
    <b v="0"/>
    <b v="1"/>
    <n v="1497.3000000000002"/>
    <n v="83.183333333333337"/>
    <x v="82"/>
    <d v="2019-01-24T06:00:00"/>
  </r>
  <r>
    <n v="83"/>
    <s v="Fitzgerald PLC"/>
    <s v="Realigned user-facing concept"/>
    <x v="1"/>
    <s v="electric music"/>
    <n v="106400"/>
    <n v="39996"/>
    <x v="0"/>
    <n v="1000"/>
    <s v="US"/>
    <s v="USD"/>
    <n v="1469682000"/>
    <n v="1471582800"/>
    <b v="0"/>
    <b v="0"/>
    <n v="37.590225563909776"/>
    <n v="39.996000000000002"/>
    <x v="83"/>
    <d v="2016-08-19T05:00:00"/>
  </r>
  <r>
    <n v="84"/>
    <s v="Cisneros-Burton"/>
    <s v="Public-key zero tolerance orchestration"/>
    <x v="2"/>
    <s v="wearables"/>
    <n v="31400"/>
    <n v="41564"/>
    <x v="1"/>
    <n v="374"/>
    <s v="US"/>
    <s v="USD"/>
    <n v="1343451600"/>
    <n v="1344315600"/>
    <b v="0"/>
    <b v="0"/>
    <n v="132.36942675159236"/>
    <n v="111.1336898395722"/>
    <x v="84"/>
    <d v="2012-08-07T05:00:00"/>
  </r>
  <r>
    <n v="85"/>
    <s v="Hill, Lawson and Wilkinson"/>
    <s v="Multi-tiered eco-centric architecture"/>
    <x v="1"/>
    <s v="indie rock"/>
    <n v="4900"/>
    <n v="6430"/>
    <x v="1"/>
    <n v="71"/>
    <s v="AU"/>
    <s v="AUD"/>
    <n v="1315717200"/>
    <n v="1316408400"/>
    <b v="0"/>
    <b v="0"/>
    <n v="131.22448979591837"/>
    <n v="90.563380281690144"/>
    <x v="85"/>
    <d v="2011-09-19T05:00:00"/>
  </r>
  <r>
    <n v="86"/>
    <s v="Davis-Smith"/>
    <s v="Organic motivating firmware"/>
    <x v="3"/>
    <s v="plays"/>
    <n v="7400"/>
    <n v="12405"/>
    <x v="1"/>
    <n v="203"/>
    <s v="US"/>
    <s v="USD"/>
    <n v="1430715600"/>
    <n v="1431838800"/>
    <b v="1"/>
    <b v="0"/>
    <n v="167.63513513513513"/>
    <n v="61.108374384236456"/>
    <x v="86"/>
    <d v="2015-05-17T05:00:00"/>
  </r>
  <r>
    <n v="87"/>
    <s v="Farrell and Sons"/>
    <s v="Synergized 4thgeneration conglomeration"/>
    <x v="1"/>
    <s v="rock"/>
    <n v="198500"/>
    <n v="123040"/>
    <x v="0"/>
    <n v="1482"/>
    <s v="AU"/>
    <s v="AUD"/>
    <n v="1299564000"/>
    <n v="1300510800"/>
    <b v="0"/>
    <b v="1"/>
    <n v="61.984886649874063"/>
    <n v="83.022941970310384"/>
    <x v="87"/>
    <d v="2011-03-19T05:00:00"/>
  </r>
  <r>
    <n v="88"/>
    <s v="Clark Group"/>
    <s v="Grass-roots fault-tolerant policy"/>
    <x v="5"/>
    <s v="translations"/>
    <n v="4800"/>
    <n v="12516"/>
    <x v="1"/>
    <n v="113"/>
    <s v="US"/>
    <s v="USD"/>
    <n v="1429160400"/>
    <n v="1431061200"/>
    <b v="0"/>
    <b v="0"/>
    <n v="260.75"/>
    <n v="110.76106194690266"/>
    <x v="88"/>
    <d v="2015-05-08T05:00:00"/>
  </r>
  <r>
    <n v="89"/>
    <s v="White, Singleton and Zimmerman"/>
    <s v="Monitored scalable knowledgebase"/>
    <x v="3"/>
    <s v="plays"/>
    <n v="3400"/>
    <n v="8588"/>
    <x v="1"/>
    <n v="96"/>
    <s v="US"/>
    <s v="USD"/>
    <n v="1271307600"/>
    <n v="1271480400"/>
    <b v="0"/>
    <b v="0"/>
    <n v="252.58823529411765"/>
    <n v="89.458333333333329"/>
    <x v="89"/>
    <d v="2010-04-17T05:00:00"/>
  </r>
  <r>
    <n v="90"/>
    <s v="Kramer Group"/>
    <s v="Synergistic explicit parallelism"/>
    <x v="3"/>
    <s v="plays"/>
    <n v="7800"/>
    <n v="6132"/>
    <x v="0"/>
    <n v="106"/>
    <s v="US"/>
    <s v="USD"/>
    <n v="1456380000"/>
    <n v="1456380000"/>
    <b v="0"/>
    <b v="1"/>
    <n v="78.615384615384613"/>
    <n v="57.849056603773583"/>
    <x v="90"/>
    <d v="2016-02-25T06:00:00"/>
  </r>
  <r>
    <n v="91"/>
    <s v="Frazier, Patrick and Smith"/>
    <s v="Enhanced systemic analyzer"/>
    <x v="5"/>
    <s v="translations"/>
    <n v="154300"/>
    <n v="74688"/>
    <x v="0"/>
    <n v="679"/>
    <s v="IT"/>
    <s v="EUR"/>
    <n v="1470459600"/>
    <n v="1472878800"/>
    <b v="0"/>
    <b v="0"/>
    <n v="48.404406999351913"/>
    <n v="109.99705449189985"/>
    <x v="91"/>
    <d v="2016-09-03T05:00:00"/>
  </r>
  <r>
    <n v="92"/>
    <s v="Santos, Bell and Lloyd"/>
    <s v="Object-based analyzing knowledge user"/>
    <x v="6"/>
    <s v="video games"/>
    <n v="20000"/>
    <n v="51775"/>
    <x v="1"/>
    <n v="498"/>
    <s v="CH"/>
    <s v="CHF"/>
    <n v="1277269200"/>
    <n v="1277355600"/>
    <b v="0"/>
    <b v="1"/>
    <n v="258.875"/>
    <n v="103.96586345381526"/>
    <x v="92"/>
    <d v="2010-06-24T05:00:00"/>
  </r>
  <r>
    <n v="93"/>
    <s v="Hall and Sons"/>
    <s v="Pre-emptive radical architecture"/>
    <x v="3"/>
    <s v="plays"/>
    <n v="108800"/>
    <n v="65877"/>
    <x v="3"/>
    <n v="610"/>
    <s v="US"/>
    <s v="USD"/>
    <n v="1350709200"/>
    <n v="1351054800"/>
    <b v="0"/>
    <b v="1"/>
    <n v="60.548713235294116"/>
    <n v="107.99508196721311"/>
    <x v="93"/>
    <d v="2012-10-24T05:00:00"/>
  </r>
  <r>
    <n v="94"/>
    <s v="Hanson Inc"/>
    <s v="Grass-roots web-enabled contingency"/>
    <x v="2"/>
    <s v="web"/>
    <n v="2900"/>
    <n v="8807"/>
    <x v="1"/>
    <n v="180"/>
    <s v="GB"/>
    <s v="GBP"/>
    <n v="1554613200"/>
    <n v="1555563600"/>
    <b v="0"/>
    <b v="0"/>
    <n v="303.68965517241378"/>
    <n v="48.927777777777777"/>
    <x v="94"/>
    <d v="2019-04-18T05:00:00"/>
  </r>
  <r>
    <n v="95"/>
    <s v="Sanchez LLC"/>
    <s v="Stand-alone system-worthy standardization"/>
    <x v="4"/>
    <s v="documentary"/>
    <n v="900"/>
    <n v="1017"/>
    <x v="1"/>
    <n v="27"/>
    <s v="US"/>
    <s v="USD"/>
    <n v="1571029200"/>
    <n v="1571634000"/>
    <b v="0"/>
    <b v="0"/>
    <n v="112.99999999999999"/>
    <n v="37.666666666666664"/>
    <x v="95"/>
    <d v="2019-10-21T05:00:00"/>
  </r>
  <r>
    <n v="96"/>
    <s v="Howard Ltd"/>
    <s v="Down-sized systematic policy"/>
    <x v="3"/>
    <s v="plays"/>
    <n v="69700"/>
    <n v="151513"/>
    <x v="1"/>
    <n v="2331"/>
    <s v="US"/>
    <s v="USD"/>
    <n v="1299736800"/>
    <n v="1300856400"/>
    <b v="0"/>
    <b v="0"/>
    <n v="217.37876614060258"/>
    <n v="64.999141999141997"/>
    <x v="96"/>
    <d v="2011-03-23T05:00:00"/>
  </r>
  <r>
    <n v="97"/>
    <s v="Stewart LLC"/>
    <s v="Cloned bi-directional architecture"/>
    <x v="0"/>
    <s v="food trucks"/>
    <n v="1300"/>
    <n v="12047"/>
    <x v="1"/>
    <n v="113"/>
    <s v="US"/>
    <s v="USD"/>
    <n v="1435208400"/>
    <n v="1439874000"/>
    <b v="0"/>
    <b v="0"/>
    <n v="926.69230769230762"/>
    <n v="106.61061946902655"/>
    <x v="48"/>
    <d v="2015-08-18T05:00:00"/>
  </r>
  <r>
    <n v="98"/>
    <s v="Arias, Allen and Miller"/>
    <s v="Seamless transitional portal"/>
    <x v="6"/>
    <s v="video games"/>
    <n v="97800"/>
    <n v="32951"/>
    <x v="0"/>
    <n v="1220"/>
    <s v="AU"/>
    <s v="AUD"/>
    <n v="1437973200"/>
    <n v="1438318800"/>
    <b v="0"/>
    <b v="0"/>
    <n v="33.692229038854805"/>
    <n v="27.009016393442622"/>
    <x v="97"/>
    <d v="2015-07-31T05:00:00"/>
  </r>
  <r>
    <n v="99"/>
    <s v="Baker-Morris"/>
    <s v="Fully-configurable motivating approach"/>
    <x v="3"/>
    <s v="plays"/>
    <n v="7600"/>
    <n v="14951"/>
    <x v="1"/>
    <n v="164"/>
    <s v="US"/>
    <s v="USD"/>
    <n v="1416895200"/>
    <n v="1419400800"/>
    <b v="0"/>
    <b v="0"/>
    <n v="196.7236842105263"/>
    <n v="91.16463414634147"/>
    <x v="98"/>
    <d v="2014-12-24T06:00:00"/>
  </r>
  <r>
    <n v="100"/>
    <s v="Tucker, Fox and Green"/>
    <s v="Upgradable fault-tolerant approach"/>
    <x v="3"/>
    <s v="plays"/>
    <n v="100"/>
    <n v="1"/>
    <x v="0"/>
    <n v="1"/>
    <s v="US"/>
    <s v="USD"/>
    <n v="1319000400"/>
    <n v="1320555600"/>
    <b v="0"/>
    <b v="0"/>
    <n v="1"/>
    <n v="1"/>
    <x v="99"/>
    <d v="2011-11-06T05:00:00"/>
  </r>
  <r>
    <n v="101"/>
    <s v="Douglas LLC"/>
    <s v="Reduced heuristic moratorium"/>
    <x v="1"/>
    <s v="electric music"/>
    <n v="900"/>
    <n v="9193"/>
    <x v="1"/>
    <n v="164"/>
    <s v="US"/>
    <s v="USD"/>
    <n v="1424498400"/>
    <n v="1425103200"/>
    <b v="0"/>
    <b v="1"/>
    <n v="1021.4444444444445"/>
    <n v="56.054878048780488"/>
    <x v="100"/>
    <d v="2015-02-28T06:00:00"/>
  </r>
  <r>
    <n v="102"/>
    <s v="Garcia Inc"/>
    <s v="Front-line web-enabled model"/>
    <x v="2"/>
    <s v="wearables"/>
    <n v="3700"/>
    <n v="10422"/>
    <x v="1"/>
    <n v="336"/>
    <s v="US"/>
    <s v="USD"/>
    <n v="1526274000"/>
    <n v="1526878800"/>
    <b v="0"/>
    <b v="1"/>
    <n v="281.67567567567568"/>
    <n v="31.017857142857142"/>
    <x v="101"/>
    <d v="2018-05-21T05:00:00"/>
  </r>
  <r>
    <n v="103"/>
    <s v="Frye, Hunt and Powell"/>
    <s v="Polarized incremental emulation"/>
    <x v="1"/>
    <s v="electric music"/>
    <n v="10000"/>
    <n v="2461"/>
    <x v="0"/>
    <n v="37"/>
    <s v="IT"/>
    <s v="EUR"/>
    <n v="1287896400"/>
    <n v="1288674000"/>
    <b v="0"/>
    <b v="0"/>
    <n v="24.610000000000003"/>
    <n v="66.513513513513516"/>
    <x v="102"/>
    <d v="2010-11-02T05:00:00"/>
  </r>
  <r>
    <n v="104"/>
    <s v="Smith, Wells and Nguyen"/>
    <s v="Self-enabling grid-enabled initiative"/>
    <x v="1"/>
    <s v="indie rock"/>
    <n v="119200"/>
    <n v="170623"/>
    <x v="1"/>
    <n v="1917"/>
    <s v="US"/>
    <s v="USD"/>
    <n v="1495515600"/>
    <n v="1495602000"/>
    <b v="0"/>
    <b v="0"/>
    <n v="143.14010067114094"/>
    <n v="89.005216484089729"/>
    <x v="103"/>
    <d v="2017-05-24T05:00:00"/>
  </r>
  <r>
    <n v="105"/>
    <s v="Charles-Johnson"/>
    <s v="Total fresh-thinking system engine"/>
    <x v="2"/>
    <s v="web"/>
    <n v="6800"/>
    <n v="9829"/>
    <x v="1"/>
    <n v="95"/>
    <s v="US"/>
    <s v="USD"/>
    <n v="1364878800"/>
    <n v="1366434000"/>
    <b v="0"/>
    <b v="0"/>
    <n v="144.54411764705884"/>
    <n v="103.46315789473684"/>
    <x v="104"/>
    <d v="2013-04-20T05:00:00"/>
  </r>
  <r>
    <n v="106"/>
    <s v="Brandt, Carter and Wood"/>
    <s v="Ameliorated clear-thinking circuit"/>
    <x v="3"/>
    <s v="plays"/>
    <n v="3900"/>
    <n v="14006"/>
    <x v="1"/>
    <n v="147"/>
    <s v="US"/>
    <s v="USD"/>
    <n v="1567918800"/>
    <n v="1568350800"/>
    <b v="0"/>
    <b v="0"/>
    <n v="359.12820512820514"/>
    <n v="95.278911564625844"/>
    <x v="105"/>
    <d v="2019-09-13T05:00:00"/>
  </r>
  <r>
    <n v="107"/>
    <s v="Tucker, Schmidt and Reid"/>
    <s v="Multi-layered encompassing installation"/>
    <x v="3"/>
    <s v="plays"/>
    <n v="3500"/>
    <n v="6527"/>
    <x v="1"/>
    <n v="86"/>
    <s v="US"/>
    <s v="USD"/>
    <n v="1524459600"/>
    <n v="1525928400"/>
    <b v="0"/>
    <b v="1"/>
    <n v="186.48571428571427"/>
    <n v="75.895348837209298"/>
    <x v="106"/>
    <d v="2018-05-10T05:00:00"/>
  </r>
  <r>
    <n v="108"/>
    <s v="Decker Inc"/>
    <s v="Universal encompassing implementation"/>
    <x v="4"/>
    <s v="documentary"/>
    <n v="1500"/>
    <n v="8929"/>
    <x v="1"/>
    <n v="83"/>
    <s v="US"/>
    <s v="USD"/>
    <n v="1333688400"/>
    <n v="1336885200"/>
    <b v="0"/>
    <b v="0"/>
    <n v="595.26666666666665"/>
    <n v="107.57831325301204"/>
    <x v="107"/>
    <d v="2012-05-13T05:00:00"/>
  </r>
  <r>
    <n v="109"/>
    <s v="Romero and Sons"/>
    <s v="Object-based client-server application"/>
    <x v="4"/>
    <s v="television"/>
    <n v="5200"/>
    <n v="3079"/>
    <x v="0"/>
    <n v="60"/>
    <s v="US"/>
    <s v="USD"/>
    <n v="1389506400"/>
    <n v="1389679200"/>
    <b v="0"/>
    <b v="0"/>
    <n v="59.21153846153846"/>
    <n v="51.31666666666667"/>
    <x v="108"/>
    <d v="2014-01-14T06:00:00"/>
  </r>
  <r>
    <n v="110"/>
    <s v="Castillo-Carey"/>
    <s v="Cross-platform solution-oriented process improvement"/>
    <x v="0"/>
    <s v="food trucks"/>
    <n v="142400"/>
    <n v="21307"/>
    <x v="0"/>
    <n v="296"/>
    <s v="US"/>
    <s v="USD"/>
    <n v="1536642000"/>
    <n v="1538283600"/>
    <b v="0"/>
    <b v="0"/>
    <n v="14.962780898876405"/>
    <n v="71.983108108108112"/>
    <x v="109"/>
    <d v="2018-09-30T05:00:00"/>
  </r>
  <r>
    <n v="111"/>
    <s v="Hart-Briggs"/>
    <s v="Re-engineered user-facing approach"/>
    <x v="5"/>
    <s v="radio &amp; podcasts"/>
    <n v="61400"/>
    <n v="73653"/>
    <x v="1"/>
    <n v="676"/>
    <s v="US"/>
    <s v="USD"/>
    <n v="1348290000"/>
    <n v="1348808400"/>
    <b v="0"/>
    <b v="0"/>
    <n v="119.95602605863192"/>
    <n v="108.95414201183432"/>
    <x v="110"/>
    <d v="2012-09-28T05:00:00"/>
  </r>
  <r>
    <n v="112"/>
    <s v="Jones-Meyer"/>
    <s v="Re-engineered client-driven hub"/>
    <x v="2"/>
    <s v="web"/>
    <n v="4700"/>
    <n v="12635"/>
    <x v="1"/>
    <n v="361"/>
    <s v="AU"/>
    <s v="AUD"/>
    <n v="1408856400"/>
    <n v="1410152400"/>
    <b v="0"/>
    <b v="0"/>
    <n v="268.82978723404256"/>
    <n v="35"/>
    <x v="111"/>
    <d v="2014-09-08T05:00:00"/>
  </r>
  <r>
    <n v="113"/>
    <s v="Wright, Hartman and Yu"/>
    <s v="User-friendly tertiary array"/>
    <x v="0"/>
    <s v="food trucks"/>
    <n v="3300"/>
    <n v="12437"/>
    <x v="1"/>
    <n v="131"/>
    <s v="US"/>
    <s v="USD"/>
    <n v="1505192400"/>
    <n v="1505797200"/>
    <b v="0"/>
    <b v="0"/>
    <n v="376.87878787878788"/>
    <n v="94.938931297709928"/>
    <x v="112"/>
    <d v="2017-09-19T05:00:00"/>
  </r>
  <r>
    <n v="114"/>
    <s v="Harper-Davis"/>
    <s v="Robust heuristic encoding"/>
    <x v="2"/>
    <s v="wearables"/>
    <n v="1900"/>
    <n v="13816"/>
    <x v="1"/>
    <n v="126"/>
    <s v="US"/>
    <s v="USD"/>
    <n v="1554786000"/>
    <n v="1554872400"/>
    <b v="0"/>
    <b v="1"/>
    <n v="727.15789473684208"/>
    <n v="109.65079365079364"/>
    <x v="113"/>
    <d v="2019-04-10T05:00:00"/>
  </r>
  <r>
    <n v="115"/>
    <s v="Barrett PLC"/>
    <s v="Team-oriented clear-thinking capacity"/>
    <x v="5"/>
    <s v="fiction"/>
    <n v="166700"/>
    <n v="145382"/>
    <x v="0"/>
    <n v="3304"/>
    <s v="IT"/>
    <s v="EUR"/>
    <n v="1510898400"/>
    <n v="1513922400"/>
    <b v="0"/>
    <b v="0"/>
    <n v="87.211757648470297"/>
    <n v="44.001815980629537"/>
    <x v="114"/>
    <d v="2017-12-22T06:00:00"/>
  </r>
  <r>
    <n v="116"/>
    <s v="David-Clark"/>
    <s v="De-engineered motivating standardization"/>
    <x v="3"/>
    <s v="plays"/>
    <n v="7200"/>
    <n v="6336"/>
    <x v="0"/>
    <n v="73"/>
    <s v="US"/>
    <s v="USD"/>
    <n v="1442552400"/>
    <n v="1442638800"/>
    <b v="0"/>
    <b v="0"/>
    <n v="88"/>
    <n v="86.794520547945211"/>
    <x v="115"/>
    <d v="2015-09-19T05:00:00"/>
  </r>
  <r>
    <n v="117"/>
    <s v="Chaney-Dennis"/>
    <s v="Business-focused 24hour groupware"/>
    <x v="4"/>
    <s v="television"/>
    <n v="4900"/>
    <n v="8523"/>
    <x v="1"/>
    <n v="275"/>
    <s v="US"/>
    <s v="USD"/>
    <n v="1316667600"/>
    <n v="1317186000"/>
    <b v="0"/>
    <b v="0"/>
    <n v="173.9387755102041"/>
    <n v="30.992727272727272"/>
    <x v="116"/>
    <d v="2011-09-28T05:00:00"/>
  </r>
  <r>
    <n v="118"/>
    <s v="Robinson, Lopez and Christensen"/>
    <s v="Organic next generation protocol"/>
    <x v="7"/>
    <s v="photography books"/>
    <n v="5400"/>
    <n v="6351"/>
    <x v="1"/>
    <n v="67"/>
    <s v="US"/>
    <s v="USD"/>
    <n v="1390716000"/>
    <n v="1391234400"/>
    <b v="0"/>
    <b v="0"/>
    <n v="117.61111111111111"/>
    <n v="94.791044776119406"/>
    <x v="117"/>
    <d v="2014-02-01T06:00:00"/>
  </r>
  <r>
    <n v="119"/>
    <s v="Clark and Sons"/>
    <s v="Reverse-engineered full-range Internet solution"/>
    <x v="4"/>
    <s v="documentary"/>
    <n v="5000"/>
    <n v="10748"/>
    <x v="1"/>
    <n v="154"/>
    <s v="US"/>
    <s v="USD"/>
    <n v="1402894800"/>
    <n v="1404363600"/>
    <b v="0"/>
    <b v="1"/>
    <n v="214.96"/>
    <n v="69.79220779220779"/>
    <x v="118"/>
    <d v="2014-07-03T05:00:00"/>
  </r>
  <r>
    <n v="120"/>
    <s v="Vega Group"/>
    <s v="Synchronized regional synergy"/>
    <x v="6"/>
    <s v="mobile games"/>
    <n v="75100"/>
    <n v="112272"/>
    <x v="1"/>
    <n v="1782"/>
    <s v="US"/>
    <s v="USD"/>
    <n v="1429246800"/>
    <n v="1429592400"/>
    <b v="0"/>
    <b v="1"/>
    <n v="149.49667110519306"/>
    <n v="63.003367003367003"/>
    <x v="119"/>
    <d v="2015-04-21T05:00:00"/>
  </r>
  <r>
    <n v="121"/>
    <s v="Brown-Brown"/>
    <s v="Multi-lateral homogeneous success"/>
    <x v="6"/>
    <s v="video games"/>
    <n v="45300"/>
    <n v="99361"/>
    <x v="1"/>
    <n v="903"/>
    <s v="US"/>
    <s v="USD"/>
    <n v="1412485200"/>
    <n v="1413608400"/>
    <b v="0"/>
    <b v="0"/>
    <n v="219.33995584988963"/>
    <n v="110.0343300110742"/>
    <x v="33"/>
    <d v="2014-10-18T05:00:00"/>
  </r>
  <r>
    <n v="122"/>
    <s v="Taylor PLC"/>
    <s v="Seamless zero-defect solution"/>
    <x v="5"/>
    <s v="fiction"/>
    <n v="136800"/>
    <n v="88055"/>
    <x v="0"/>
    <n v="3387"/>
    <s v="US"/>
    <s v="USD"/>
    <n v="1417068000"/>
    <n v="1419400800"/>
    <b v="0"/>
    <b v="0"/>
    <n v="64.367690058479525"/>
    <n v="25.997933274284026"/>
    <x v="120"/>
    <d v="2014-12-24T06:00:00"/>
  </r>
  <r>
    <n v="123"/>
    <s v="Edwards-Lewis"/>
    <s v="Enhanced scalable concept"/>
    <x v="3"/>
    <s v="plays"/>
    <n v="177700"/>
    <n v="33092"/>
    <x v="0"/>
    <n v="662"/>
    <s v="CA"/>
    <s v="CAD"/>
    <n v="1448344800"/>
    <n v="1448604000"/>
    <b v="1"/>
    <b v="0"/>
    <n v="18.622397298818232"/>
    <n v="49.987915407854985"/>
    <x v="121"/>
    <d v="2015-11-27T06:00:00"/>
  </r>
  <r>
    <n v="124"/>
    <s v="Stanton, Neal and Rodriguez"/>
    <s v="Polarized uniform software"/>
    <x v="7"/>
    <s v="photography books"/>
    <n v="2600"/>
    <n v="9562"/>
    <x v="1"/>
    <n v="94"/>
    <s v="IT"/>
    <s v="EUR"/>
    <n v="1557723600"/>
    <n v="1562302800"/>
    <b v="0"/>
    <b v="0"/>
    <n v="367.76923076923077"/>
    <n v="101.72340425531915"/>
    <x v="122"/>
    <d v="2019-07-05T05:00:00"/>
  </r>
  <r>
    <n v="125"/>
    <s v="Pratt LLC"/>
    <s v="Stand-alone web-enabled moderator"/>
    <x v="3"/>
    <s v="plays"/>
    <n v="5300"/>
    <n v="8475"/>
    <x v="1"/>
    <n v="180"/>
    <s v="US"/>
    <s v="USD"/>
    <n v="1537333200"/>
    <n v="1537678800"/>
    <b v="0"/>
    <b v="0"/>
    <n v="159.90566037735849"/>
    <n v="47.083333333333336"/>
    <x v="123"/>
    <d v="2018-09-23T05:00:00"/>
  </r>
  <r>
    <n v="126"/>
    <s v="Gross PLC"/>
    <s v="Proactive methodical benchmark"/>
    <x v="3"/>
    <s v="plays"/>
    <n v="180200"/>
    <n v="69617"/>
    <x v="0"/>
    <n v="774"/>
    <s v="US"/>
    <s v="USD"/>
    <n v="1471150800"/>
    <n v="1473570000"/>
    <b v="0"/>
    <b v="1"/>
    <n v="38.633185349611544"/>
    <n v="89.944444444444443"/>
    <x v="124"/>
    <d v="2016-09-11T05:00:00"/>
  </r>
  <r>
    <n v="127"/>
    <s v="Martinez, Gomez and Dalton"/>
    <s v="Team-oriented 6thgeneration matrix"/>
    <x v="3"/>
    <s v="plays"/>
    <n v="103200"/>
    <n v="53067"/>
    <x v="0"/>
    <n v="672"/>
    <s v="CA"/>
    <s v="CAD"/>
    <n v="1273640400"/>
    <n v="1273899600"/>
    <b v="0"/>
    <b v="0"/>
    <n v="51.42151162790698"/>
    <n v="78.96875"/>
    <x v="125"/>
    <d v="2010-05-15T05:00:00"/>
  </r>
  <r>
    <n v="128"/>
    <s v="Allen-Curtis"/>
    <s v="Phased human-resource core"/>
    <x v="1"/>
    <s v="rock"/>
    <n v="70600"/>
    <n v="42596"/>
    <x v="3"/>
    <n v="532"/>
    <s v="US"/>
    <s v="USD"/>
    <n v="1282885200"/>
    <n v="1284008400"/>
    <b v="0"/>
    <b v="0"/>
    <n v="60.334277620396605"/>
    <n v="80.067669172932327"/>
    <x v="126"/>
    <d v="2010-09-09T05:00:00"/>
  </r>
  <r>
    <n v="129"/>
    <s v="Morgan-Martinez"/>
    <s v="Mandatory tertiary implementation"/>
    <x v="0"/>
    <s v="food trucks"/>
    <n v="148500"/>
    <n v="4756"/>
    <x v="3"/>
    <n v="55"/>
    <s v="AU"/>
    <s v="AUD"/>
    <n v="1422943200"/>
    <n v="1425103200"/>
    <b v="0"/>
    <b v="0"/>
    <n v="3.202693602693603"/>
    <n v="86.472727272727269"/>
    <x v="127"/>
    <d v="2015-02-28T06:00:00"/>
  </r>
  <r>
    <n v="130"/>
    <s v="Luna, Anderson and Fox"/>
    <s v="Secured directional encryption"/>
    <x v="4"/>
    <s v="drama"/>
    <n v="9600"/>
    <n v="14925"/>
    <x v="1"/>
    <n v="533"/>
    <s v="DK"/>
    <s v="DKK"/>
    <n v="1319605200"/>
    <n v="1320991200"/>
    <b v="0"/>
    <b v="0"/>
    <n v="155.46875"/>
    <n v="28.001876172607879"/>
    <x v="128"/>
    <d v="2011-11-11T06:00:00"/>
  </r>
  <r>
    <n v="131"/>
    <s v="Fleming, Zhang and Henderson"/>
    <s v="Distributed 5thgeneration implementation"/>
    <x v="2"/>
    <s v="web"/>
    <n v="164700"/>
    <n v="166116"/>
    <x v="1"/>
    <n v="2443"/>
    <s v="GB"/>
    <s v="GBP"/>
    <n v="1385704800"/>
    <n v="1386828000"/>
    <b v="0"/>
    <b v="0"/>
    <n v="100.85974499089254"/>
    <n v="67.996725337699544"/>
    <x v="129"/>
    <d v="2013-12-12T06:00:00"/>
  </r>
  <r>
    <n v="132"/>
    <s v="Flowers and Sons"/>
    <s v="Virtual static core"/>
    <x v="3"/>
    <s v="plays"/>
    <n v="3300"/>
    <n v="3834"/>
    <x v="1"/>
    <n v="89"/>
    <s v="US"/>
    <s v="USD"/>
    <n v="1515736800"/>
    <n v="1517119200"/>
    <b v="0"/>
    <b v="1"/>
    <n v="116.18181818181819"/>
    <n v="43.078651685393261"/>
    <x v="130"/>
    <d v="2018-01-28T06:00:00"/>
  </r>
  <r>
    <n v="133"/>
    <s v="Gates PLC"/>
    <s v="Secured content-based product"/>
    <x v="1"/>
    <s v="world music"/>
    <n v="4500"/>
    <n v="13985"/>
    <x v="1"/>
    <n v="159"/>
    <s v="US"/>
    <s v="USD"/>
    <n v="1313125200"/>
    <n v="1315026000"/>
    <b v="0"/>
    <b v="0"/>
    <n v="310.77777777777777"/>
    <n v="87.95597484276729"/>
    <x v="131"/>
    <d v="2011-09-03T05:00:00"/>
  </r>
  <r>
    <n v="134"/>
    <s v="Caldwell LLC"/>
    <s v="Secured executive concept"/>
    <x v="4"/>
    <s v="documentary"/>
    <n v="99500"/>
    <n v="89288"/>
    <x v="0"/>
    <n v="940"/>
    <s v="CH"/>
    <s v="CHF"/>
    <n v="1308459600"/>
    <n v="1312693200"/>
    <b v="0"/>
    <b v="1"/>
    <n v="89.73668341708543"/>
    <n v="94.987234042553197"/>
    <x v="132"/>
    <d v="2011-08-07T05:00:00"/>
  </r>
  <r>
    <n v="135"/>
    <s v="Le, Burton and Evans"/>
    <s v="Balanced zero-defect software"/>
    <x v="3"/>
    <s v="plays"/>
    <n v="7700"/>
    <n v="5488"/>
    <x v="0"/>
    <n v="117"/>
    <s v="US"/>
    <s v="USD"/>
    <n v="1362636000"/>
    <n v="1363064400"/>
    <b v="0"/>
    <b v="1"/>
    <n v="71.27272727272728"/>
    <n v="46.905982905982903"/>
    <x v="133"/>
    <d v="2013-03-12T05:00:00"/>
  </r>
  <r>
    <n v="136"/>
    <s v="Briggs PLC"/>
    <s v="Distributed context-sensitive flexibility"/>
    <x v="4"/>
    <s v="drama"/>
    <n v="82800"/>
    <n v="2721"/>
    <x v="3"/>
    <n v="58"/>
    <s v="US"/>
    <s v="USD"/>
    <n v="1402117200"/>
    <n v="1403154000"/>
    <b v="0"/>
    <b v="1"/>
    <n v="3.2862318840579712"/>
    <n v="46.913793103448278"/>
    <x v="134"/>
    <d v="2014-06-19T05:00:00"/>
  </r>
  <r>
    <n v="137"/>
    <s v="Hudson-Nguyen"/>
    <s v="Down-sized disintermediate support"/>
    <x v="5"/>
    <s v="nonfiction"/>
    <n v="1800"/>
    <n v="4712"/>
    <x v="1"/>
    <n v="50"/>
    <s v="US"/>
    <s v="USD"/>
    <n v="1286341200"/>
    <n v="1286859600"/>
    <b v="0"/>
    <b v="0"/>
    <n v="261.77777777777777"/>
    <n v="94.24"/>
    <x v="135"/>
    <d v="2010-10-12T05:00:00"/>
  </r>
  <r>
    <n v="138"/>
    <s v="Hogan Ltd"/>
    <s v="Stand-alone mission-critical moratorium"/>
    <x v="6"/>
    <s v="mobile games"/>
    <n v="9600"/>
    <n v="9216"/>
    <x v="0"/>
    <n v="115"/>
    <s v="US"/>
    <s v="USD"/>
    <n v="1348808400"/>
    <n v="1349326800"/>
    <b v="0"/>
    <b v="0"/>
    <n v="96"/>
    <n v="80.139130434782615"/>
    <x v="136"/>
    <d v="2012-10-04T05:00:00"/>
  </r>
  <r>
    <n v="139"/>
    <s v="Hamilton, Wright and Chavez"/>
    <s v="Down-sized empowering protocol"/>
    <x v="2"/>
    <s v="wearables"/>
    <n v="92100"/>
    <n v="19246"/>
    <x v="0"/>
    <n v="326"/>
    <s v="US"/>
    <s v="USD"/>
    <n v="1429592400"/>
    <n v="1430974800"/>
    <b v="0"/>
    <b v="1"/>
    <n v="20.896851248642779"/>
    <n v="59.036809815950917"/>
    <x v="137"/>
    <d v="2015-05-07T05:00:00"/>
  </r>
  <r>
    <n v="140"/>
    <s v="Bautista-Cross"/>
    <s v="Fully-configurable coherent Internet solution"/>
    <x v="4"/>
    <s v="documentary"/>
    <n v="5500"/>
    <n v="12274"/>
    <x v="1"/>
    <n v="186"/>
    <s v="US"/>
    <s v="USD"/>
    <n v="1519538400"/>
    <n v="1519970400"/>
    <b v="0"/>
    <b v="0"/>
    <n v="223.16363636363636"/>
    <n v="65.989247311827953"/>
    <x v="138"/>
    <d v="2018-03-02T06:00:00"/>
  </r>
  <r>
    <n v="141"/>
    <s v="Jackson LLC"/>
    <s v="Distributed motivating algorithm"/>
    <x v="2"/>
    <s v="web"/>
    <n v="64300"/>
    <n v="65323"/>
    <x v="1"/>
    <n v="1071"/>
    <s v="US"/>
    <s v="USD"/>
    <n v="1434085200"/>
    <n v="1434603600"/>
    <b v="0"/>
    <b v="0"/>
    <n v="101.59097978227061"/>
    <n v="60.992530345471522"/>
    <x v="139"/>
    <d v="2015-06-18T05:00:00"/>
  </r>
  <r>
    <n v="142"/>
    <s v="Figueroa Ltd"/>
    <s v="Expanded solution-oriented benchmark"/>
    <x v="2"/>
    <s v="web"/>
    <n v="5000"/>
    <n v="11502"/>
    <x v="1"/>
    <n v="117"/>
    <s v="US"/>
    <s v="USD"/>
    <n v="1333688400"/>
    <n v="1337230800"/>
    <b v="0"/>
    <b v="0"/>
    <n v="230.03999999999996"/>
    <n v="98.307692307692307"/>
    <x v="107"/>
    <d v="2012-05-17T05:00:00"/>
  </r>
  <r>
    <n v="143"/>
    <s v="Avila-Jones"/>
    <s v="Implemented discrete secured line"/>
    <x v="1"/>
    <s v="indie rock"/>
    <n v="5400"/>
    <n v="7322"/>
    <x v="1"/>
    <n v="70"/>
    <s v="US"/>
    <s v="USD"/>
    <n v="1277701200"/>
    <n v="1279429200"/>
    <b v="0"/>
    <b v="0"/>
    <n v="135.59259259259261"/>
    <n v="104.6"/>
    <x v="140"/>
    <d v="2010-07-18T05:00:00"/>
  </r>
  <r>
    <n v="144"/>
    <s v="Martin, Lopez and Hunter"/>
    <s v="Multi-lateral actuating installation"/>
    <x v="3"/>
    <s v="plays"/>
    <n v="9000"/>
    <n v="11619"/>
    <x v="1"/>
    <n v="135"/>
    <s v="US"/>
    <s v="USD"/>
    <n v="1560747600"/>
    <n v="1561438800"/>
    <b v="0"/>
    <b v="0"/>
    <n v="129.1"/>
    <n v="86.066666666666663"/>
    <x v="141"/>
    <d v="2019-06-25T05:00:00"/>
  </r>
  <r>
    <n v="145"/>
    <s v="Fields-Moore"/>
    <s v="Secured reciprocal array"/>
    <x v="2"/>
    <s v="wearables"/>
    <n v="25000"/>
    <n v="59128"/>
    <x v="1"/>
    <n v="768"/>
    <s v="CH"/>
    <s v="CHF"/>
    <n v="1410066000"/>
    <n v="1410498000"/>
    <b v="0"/>
    <b v="0"/>
    <n v="236.512"/>
    <n v="76.989583333333329"/>
    <x v="142"/>
    <d v="2014-09-12T05:00:00"/>
  </r>
  <r>
    <n v="146"/>
    <s v="Harris-Golden"/>
    <s v="Optional bandwidth-monitored middleware"/>
    <x v="3"/>
    <s v="plays"/>
    <n v="8800"/>
    <n v="1518"/>
    <x v="3"/>
    <n v="51"/>
    <s v="US"/>
    <s v="USD"/>
    <n v="1320732000"/>
    <n v="1322460000"/>
    <b v="0"/>
    <b v="0"/>
    <n v="17.25"/>
    <n v="29.764705882352942"/>
    <x v="143"/>
    <d v="2011-11-28T06:00:00"/>
  </r>
  <r>
    <n v="147"/>
    <s v="Moss, Norman and Dunlap"/>
    <s v="Upgradable upward-trending workforce"/>
    <x v="3"/>
    <s v="plays"/>
    <n v="8300"/>
    <n v="9337"/>
    <x v="1"/>
    <n v="199"/>
    <s v="US"/>
    <s v="USD"/>
    <n v="1465794000"/>
    <n v="1466312400"/>
    <b v="0"/>
    <b v="1"/>
    <n v="112.49397590361446"/>
    <n v="46.91959798994975"/>
    <x v="144"/>
    <d v="2016-06-19T05:00:00"/>
  </r>
  <r>
    <n v="148"/>
    <s v="White, Larson and Wright"/>
    <s v="Upgradable hybrid capability"/>
    <x v="2"/>
    <s v="wearables"/>
    <n v="9300"/>
    <n v="11255"/>
    <x v="1"/>
    <n v="107"/>
    <s v="US"/>
    <s v="USD"/>
    <n v="1500958800"/>
    <n v="1501736400"/>
    <b v="0"/>
    <b v="0"/>
    <n v="121.02150537634408"/>
    <n v="105.18691588785046"/>
    <x v="145"/>
    <d v="2017-08-03T05:00:00"/>
  </r>
  <r>
    <n v="149"/>
    <s v="Payne, Oliver and Burch"/>
    <s v="Managed fresh-thinking flexibility"/>
    <x v="1"/>
    <s v="indie rock"/>
    <n v="6200"/>
    <n v="13632"/>
    <x v="1"/>
    <n v="195"/>
    <s v="US"/>
    <s v="USD"/>
    <n v="1357020000"/>
    <n v="1361512800"/>
    <b v="0"/>
    <b v="0"/>
    <n v="219.87096774193549"/>
    <n v="69.907692307692301"/>
    <x v="146"/>
    <d v="2013-02-22T06:00:00"/>
  </r>
  <r>
    <n v="150"/>
    <s v="Brown, Palmer and Pace"/>
    <s v="Networked stable workforce"/>
    <x v="1"/>
    <s v="rock"/>
    <n v="100"/>
    <n v="1"/>
    <x v="0"/>
    <n v="1"/>
    <s v="US"/>
    <s v="USD"/>
    <n v="1544940000"/>
    <n v="1545026400"/>
    <b v="0"/>
    <b v="0"/>
    <n v="1"/>
    <n v="1"/>
    <x v="147"/>
    <d v="2018-12-17T06:00:00"/>
  </r>
  <r>
    <n v="151"/>
    <s v="Parker LLC"/>
    <s v="Customizable intermediate extranet"/>
    <x v="1"/>
    <s v="electric music"/>
    <n v="137200"/>
    <n v="88037"/>
    <x v="0"/>
    <n v="1467"/>
    <s v="US"/>
    <s v="USD"/>
    <n v="1402290000"/>
    <n v="1406696400"/>
    <b v="0"/>
    <b v="0"/>
    <n v="64.166909620991248"/>
    <n v="60.011588275391958"/>
    <x v="148"/>
    <d v="2014-07-30T05:00:00"/>
  </r>
  <r>
    <n v="152"/>
    <s v="Bowen, Mcdonald and Hall"/>
    <s v="User-centric fault-tolerant task-force"/>
    <x v="1"/>
    <s v="indie rock"/>
    <n v="41500"/>
    <n v="175573"/>
    <x v="1"/>
    <n v="3376"/>
    <s v="US"/>
    <s v="USD"/>
    <n v="1487311200"/>
    <n v="1487916000"/>
    <b v="0"/>
    <b v="0"/>
    <n v="423.06746987951806"/>
    <n v="52.006220379146917"/>
    <x v="149"/>
    <d v="2017-02-24T06:00:00"/>
  </r>
  <r>
    <n v="153"/>
    <s v="Whitehead, Bell and Hughes"/>
    <s v="Multi-tiered radical definition"/>
    <x v="3"/>
    <s v="plays"/>
    <n v="189400"/>
    <n v="176112"/>
    <x v="0"/>
    <n v="5681"/>
    <s v="US"/>
    <s v="USD"/>
    <n v="1350622800"/>
    <n v="1351141200"/>
    <b v="0"/>
    <b v="0"/>
    <n v="92.984160506863773"/>
    <n v="31.000176025347649"/>
    <x v="150"/>
    <d v="2012-10-25T05:00:00"/>
  </r>
  <r>
    <n v="154"/>
    <s v="Rodriguez-Brown"/>
    <s v="Devolved foreground benchmark"/>
    <x v="1"/>
    <s v="indie rock"/>
    <n v="171300"/>
    <n v="100650"/>
    <x v="0"/>
    <n v="1059"/>
    <s v="US"/>
    <s v="USD"/>
    <n v="1463029200"/>
    <n v="1465016400"/>
    <b v="0"/>
    <b v="1"/>
    <n v="58.756567425569173"/>
    <n v="95.042492917847028"/>
    <x v="151"/>
    <d v="2016-06-04T05:00:00"/>
  </r>
  <r>
    <n v="155"/>
    <s v="Hall-Schaefer"/>
    <s v="Distributed eco-centric methodology"/>
    <x v="3"/>
    <s v="plays"/>
    <n v="139500"/>
    <n v="90706"/>
    <x v="0"/>
    <n v="1194"/>
    <s v="US"/>
    <s v="USD"/>
    <n v="1269493200"/>
    <n v="1270789200"/>
    <b v="0"/>
    <b v="0"/>
    <n v="65.022222222222226"/>
    <n v="75.968174204355108"/>
    <x v="152"/>
    <d v="2010-04-09T05:00:00"/>
  </r>
  <r>
    <n v="156"/>
    <s v="Meza-Rogers"/>
    <s v="Streamlined encompassing encryption"/>
    <x v="1"/>
    <s v="rock"/>
    <n v="36400"/>
    <n v="26914"/>
    <x v="3"/>
    <n v="379"/>
    <s v="AU"/>
    <s v="AUD"/>
    <n v="1570251600"/>
    <n v="1572325200"/>
    <b v="0"/>
    <b v="0"/>
    <n v="73.939560439560438"/>
    <n v="71.013192612137203"/>
    <x v="153"/>
    <d v="2019-10-29T05:00:00"/>
  </r>
  <r>
    <n v="157"/>
    <s v="Curtis-Curtis"/>
    <s v="User-friendly reciprocal initiative"/>
    <x v="7"/>
    <s v="photography books"/>
    <n v="4200"/>
    <n v="2212"/>
    <x v="0"/>
    <n v="30"/>
    <s v="AU"/>
    <s v="AUD"/>
    <n v="1388383200"/>
    <n v="1389420000"/>
    <b v="0"/>
    <b v="0"/>
    <n v="52.666666666666664"/>
    <n v="73.733333333333334"/>
    <x v="154"/>
    <d v="2014-01-11T06:00:00"/>
  </r>
  <r>
    <n v="158"/>
    <s v="Carlson Inc"/>
    <s v="Ergonomic fresh-thinking installation"/>
    <x v="1"/>
    <s v="rock"/>
    <n v="2100"/>
    <n v="4640"/>
    <x v="1"/>
    <n v="41"/>
    <s v="US"/>
    <s v="USD"/>
    <n v="1449554400"/>
    <n v="1449640800"/>
    <b v="0"/>
    <b v="0"/>
    <n v="220.95238095238096"/>
    <n v="113.17073170731707"/>
    <x v="155"/>
    <d v="2015-12-09T06:00:00"/>
  </r>
  <r>
    <n v="159"/>
    <s v="Clarke, Anderson and Lee"/>
    <s v="Robust explicit hardware"/>
    <x v="3"/>
    <s v="plays"/>
    <n v="191200"/>
    <n v="191222"/>
    <x v="1"/>
    <n v="1821"/>
    <s v="US"/>
    <s v="USD"/>
    <n v="1553662800"/>
    <n v="1555218000"/>
    <b v="0"/>
    <b v="1"/>
    <n v="100.01150627615063"/>
    <n v="105.00933552992861"/>
    <x v="156"/>
    <d v="2019-04-14T05:00:00"/>
  </r>
  <r>
    <n v="160"/>
    <s v="Evans Group"/>
    <s v="Stand-alone actuating support"/>
    <x v="2"/>
    <s v="wearables"/>
    <n v="8000"/>
    <n v="12985"/>
    <x v="1"/>
    <n v="164"/>
    <s v="US"/>
    <s v="USD"/>
    <n v="1556341200"/>
    <n v="1557723600"/>
    <b v="0"/>
    <b v="0"/>
    <n v="162.3125"/>
    <n v="79.176829268292678"/>
    <x v="157"/>
    <d v="2019-05-13T05:00:00"/>
  </r>
  <r>
    <n v="161"/>
    <s v="Bruce Group"/>
    <s v="Cross-platform methodical process improvement"/>
    <x v="2"/>
    <s v="web"/>
    <n v="5500"/>
    <n v="4300"/>
    <x v="0"/>
    <n v="75"/>
    <s v="US"/>
    <s v="USD"/>
    <n v="1442984400"/>
    <n v="1443502800"/>
    <b v="0"/>
    <b v="1"/>
    <n v="78.181818181818187"/>
    <n v="57.333333333333336"/>
    <x v="158"/>
    <d v="2015-09-29T05:00:00"/>
  </r>
  <r>
    <n v="162"/>
    <s v="Keith, Alvarez and Potter"/>
    <s v="Extended bottom-line open architecture"/>
    <x v="1"/>
    <s v="rock"/>
    <n v="6100"/>
    <n v="9134"/>
    <x v="1"/>
    <n v="157"/>
    <s v="CH"/>
    <s v="CHF"/>
    <n v="1544248800"/>
    <n v="1546840800"/>
    <b v="0"/>
    <b v="0"/>
    <n v="149.73770491803279"/>
    <n v="58.178343949044589"/>
    <x v="159"/>
    <d v="2019-01-07T06:00:00"/>
  </r>
  <r>
    <n v="163"/>
    <s v="Burton-Watkins"/>
    <s v="Extended reciprocal circuit"/>
    <x v="7"/>
    <s v="photography books"/>
    <n v="3500"/>
    <n v="8864"/>
    <x v="1"/>
    <n v="246"/>
    <s v="US"/>
    <s v="USD"/>
    <n v="1508475600"/>
    <n v="1512712800"/>
    <b v="0"/>
    <b v="1"/>
    <n v="253.25714285714284"/>
    <n v="36.032520325203251"/>
    <x v="160"/>
    <d v="2017-12-08T06:00:00"/>
  </r>
  <r>
    <n v="164"/>
    <s v="Lopez and Sons"/>
    <s v="Polarized human-resource protocol"/>
    <x v="3"/>
    <s v="plays"/>
    <n v="150500"/>
    <n v="150755"/>
    <x v="1"/>
    <n v="1396"/>
    <s v="US"/>
    <s v="USD"/>
    <n v="1507438800"/>
    <n v="1507525200"/>
    <b v="0"/>
    <b v="0"/>
    <n v="100.16943521594683"/>
    <n v="107.99068767908309"/>
    <x v="161"/>
    <d v="2017-10-09T05:00:00"/>
  </r>
  <r>
    <n v="165"/>
    <s v="Cordova Ltd"/>
    <s v="Synergized radical product"/>
    <x v="2"/>
    <s v="web"/>
    <n v="90400"/>
    <n v="110279"/>
    <x v="1"/>
    <n v="2506"/>
    <s v="US"/>
    <s v="USD"/>
    <n v="1501563600"/>
    <n v="1504328400"/>
    <b v="0"/>
    <b v="0"/>
    <n v="121.99004424778761"/>
    <n v="44.005985634477256"/>
    <x v="162"/>
    <d v="2017-09-02T05:00:00"/>
  </r>
  <r>
    <n v="166"/>
    <s v="Brown-Vang"/>
    <s v="Robust heuristic artificial intelligence"/>
    <x v="7"/>
    <s v="photography books"/>
    <n v="9800"/>
    <n v="13439"/>
    <x v="1"/>
    <n v="244"/>
    <s v="US"/>
    <s v="USD"/>
    <n v="1292997600"/>
    <n v="1293343200"/>
    <b v="0"/>
    <b v="0"/>
    <n v="137.13265306122449"/>
    <n v="55.077868852459019"/>
    <x v="163"/>
    <d v="2010-12-26T06:00:00"/>
  </r>
  <r>
    <n v="167"/>
    <s v="Cruz-Ward"/>
    <s v="Robust content-based emulation"/>
    <x v="3"/>
    <s v="plays"/>
    <n v="2600"/>
    <n v="10804"/>
    <x v="1"/>
    <n v="146"/>
    <s v="AU"/>
    <s v="AUD"/>
    <n v="1370840400"/>
    <n v="1371704400"/>
    <b v="0"/>
    <b v="0"/>
    <n v="415.53846153846149"/>
    <n v="74"/>
    <x v="164"/>
    <d v="2013-06-20T05:00:00"/>
  </r>
  <r>
    <n v="168"/>
    <s v="Hernandez Group"/>
    <s v="Ergonomic uniform open system"/>
    <x v="1"/>
    <s v="indie rock"/>
    <n v="128100"/>
    <n v="40107"/>
    <x v="0"/>
    <n v="955"/>
    <s v="DK"/>
    <s v="DKK"/>
    <n v="1550815200"/>
    <n v="1552798800"/>
    <b v="0"/>
    <b v="1"/>
    <n v="31.30913348946136"/>
    <n v="41.996858638743454"/>
    <x v="165"/>
    <d v="2019-03-17T05:00:00"/>
  </r>
  <r>
    <n v="169"/>
    <s v="Tran, Steele and Wilson"/>
    <s v="Profit-focused modular product"/>
    <x v="4"/>
    <s v="shorts"/>
    <n v="23300"/>
    <n v="98811"/>
    <x v="1"/>
    <n v="1267"/>
    <s v="US"/>
    <s v="USD"/>
    <n v="1339909200"/>
    <n v="1342328400"/>
    <b v="0"/>
    <b v="1"/>
    <n v="424.08154506437768"/>
    <n v="77.988161010260455"/>
    <x v="166"/>
    <d v="2012-07-15T05:00:00"/>
  </r>
  <r>
    <n v="170"/>
    <s v="Summers, Gallegos and Stein"/>
    <s v="Mandatory mobile product"/>
    <x v="1"/>
    <s v="indie rock"/>
    <n v="188100"/>
    <n v="5528"/>
    <x v="0"/>
    <n v="67"/>
    <s v="US"/>
    <s v="USD"/>
    <n v="1501736400"/>
    <n v="1502341200"/>
    <b v="0"/>
    <b v="0"/>
    <n v="2.93886230728336"/>
    <n v="82.507462686567166"/>
    <x v="167"/>
    <d v="2017-08-10T05:00:00"/>
  </r>
  <r>
    <n v="171"/>
    <s v="Blair Group"/>
    <s v="Public-key 3rdgeneration budgetary management"/>
    <x v="5"/>
    <s v="translations"/>
    <n v="4900"/>
    <n v="521"/>
    <x v="0"/>
    <n v="5"/>
    <s v="US"/>
    <s v="USD"/>
    <n v="1395291600"/>
    <n v="1397192400"/>
    <b v="0"/>
    <b v="0"/>
    <n v="10.63265306122449"/>
    <n v="104.2"/>
    <x v="168"/>
    <d v="2014-04-11T05:00:00"/>
  </r>
  <r>
    <n v="172"/>
    <s v="Nixon Inc"/>
    <s v="Centralized national firmware"/>
    <x v="4"/>
    <s v="documentary"/>
    <n v="800"/>
    <n v="663"/>
    <x v="0"/>
    <n v="26"/>
    <s v="US"/>
    <s v="USD"/>
    <n v="1405746000"/>
    <n v="1407042000"/>
    <b v="0"/>
    <b v="1"/>
    <n v="82.875"/>
    <n v="25.5"/>
    <x v="169"/>
    <d v="2014-08-03T05:00:00"/>
  </r>
  <r>
    <n v="173"/>
    <s v="White LLC"/>
    <s v="Cross-group 4thgeneration middleware"/>
    <x v="3"/>
    <s v="plays"/>
    <n v="96700"/>
    <n v="157635"/>
    <x v="1"/>
    <n v="1561"/>
    <s v="US"/>
    <s v="USD"/>
    <n v="1368853200"/>
    <n v="1369371600"/>
    <b v="0"/>
    <b v="0"/>
    <n v="163.01447776628748"/>
    <n v="100.98334401024984"/>
    <x v="170"/>
    <d v="2013-05-24T05:00:00"/>
  </r>
  <r>
    <n v="174"/>
    <s v="Santos, Black and Donovan"/>
    <s v="Pre-emptive scalable access"/>
    <x v="2"/>
    <s v="wearables"/>
    <n v="600"/>
    <n v="5368"/>
    <x v="1"/>
    <n v="48"/>
    <s v="US"/>
    <s v="USD"/>
    <n v="1444021200"/>
    <n v="1444107600"/>
    <b v="0"/>
    <b v="1"/>
    <n v="894.66666666666674"/>
    <n v="111.83333333333333"/>
    <x v="171"/>
    <d v="2015-10-06T05:00:00"/>
  </r>
  <r>
    <n v="175"/>
    <s v="Jones, Contreras and Burnett"/>
    <s v="Sharable intangible migration"/>
    <x v="3"/>
    <s v="plays"/>
    <n v="181200"/>
    <n v="47459"/>
    <x v="0"/>
    <n v="1130"/>
    <s v="US"/>
    <s v="USD"/>
    <n v="1472619600"/>
    <n v="1474261200"/>
    <b v="0"/>
    <b v="0"/>
    <n v="26.191501103752756"/>
    <n v="41.999115044247787"/>
    <x v="172"/>
    <d v="2016-09-19T05:00:00"/>
  </r>
  <r>
    <n v="176"/>
    <s v="Stone-Orozco"/>
    <s v="Proactive scalable Graphical User Interface"/>
    <x v="3"/>
    <s v="plays"/>
    <n v="115000"/>
    <n v="86060"/>
    <x v="0"/>
    <n v="782"/>
    <s v="US"/>
    <s v="USD"/>
    <n v="1472878800"/>
    <n v="1473656400"/>
    <b v="0"/>
    <b v="0"/>
    <n v="74.834782608695647"/>
    <n v="110.05115089514067"/>
    <x v="173"/>
    <d v="2016-09-12T05:00:00"/>
  </r>
  <r>
    <n v="177"/>
    <s v="Lee, Gibson and Morgan"/>
    <s v="Digitized solution-oriented product"/>
    <x v="3"/>
    <s v="plays"/>
    <n v="38800"/>
    <n v="161593"/>
    <x v="1"/>
    <n v="2739"/>
    <s v="US"/>
    <s v="USD"/>
    <n v="1289800800"/>
    <n v="1291960800"/>
    <b v="0"/>
    <b v="0"/>
    <n v="416.47680412371136"/>
    <n v="58.997079225994888"/>
    <x v="174"/>
    <d v="2010-12-10T06:00:00"/>
  </r>
  <r>
    <n v="178"/>
    <s v="Alexander-Williams"/>
    <s v="Triple-buffered cohesive structure"/>
    <x v="0"/>
    <s v="food trucks"/>
    <n v="7200"/>
    <n v="6927"/>
    <x v="0"/>
    <n v="210"/>
    <s v="US"/>
    <s v="USD"/>
    <n v="1505970000"/>
    <n v="1506747600"/>
    <b v="0"/>
    <b v="0"/>
    <n v="96.208333333333329"/>
    <n v="32.985714285714288"/>
    <x v="175"/>
    <d v="2017-09-30T05:00:00"/>
  </r>
  <r>
    <n v="179"/>
    <s v="Marks Ltd"/>
    <s v="Realigned human-resource orchestration"/>
    <x v="3"/>
    <s v="plays"/>
    <n v="44500"/>
    <n v="159185"/>
    <x v="1"/>
    <n v="3537"/>
    <s v="CA"/>
    <s v="CAD"/>
    <n v="1363496400"/>
    <n v="1363582800"/>
    <b v="0"/>
    <b v="1"/>
    <n v="357.71910112359546"/>
    <n v="45.005654509471306"/>
    <x v="176"/>
    <d v="2013-03-18T05:00:00"/>
  </r>
  <r>
    <n v="180"/>
    <s v="Olsen, Edwards and Reid"/>
    <s v="Optional clear-thinking software"/>
    <x v="2"/>
    <s v="wearables"/>
    <n v="56000"/>
    <n v="172736"/>
    <x v="1"/>
    <n v="2107"/>
    <s v="AU"/>
    <s v="AUD"/>
    <n v="1269234000"/>
    <n v="1269666000"/>
    <b v="0"/>
    <b v="0"/>
    <n v="308.45714285714286"/>
    <n v="81.98196487897485"/>
    <x v="177"/>
    <d v="2010-03-27T05:00:00"/>
  </r>
  <r>
    <n v="181"/>
    <s v="Daniels, Rose and Tyler"/>
    <s v="Centralized global approach"/>
    <x v="2"/>
    <s v="web"/>
    <n v="8600"/>
    <n v="5315"/>
    <x v="0"/>
    <n v="136"/>
    <s v="US"/>
    <s v="USD"/>
    <n v="1507093200"/>
    <n v="1508648400"/>
    <b v="0"/>
    <b v="0"/>
    <n v="61.802325581395344"/>
    <n v="39.080882352941174"/>
    <x v="178"/>
    <d v="2017-10-22T05:00:00"/>
  </r>
  <r>
    <n v="182"/>
    <s v="Adams Group"/>
    <s v="Reverse-engineered bandwidth-monitored contingency"/>
    <x v="3"/>
    <s v="plays"/>
    <n v="27100"/>
    <n v="195750"/>
    <x v="1"/>
    <n v="3318"/>
    <s v="DK"/>
    <s v="DKK"/>
    <n v="1560574800"/>
    <n v="1561957200"/>
    <b v="0"/>
    <b v="0"/>
    <n v="722.32472324723244"/>
    <n v="58.996383363471971"/>
    <x v="179"/>
    <d v="2019-07-01T05:00:00"/>
  </r>
  <r>
    <n v="183"/>
    <s v="Rogers, Huerta and Medina"/>
    <s v="Pre-emptive bandwidth-monitored instruction set"/>
    <x v="1"/>
    <s v="rock"/>
    <n v="5100"/>
    <n v="3525"/>
    <x v="0"/>
    <n v="86"/>
    <s v="CA"/>
    <s v="CAD"/>
    <n v="1284008400"/>
    <n v="1285131600"/>
    <b v="0"/>
    <b v="0"/>
    <n v="69.117647058823522"/>
    <n v="40.988372093023258"/>
    <x v="180"/>
    <d v="2010-09-22T05:00:00"/>
  </r>
  <r>
    <n v="184"/>
    <s v="Howard, Carter and Griffith"/>
    <s v="Adaptive asynchronous emulation"/>
    <x v="3"/>
    <s v="plays"/>
    <n v="3600"/>
    <n v="10550"/>
    <x v="1"/>
    <n v="340"/>
    <s v="US"/>
    <s v="USD"/>
    <n v="1556859600"/>
    <n v="1556946000"/>
    <b v="0"/>
    <b v="0"/>
    <n v="293.05555555555554"/>
    <n v="31.029411764705884"/>
    <x v="181"/>
    <d v="2019-05-04T05:00:00"/>
  </r>
  <r>
    <n v="185"/>
    <s v="Bailey PLC"/>
    <s v="Innovative actuating conglomeration"/>
    <x v="4"/>
    <s v="television"/>
    <n v="1000"/>
    <n v="718"/>
    <x v="0"/>
    <n v="19"/>
    <s v="US"/>
    <s v="USD"/>
    <n v="1526187600"/>
    <n v="1527138000"/>
    <b v="0"/>
    <b v="0"/>
    <n v="71.8"/>
    <n v="37.789473684210527"/>
    <x v="182"/>
    <d v="2018-05-24T05:00:00"/>
  </r>
  <r>
    <n v="186"/>
    <s v="Parker Group"/>
    <s v="Grass-roots foreground policy"/>
    <x v="3"/>
    <s v="plays"/>
    <n v="88800"/>
    <n v="28358"/>
    <x v="0"/>
    <n v="886"/>
    <s v="US"/>
    <s v="USD"/>
    <n v="1400821200"/>
    <n v="1402117200"/>
    <b v="0"/>
    <b v="0"/>
    <n v="31.934684684684683"/>
    <n v="32.006772009029348"/>
    <x v="183"/>
    <d v="2014-06-07T05:00:00"/>
  </r>
  <r>
    <n v="187"/>
    <s v="Fox Group"/>
    <s v="Horizontal transitional paradigm"/>
    <x v="4"/>
    <s v="shorts"/>
    <n v="60200"/>
    <n v="138384"/>
    <x v="1"/>
    <n v="1442"/>
    <s v="CA"/>
    <s v="CAD"/>
    <n v="1361599200"/>
    <n v="1364014800"/>
    <b v="0"/>
    <b v="1"/>
    <n v="229.87375415282392"/>
    <n v="95.966712898751737"/>
    <x v="184"/>
    <d v="2013-03-23T05:00:00"/>
  </r>
  <r>
    <n v="188"/>
    <s v="Walker, Jones and Rodriguez"/>
    <s v="Networked didactic info-mediaries"/>
    <x v="3"/>
    <s v="plays"/>
    <n v="8200"/>
    <n v="2625"/>
    <x v="0"/>
    <n v="35"/>
    <s v="IT"/>
    <s v="EUR"/>
    <n v="1417500000"/>
    <n v="1417586400"/>
    <b v="0"/>
    <b v="0"/>
    <n v="32.012195121951223"/>
    <n v="75"/>
    <x v="185"/>
    <d v="2014-12-03T06:00:00"/>
  </r>
  <r>
    <n v="189"/>
    <s v="Anthony-Shaw"/>
    <s v="Switchable contextually-based access"/>
    <x v="3"/>
    <s v="plays"/>
    <n v="191300"/>
    <n v="45004"/>
    <x v="3"/>
    <n v="441"/>
    <s v="US"/>
    <s v="USD"/>
    <n v="1457071200"/>
    <n v="1457071200"/>
    <b v="0"/>
    <b v="0"/>
    <n v="23.525352848928385"/>
    <n v="102.0498866213152"/>
    <x v="186"/>
    <d v="2016-03-04T06:00:00"/>
  </r>
  <r>
    <n v="190"/>
    <s v="Cook LLC"/>
    <s v="Up-sized dynamic throughput"/>
    <x v="3"/>
    <s v="plays"/>
    <n v="3700"/>
    <n v="2538"/>
    <x v="0"/>
    <n v="24"/>
    <s v="US"/>
    <s v="USD"/>
    <n v="1370322000"/>
    <n v="1370408400"/>
    <b v="0"/>
    <b v="1"/>
    <n v="68.594594594594597"/>
    <n v="105.75"/>
    <x v="187"/>
    <d v="2013-06-05T05:00:00"/>
  </r>
  <r>
    <n v="191"/>
    <s v="Sutton PLC"/>
    <s v="Mandatory reciprocal superstructure"/>
    <x v="3"/>
    <s v="plays"/>
    <n v="8400"/>
    <n v="3188"/>
    <x v="0"/>
    <n v="86"/>
    <s v="IT"/>
    <s v="EUR"/>
    <n v="1552366800"/>
    <n v="1552626000"/>
    <b v="0"/>
    <b v="0"/>
    <n v="37.952380952380956"/>
    <n v="37.069767441860463"/>
    <x v="188"/>
    <d v="2019-03-15T05:00:00"/>
  </r>
  <r>
    <n v="192"/>
    <s v="Long, Morgan and Mitchell"/>
    <s v="Upgradable 4thgeneration productivity"/>
    <x v="1"/>
    <s v="rock"/>
    <n v="42600"/>
    <n v="8517"/>
    <x v="0"/>
    <n v="243"/>
    <s v="US"/>
    <s v="USD"/>
    <n v="1403845200"/>
    <n v="1404190800"/>
    <b v="0"/>
    <b v="0"/>
    <n v="19.992957746478872"/>
    <n v="35.049382716049379"/>
    <x v="189"/>
    <d v="2014-07-01T05:00:00"/>
  </r>
  <r>
    <n v="193"/>
    <s v="Calhoun, Rogers and Long"/>
    <s v="Progressive discrete hub"/>
    <x v="1"/>
    <s v="indie rock"/>
    <n v="6600"/>
    <n v="3012"/>
    <x v="0"/>
    <n v="65"/>
    <s v="US"/>
    <s v="USD"/>
    <n v="1523163600"/>
    <n v="1523509200"/>
    <b v="1"/>
    <b v="0"/>
    <n v="45.636363636363633"/>
    <n v="46.338461538461537"/>
    <x v="190"/>
    <d v="2018-04-12T05:00:00"/>
  </r>
  <r>
    <n v="194"/>
    <s v="Sandoval Group"/>
    <s v="Assimilated multi-tasking archive"/>
    <x v="1"/>
    <s v="metal"/>
    <n v="7100"/>
    <n v="8716"/>
    <x v="1"/>
    <n v="126"/>
    <s v="US"/>
    <s v="USD"/>
    <n v="1442206800"/>
    <n v="1443589200"/>
    <b v="0"/>
    <b v="0"/>
    <n v="122.7605633802817"/>
    <n v="69.174603174603178"/>
    <x v="191"/>
    <d v="2015-09-30T05:00:00"/>
  </r>
  <r>
    <n v="195"/>
    <s v="Smith and Sons"/>
    <s v="Upgradable high-level solution"/>
    <x v="1"/>
    <s v="electric music"/>
    <n v="15800"/>
    <n v="57157"/>
    <x v="1"/>
    <n v="524"/>
    <s v="US"/>
    <s v="USD"/>
    <n v="1532840400"/>
    <n v="1533445200"/>
    <b v="0"/>
    <b v="0"/>
    <n v="361.75316455696202"/>
    <n v="109.07824427480917"/>
    <x v="192"/>
    <d v="2018-08-05T05:00:00"/>
  </r>
  <r>
    <n v="196"/>
    <s v="King Inc"/>
    <s v="Organic bandwidth-monitored frame"/>
    <x v="2"/>
    <s v="wearables"/>
    <n v="8200"/>
    <n v="5178"/>
    <x v="0"/>
    <n v="100"/>
    <s v="DK"/>
    <s v="DKK"/>
    <n v="1472878800"/>
    <n v="1474520400"/>
    <b v="0"/>
    <b v="0"/>
    <n v="63.146341463414636"/>
    <n v="51.78"/>
    <x v="173"/>
    <d v="2016-09-22T05:00:00"/>
  </r>
  <r>
    <n v="197"/>
    <s v="Perry and Sons"/>
    <s v="Business-focused logistical framework"/>
    <x v="4"/>
    <s v="drama"/>
    <n v="54700"/>
    <n v="163118"/>
    <x v="1"/>
    <n v="1989"/>
    <s v="US"/>
    <s v="USD"/>
    <n v="1498194000"/>
    <n v="1499403600"/>
    <b v="0"/>
    <b v="0"/>
    <n v="298.20475319926874"/>
    <n v="82.010055304172951"/>
    <x v="193"/>
    <d v="2017-07-07T05:00:00"/>
  </r>
  <r>
    <n v="198"/>
    <s v="Palmer Inc"/>
    <s v="Universal multi-state capability"/>
    <x v="1"/>
    <s v="electric music"/>
    <n v="63200"/>
    <n v="6041"/>
    <x v="0"/>
    <n v="168"/>
    <s v="US"/>
    <s v="USD"/>
    <n v="1281070800"/>
    <n v="1283576400"/>
    <b v="0"/>
    <b v="0"/>
    <n v="9.5585443037974684"/>
    <n v="35.958333333333336"/>
    <x v="194"/>
    <d v="2010-09-04T05:00:00"/>
  </r>
  <r>
    <n v="199"/>
    <s v="Hull, Baker and Martinez"/>
    <s v="Digitized reciprocal infrastructure"/>
    <x v="1"/>
    <s v="rock"/>
    <n v="1800"/>
    <n v="968"/>
    <x v="0"/>
    <n v="13"/>
    <s v="US"/>
    <s v="USD"/>
    <n v="1436245200"/>
    <n v="1436590800"/>
    <b v="0"/>
    <b v="0"/>
    <n v="53.777777777777779"/>
    <n v="74.461538461538467"/>
    <x v="195"/>
    <d v="2015-07-11T05:00:00"/>
  </r>
  <r>
    <n v="200"/>
    <s v="Becker, Rice and White"/>
    <s v="Reduced dedicated capability"/>
    <x v="3"/>
    <s v="plays"/>
    <n v="100"/>
    <n v="2"/>
    <x v="0"/>
    <n v="1"/>
    <s v="CA"/>
    <s v="CAD"/>
    <n v="1269493200"/>
    <n v="1270443600"/>
    <b v="0"/>
    <b v="0"/>
    <n v="2"/>
    <n v="2"/>
    <x v="152"/>
    <d v="2010-04-05T05:00:00"/>
  </r>
  <r>
    <n v="201"/>
    <s v="Osborne, Perkins and Knox"/>
    <s v="Cross-platform bi-directional workforce"/>
    <x v="2"/>
    <s v="web"/>
    <n v="2100"/>
    <n v="14305"/>
    <x v="1"/>
    <n v="157"/>
    <s v="US"/>
    <s v="USD"/>
    <n v="1406264400"/>
    <n v="1407819600"/>
    <b v="0"/>
    <b v="0"/>
    <n v="681.19047619047615"/>
    <n v="91.114649681528661"/>
    <x v="196"/>
    <d v="2014-08-12T05:00:00"/>
  </r>
  <r>
    <n v="202"/>
    <s v="Mcknight-Freeman"/>
    <s v="Upgradable scalable methodology"/>
    <x v="0"/>
    <s v="food trucks"/>
    <n v="8300"/>
    <n v="6543"/>
    <x v="3"/>
    <n v="82"/>
    <s v="US"/>
    <s v="USD"/>
    <n v="1317531600"/>
    <n v="1317877200"/>
    <b v="0"/>
    <b v="0"/>
    <n v="78.831325301204828"/>
    <n v="79.792682926829272"/>
    <x v="197"/>
    <d v="2011-10-06T05:00:00"/>
  </r>
  <r>
    <n v="203"/>
    <s v="Hayden, Shannon and Stein"/>
    <s v="Customer-focused client-server service-desk"/>
    <x v="3"/>
    <s v="plays"/>
    <n v="143900"/>
    <n v="193413"/>
    <x v="1"/>
    <n v="4498"/>
    <s v="AU"/>
    <s v="AUD"/>
    <n v="1484632800"/>
    <n v="1484805600"/>
    <b v="0"/>
    <b v="0"/>
    <n v="134.40792216817235"/>
    <n v="42.999777678968428"/>
    <x v="198"/>
    <d v="2017-01-19T06:00:00"/>
  </r>
  <r>
    <n v="204"/>
    <s v="Daniel-Luna"/>
    <s v="Mandatory multimedia leverage"/>
    <x v="1"/>
    <s v="jazz"/>
    <n v="75000"/>
    <n v="2529"/>
    <x v="0"/>
    <n v="40"/>
    <s v="US"/>
    <s v="USD"/>
    <n v="1301806800"/>
    <n v="1302670800"/>
    <b v="0"/>
    <b v="0"/>
    <n v="3.3719999999999999"/>
    <n v="63.225000000000001"/>
    <x v="199"/>
    <d v="2011-04-13T05:00:00"/>
  </r>
  <r>
    <n v="205"/>
    <s v="Weaver-Marquez"/>
    <s v="Focused analyzing circuit"/>
    <x v="3"/>
    <s v="plays"/>
    <n v="1300"/>
    <n v="5614"/>
    <x v="1"/>
    <n v="80"/>
    <s v="US"/>
    <s v="USD"/>
    <n v="1539752400"/>
    <n v="1540789200"/>
    <b v="1"/>
    <b v="0"/>
    <n v="431.84615384615387"/>
    <n v="70.174999999999997"/>
    <x v="200"/>
    <d v="2018-10-29T05:00:00"/>
  </r>
  <r>
    <n v="206"/>
    <s v="Austin, Baker and Kelley"/>
    <s v="Fundamental grid-enabled strategy"/>
    <x v="5"/>
    <s v="fiction"/>
    <n v="9000"/>
    <n v="3496"/>
    <x v="3"/>
    <n v="57"/>
    <s v="US"/>
    <s v="USD"/>
    <n v="1267250400"/>
    <n v="1268028000"/>
    <b v="0"/>
    <b v="0"/>
    <n v="38.844444444444441"/>
    <n v="61.333333333333336"/>
    <x v="201"/>
    <d v="2010-03-08T06:00:00"/>
  </r>
  <r>
    <n v="207"/>
    <s v="Carney-Anderson"/>
    <s v="Digitized 5thgeneration knowledgebase"/>
    <x v="1"/>
    <s v="rock"/>
    <n v="1000"/>
    <n v="4257"/>
    <x v="1"/>
    <n v="43"/>
    <s v="US"/>
    <s v="USD"/>
    <n v="1535432400"/>
    <n v="1537160400"/>
    <b v="0"/>
    <b v="1"/>
    <n v="425.7"/>
    <n v="99"/>
    <x v="202"/>
    <d v="2018-09-17T05:00:00"/>
  </r>
  <r>
    <n v="208"/>
    <s v="Jackson Inc"/>
    <s v="Mandatory multi-tasking encryption"/>
    <x v="4"/>
    <s v="documentary"/>
    <n v="196900"/>
    <n v="199110"/>
    <x v="1"/>
    <n v="2053"/>
    <s v="US"/>
    <s v="USD"/>
    <n v="1510207200"/>
    <n v="1512280800"/>
    <b v="0"/>
    <b v="0"/>
    <n v="101.12239715591672"/>
    <n v="96.984900146127615"/>
    <x v="203"/>
    <d v="2017-12-03T06:00:00"/>
  </r>
  <r>
    <n v="209"/>
    <s v="Warren Ltd"/>
    <s v="Distributed system-worthy application"/>
    <x v="4"/>
    <s v="documentary"/>
    <n v="194500"/>
    <n v="41212"/>
    <x v="2"/>
    <n v="808"/>
    <s v="AU"/>
    <s v="AUD"/>
    <n v="1462510800"/>
    <n v="1463115600"/>
    <b v="0"/>
    <b v="0"/>
    <n v="21.188688946015425"/>
    <n v="51.004950495049506"/>
    <x v="204"/>
    <d v="2016-05-13T05:00:00"/>
  </r>
  <r>
    <n v="210"/>
    <s v="Schultz Inc"/>
    <s v="Synergistic tertiary time-frame"/>
    <x v="4"/>
    <s v="science fiction"/>
    <n v="9400"/>
    <n v="6338"/>
    <x v="0"/>
    <n v="226"/>
    <s v="DK"/>
    <s v="DKK"/>
    <n v="1488520800"/>
    <n v="1490850000"/>
    <b v="0"/>
    <b v="0"/>
    <n v="67.425531914893625"/>
    <n v="28.044247787610619"/>
    <x v="205"/>
    <d v="2017-03-30T05:00:00"/>
  </r>
  <r>
    <n v="211"/>
    <s v="Thompson LLC"/>
    <s v="Customer-focused impactful benchmark"/>
    <x v="3"/>
    <s v="plays"/>
    <n v="104400"/>
    <n v="99100"/>
    <x v="0"/>
    <n v="1625"/>
    <s v="US"/>
    <s v="USD"/>
    <n v="1377579600"/>
    <n v="1379653200"/>
    <b v="0"/>
    <b v="0"/>
    <n v="94.923371647509583"/>
    <n v="60.984615384615381"/>
    <x v="206"/>
    <d v="2013-09-20T05:00:00"/>
  </r>
  <r>
    <n v="212"/>
    <s v="Johnson Inc"/>
    <s v="Profound next generation infrastructure"/>
    <x v="3"/>
    <s v="plays"/>
    <n v="8100"/>
    <n v="12300"/>
    <x v="1"/>
    <n v="168"/>
    <s v="US"/>
    <s v="USD"/>
    <n v="1576389600"/>
    <n v="1580364000"/>
    <b v="0"/>
    <b v="0"/>
    <n v="151.85185185185185"/>
    <n v="73.214285714285708"/>
    <x v="207"/>
    <d v="2020-01-30T06:00:00"/>
  </r>
  <r>
    <n v="213"/>
    <s v="Morgan-Warren"/>
    <s v="Face-to-face encompassing info-mediaries"/>
    <x v="1"/>
    <s v="indie rock"/>
    <n v="87900"/>
    <n v="171549"/>
    <x v="1"/>
    <n v="4289"/>
    <s v="US"/>
    <s v="USD"/>
    <n v="1289019600"/>
    <n v="1289714400"/>
    <b v="0"/>
    <b v="1"/>
    <n v="195.16382252559728"/>
    <n v="39.997435299603637"/>
    <x v="208"/>
    <d v="2010-11-14T06:00:00"/>
  </r>
  <r>
    <n v="214"/>
    <s v="Sullivan Group"/>
    <s v="Open-source fresh-thinking policy"/>
    <x v="1"/>
    <s v="rock"/>
    <n v="1400"/>
    <n v="14324"/>
    <x v="1"/>
    <n v="165"/>
    <s v="US"/>
    <s v="USD"/>
    <n v="1282194000"/>
    <n v="1282712400"/>
    <b v="0"/>
    <b v="0"/>
    <n v="1023.1428571428571"/>
    <n v="86.812121212121212"/>
    <x v="209"/>
    <d v="2010-08-25T05:00:00"/>
  </r>
  <r>
    <n v="215"/>
    <s v="Vargas, Banks and Palmer"/>
    <s v="Extended 24/7 implementation"/>
    <x v="3"/>
    <s v="plays"/>
    <n v="156800"/>
    <n v="6024"/>
    <x v="0"/>
    <n v="143"/>
    <s v="US"/>
    <s v="USD"/>
    <n v="1550037600"/>
    <n v="1550210400"/>
    <b v="0"/>
    <b v="0"/>
    <n v="3.841836734693878"/>
    <n v="42.125874125874127"/>
    <x v="210"/>
    <d v="2019-02-15T06:00:00"/>
  </r>
  <r>
    <n v="216"/>
    <s v="Johnson, Dixon and Zimmerman"/>
    <s v="Organic dynamic algorithm"/>
    <x v="3"/>
    <s v="plays"/>
    <n v="121700"/>
    <n v="188721"/>
    <x v="1"/>
    <n v="1815"/>
    <s v="US"/>
    <s v="USD"/>
    <n v="1321941600"/>
    <n v="1322114400"/>
    <b v="0"/>
    <b v="0"/>
    <n v="155.07066557107643"/>
    <n v="103.97851239669421"/>
    <x v="211"/>
    <d v="2011-11-24T06:00:00"/>
  </r>
  <r>
    <n v="217"/>
    <s v="Moore, Dudley and Navarro"/>
    <s v="Organic multi-tasking focus group"/>
    <x v="4"/>
    <s v="science fiction"/>
    <n v="129400"/>
    <n v="57911"/>
    <x v="0"/>
    <n v="934"/>
    <s v="US"/>
    <s v="USD"/>
    <n v="1556427600"/>
    <n v="1557205200"/>
    <b v="0"/>
    <b v="0"/>
    <n v="44.753477588871718"/>
    <n v="62.003211991434689"/>
    <x v="212"/>
    <d v="2019-05-07T05:00:00"/>
  </r>
  <r>
    <n v="218"/>
    <s v="Price-Rodriguez"/>
    <s v="Adaptive logistical initiative"/>
    <x v="4"/>
    <s v="shorts"/>
    <n v="5700"/>
    <n v="12309"/>
    <x v="1"/>
    <n v="397"/>
    <s v="GB"/>
    <s v="GBP"/>
    <n v="1320991200"/>
    <n v="1323928800"/>
    <b v="0"/>
    <b v="1"/>
    <n v="215.94736842105263"/>
    <n v="31.005037783375315"/>
    <x v="213"/>
    <d v="2011-12-15T06:00:00"/>
  </r>
  <r>
    <n v="219"/>
    <s v="Huang-Henderson"/>
    <s v="Stand-alone mobile customer loyalty"/>
    <x v="4"/>
    <s v="animation"/>
    <n v="41700"/>
    <n v="138497"/>
    <x v="1"/>
    <n v="1539"/>
    <s v="US"/>
    <s v="USD"/>
    <n v="1345093200"/>
    <n v="1346130000"/>
    <b v="0"/>
    <b v="0"/>
    <n v="332.12709832134288"/>
    <n v="89.991552956465242"/>
    <x v="214"/>
    <d v="2012-08-28T05:00:00"/>
  </r>
  <r>
    <n v="220"/>
    <s v="Owens-Le"/>
    <s v="Focused composite approach"/>
    <x v="3"/>
    <s v="plays"/>
    <n v="7900"/>
    <n v="667"/>
    <x v="0"/>
    <n v="17"/>
    <s v="US"/>
    <s v="USD"/>
    <n v="1309496400"/>
    <n v="1311051600"/>
    <b v="1"/>
    <b v="0"/>
    <n v="8.4430379746835449"/>
    <n v="39.235294117647058"/>
    <x v="215"/>
    <d v="2011-07-19T05:00:00"/>
  </r>
  <r>
    <n v="221"/>
    <s v="Huff LLC"/>
    <s v="Face-to-face clear-thinking Local Area Network"/>
    <x v="0"/>
    <s v="food trucks"/>
    <n v="121500"/>
    <n v="119830"/>
    <x v="0"/>
    <n v="2179"/>
    <s v="US"/>
    <s v="USD"/>
    <n v="1340254800"/>
    <n v="1340427600"/>
    <b v="1"/>
    <b v="0"/>
    <n v="98.625514403292186"/>
    <n v="54.993116108306566"/>
    <x v="216"/>
    <d v="2012-06-23T05:00:00"/>
  </r>
  <r>
    <n v="222"/>
    <s v="Johnson LLC"/>
    <s v="Cross-group cohesive circuit"/>
    <x v="7"/>
    <s v="photography books"/>
    <n v="4800"/>
    <n v="6623"/>
    <x v="1"/>
    <n v="138"/>
    <s v="US"/>
    <s v="USD"/>
    <n v="1412226000"/>
    <n v="1412312400"/>
    <b v="0"/>
    <b v="0"/>
    <n v="137.97916666666669"/>
    <n v="47.992753623188406"/>
    <x v="217"/>
    <d v="2014-10-03T05:00:00"/>
  </r>
  <r>
    <n v="223"/>
    <s v="Chavez, Garcia and Cantu"/>
    <s v="Synergistic explicit capability"/>
    <x v="3"/>
    <s v="plays"/>
    <n v="87300"/>
    <n v="81897"/>
    <x v="0"/>
    <n v="931"/>
    <s v="US"/>
    <s v="USD"/>
    <n v="1458104400"/>
    <n v="1459314000"/>
    <b v="0"/>
    <b v="0"/>
    <n v="93.81099656357388"/>
    <n v="87.966702470461868"/>
    <x v="218"/>
    <d v="2016-03-30T05:00:00"/>
  </r>
  <r>
    <n v="224"/>
    <s v="Lester-Moore"/>
    <s v="Diverse analyzing definition"/>
    <x v="4"/>
    <s v="science fiction"/>
    <n v="46300"/>
    <n v="186885"/>
    <x v="1"/>
    <n v="3594"/>
    <s v="US"/>
    <s v="USD"/>
    <n v="1411534800"/>
    <n v="1415426400"/>
    <b v="0"/>
    <b v="0"/>
    <n v="403.63930885529157"/>
    <n v="51.999165275459099"/>
    <x v="219"/>
    <d v="2014-11-08T06:00:00"/>
  </r>
  <r>
    <n v="225"/>
    <s v="Fox-Quinn"/>
    <s v="Enterprise-wide reciprocal success"/>
    <x v="1"/>
    <s v="rock"/>
    <n v="67800"/>
    <n v="176398"/>
    <x v="1"/>
    <n v="5880"/>
    <s v="US"/>
    <s v="USD"/>
    <n v="1399093200"/>
    <n v="1399093200"/>
    <b v="1"/>
    <b v="0"/>
    <n v="260.1740412979351"/>
    <n v="29.999659863945578"/>
    <x v="220"/>
    <d v="2014-05-03T05:00:00"/>
  </r>
  <r>
    <n v="226"/>
    <s v="Garcia Inc"/>
    <s v="Progressive neutral middleware"/>
    <x v="7"/>
    <s v="photography books"/>
    <n v="3000"/>
    <n v="10999"/>
    <x v="1"/>
    <n v="112"/>
    <s v="US"/>
    <s v="USD"/>
    <n v="1270702800"/>
    <n v="1273899600"/>
    <b v="0"/>
    <b v="0"/>
    <n v="366.63333333333333"/>
    <n v="98.205357142857139"/>
    <x v="221"/>
    <d v="2010-05-15T05:00:00"/>
  </r>
  <r>
    <n v="227"/>
    <s v="Johnson-Lee"/>
    <s v="Intuitive exuding process improvement"/>
    <x v="6"/>
    <s v="mobile games"/>
    <n v="60900"/>
    <n v="102751"/>
    <x v="1"/>
    <n v="943"/>
    <s v="US"/>
    <s v="USD"/>
    <n v="1431666000"/>
    <n v="1432184400"/>
    <b v="0"/>
    <b v="0"/>
    <n v="168.72085385878489"/>
    <n v="108.96182396606575"/>
    <x v="222"/>
    <d v="2015-05-21T05:00:00"/>
  </r>
  <r>
    <n v="228"/>
    <s v="Pineda Group"/>
    <s v="Exclusive real-time protocol"/>
    <x v="4"/>
    <s v="animation"/>
    <n v="137900"/>
    <n v="165352"/>
    <x v="1"/>
    <n v="2468"/>
    <s v="US"/>
    <s v="USD"/>
    <n v="1472619600"/>
    <n v="1474779600"/>
    <b v="0"/>
    <b v="0"/>
    <n v="119.90717911530093"/>
    <n v="66.998379254457049"/>
    <x v="172"/>
    <d v="2016-09-25T05:00:00"/>
  </r>
  <r>
    <n v="229"/>
    <s v="Hoffman-Howard"/>
    <s v="Extended encompassing application"/>
    <x v="6"/>
    <s v="mobile games"/>
    <n v="85600"/>
    <n v="165798"/>
    <x v="1"/>
    <n v="2551"/>
    <s v="US"/>
    <s v="USD"/>
    <n v="1496293200"/>
    <n v="1500440400"/>
    <b v="0"/>
    <b v="1"/>
    <n v="193.68925233644859"/>
    <n v="64.99333594668758"/>
    <x v="223"/>
    <d v="2017-07-19T05:00:00"/>
  </r>
  <r>
    <n v="230"/>
    <s v="Miranda, Hall and Mcgrath"/>
    <s v="Progressive value-added ability"/>
    <x v="6"/>
    <s v="video games"/>
    <n v="2400"/>
    <n v="10084"/>
    <x v="1"/>
    <n v="101"/>
    <s v="US"/>
    <s v="USD"/>
    <n v="1575612000"/>
    <n v="1575612000"/>
    <b v="0"/>
    <b v="0"/>
    <n v="420.16666666666669"/>
    <n v="99.841584158415841"/>
    <x v="224"/>
    <d v="2019-12-06T06:00:00"/>
  </r>
  <r>
    <n v="231"/>
    <s v="Williams, Carter and Gonzalez"/>
    <s v="Cross-platform uniform hardware"/>
    <x v="3"/>
    <s v="plays"/>
    <n v="7200"/>
    <n v="5523"/>
    <x v="3"/>
    <n v="67"/>
    <s v="US"/>
    <s v="USD"/>
    <n v="1369112400"/>
    <n v="1374123600"/>
    <b v="0"/>
    <b v="0"/>
    <n v="76.708333333333329"/>
    <n v="82.432835820895519"/>
    <x v="225"/>
    <d v="2013-07-18T05:00:00"/>
  </r>
  <r>
    <n v="232"/>
    <s v="Davis-Rodriguez"/>
    <s v="Progressive secondary portal"/>
    <x v="3"/>
    <s v="plays"/>
    <n v="3400"/>
    <n v="5823"/>
    <x v="1"/>
    <n v="92"/>
    <s v="US"/>
    <s v="USD"/>
    <n v="1469422800"/>
    <n v="1469509200"/>
    <b v="0"/>
    <b v="0"/>
    <n v="171.26470588235293"/>
    <n v="63.293478260869563"/>
    <x v="226"/>
    <d v="2016-07-26T05:00:00"/>
  </r>
  <r>
    <n v="233"/>
    <s v="Reid, Rivera and Perry"/>
    <s v="Multi-lateral national adapter"/>
    <x v="4"/>
    <s v="animation"/>
    <n v="3800"/>
    <n v="6000"/>
    <x v="1"/>
    <n v="62"/>
    <s v="US"/>
    <s v="USD"/>
    <n v="1307854800"/>
    <n v="1309237200"/>
    <b v="0"/>
    <b v="0"/>
    <n v="157.89473684210526"/>
    <n v="96.774193548387103"/>
    <x v="227"/>
    <d v="2011-06-28T05:00:00"/>
  </r>
  <r>
    <n v="234"/>
    <s v="Mendoza-Parker"/>
    <s v="Enterprise-wide motivating matrices"/>
    <x v="6"/>
    <s v="video games"/>
    <n v="7500"/>
    <n v="8181"/>
    <x v="1"/>
    <n v="149"/>
    <s v="IT"/>
    <s v="EUR"/>
    <n v="1503378000"/>
    <n v="1503982800"/>
    <b v="0"/>
    <b v="1"/>
    <n v="109.08"/>
    <n v="54.906040268456373"/>
    <x v="228"/>
    <d v="2017-08-29T05:00:00"/>
  </r>
  <r>
    <n v="235"/>
    <s v="Lee, Ali and Guzman"/>
    <s v="Polarized upward-trending Local Area Network"/>
    <x v="4"/>
    <s v="animation"/>
    <n v="8600"/>
    <n v="3589"/>
    <x v="0"/>
    <n v="92"/>
    <s v="US"/>
    <s v="USD"/>
    <n v="1486965600"/>
    <n v="1487397600"/>
    <b v="0"/>
    <b v="0"/>
    <n v="41.732558139534881"/>
    <n v="39.010869565217391"/>
    <x v="229"/>
    <d v="2017-02-18T06:00:00"/>
  </r>
  <r>
    <n v="236"/>
    <s v="Gallegos-Cobb"/>
    <s v="Object-based directional function"/>
    <x v="1"/>
    <s v="rock"/>
    <n v="39500"/>
    <n v="4323"/>
    <x v="0"/>
    <n v="57"/>
    <s v="AU"/>
    <s v="AUD"/>
    <n v="1561438800"/>
    <n v="1562043600"/>
    <b v="0"/>
    <b v="1"/>
    <n v="10.944303797468354"/>
    <n v="75.84210526315789"/>
    <x v="230"/>
    <d v="2019-07-02T05:00:00"/>
  </r>
  <r>
    <n v="237"/>
    <s v="Ellison PLC"/>
    <s v="Re-contextualized tangible open architecture"/>
    <x v="4"/>
    <s v="animation"/>
    <n v="9300"/>
    <n v="14822"/>
    <x v="1"/>
    <n v="329"/>
    <s v="US"/>
    <s v="USD"/>
    <n v="1398402000"/>
    <n v="1398574800"/>
    <b v="0"/>
    <b v="0"/>
    <n v="159.3763440860215"/>
    <n v="45.051671732522799"/>
    <x v="231"/>
    <d v="2014-04-27T05:00:00"/>
  </r>
  <r>
    <n v="238"/>
    <s v="Bolton, Sanchez and Carrillo"/>
    <s v="Distributed systemic adapter"/>
    <x v="3"/>
    <s v="plays"/>
    <n v="2400"/>
    <n v="10138"/>
    <x v="1"/>
    <n v="97"/>
    <s v="DK"/>
    <s v="DKK"/>
    <n v="1513231200"/>
    <n v="1515391200"/>
    <b v="0"/>
    <b v="1"/>
    <n v="422.41666666666669"/>
    <n v="104.51546391752578"/>
    <x v="232"/>
    <d v="2018-01-08T06:00:00"/>
  </r>
  <r>
    <n v="239"/>
    <s v="Mason-Sanders"/>
    <s v="Networked web-enabled instruction set"/>
    <x v="2"/>
    <s v="wearables"/>
    <n v="3200"/>
    <n v="3127"/>
    <x v="0"/>
    <n v="41"/>
    <s v="US"/>
    <s v="USD"/>
    <n v="1440824400"/>
    <n v="1441170000"/>
    <b v="0"/>
    <b v="0"/>
    <n v="97.71875"/>
    <n v="76.268292682926827"/>
    <x v="233"/>
    <d v="2015-09-02T05:00:00"/>
  </r>
  <r>
    <n v="240"/>
    <s v="Pitts-Reed"/>
    <s v="Vision-oriented dynamic service-desk"/>
    <x v="3"/>
    <s v="plays"/>
    <n v="29400"/>
    <n v="123124"/>
    <x v="1"/>
    <n v="1784"/>
    <s v="US"/>
    <s v="USD"/>
    <n v="1281070800"/>
    <n v="1281157200"/>
    <b v="0"/>
    <b v="0"/>
    <n v="418.78911564625849"/>
    <n v="69.015695067264573"/>
    <x v="194"/>
    <d v="2010-08-07T05:00:00"/>
  </r>
  <r>
    <n v="241"/>
    <s v="Gonzalez-Martinez"/>
    <s v="Vision-oriented actuating open system"/>
    <x v="5"/>
    <s v="nonfiction"/>
    <n v="168500"/>
    <n v="171729"/>
    <x v="1"/>
    <n v="1684"/>
    <s v="AU"/>
    <s v="AUD"/>
    <n v="1397365200"/>
    <n v="1398229200"/>
    <b v="0"/>
    <b v="1"/>
    <n v="101.91632047477745"/>
    <n v="101.97684085510689"/>
    <x v="234"/>
    <d v="2014-04-23T05:00:00"/>
  </r>
  <r>
    <n v="242"/>
    <s v="Hill, Martin and Garcia"/>
    <s v="Sharable scalable core"/>
    <x v="1"/>
    <s v="rock"/>
    <n v="8400"/>
    <n v="10729"/>
    <x v="1"/>
    <n v="250"/>
    <s v="US"/>
    <s v="USD"/>
    <n v="1494392400"/>
    <n v="1495256400"/>
    <b v="0"/>
    <b v="1"/>
    <n v="127.72619047619047"/>
    <n v="42.915999999999997"/>
    <x v="235"/>
    <d v="2017-05-20T05:00:00"/>
  </r>
  <r>
    <n v="243"/>
    <s v="Garcia PLC"/>
    <s v="Customer-focused attitude-oriented function"/>
    <x v="3"/>
    <s v="plays"/>
    <n v="2300"/>
    <n v="10240"/>
    <x v="1"/>
    <n v="238"/>
    <s v="US"/>
    <s v="USD"/>
    <n v="1520143200"/>
    <n v="1520402400"/>
    <b v="0"/>
    <b v="0"/>
    <n v="445.21739130434781"/>
    <n v="43.025210084033617"/>
    <x v="236"/>
    <d v="2018-03-07T06:00:00"/>
  </r>
  <r>
    <n v="244"/>
    <s v="Herring-Bailey"/>
    <s v="Reverse-engineered system-worthy extranet"/>
    <x v="3"/>
    <s v="plays"/>
    <n v="700"/>
    <n v="3988"/>
    <x v="1"/>
    <n v="53"/>
    <s v="US"/>
    <s v="USD"/>
    <n v="1405314000"/>
    <n v="1409806800"/>
    <b v="0"/>
    <b v="0"/>
    <n v="569.71428571428578"/>
    <n v="75.245283018867923"/>
    <x v="237"/>
    <d v="2014-09-04T05:00:00"/>
  </r>
  <r>
    <n v="245"/>
    <s v="Russell-Gardner"/>
    <s v="Re-engineered systematic monitoring"/>
    <x v="3"/>
    <s v="plays"/>
    <n v="2900"/>
    <n v="14771"/>
    <x v="1"/>
    <n v="214"/>
    <s v="US"/>
    <s v="USD"/>
    <n v="1396846800"/>
    <n v="1396933200"/>
    <b v="0"/>
    <b v="0"/>
    <n v="509.34482758620686"/>
    <n v="69.023364485981304"/>
    <x v="238"/>
    <d v="2014-04-08T05:00:00"/>
  </r>
  <r>
    <n v="246"/>
    <s v="Walters-Carter"/>
    <s v="Seamless value-added standardization"/>
    <x v="2"/>
    <s v="web"/>
    <n v="4500"/>
    <n v="14649"/>
    <x v="1"/>
    <n v="222"/>
    <s v="US"/>
    <s v="USD"/>
    <n v="1375678800"/>
    <n v="1376024400"/>
    <b v="0"/>
    <b v="0"/>
    <n v="325.5333333333333"/>
    <n v="65.986486486486484"/>
    <x v="239"/>
    <d v="2013-08-09T05:00:00"/>
  </r>
  <r>
    <n v="247"/>
    <s v="Johnson, Patterson and Montoya"/>
    <s v="Triple-buffered fresh-thinking frame"/>
    <x v="5"/>
    <s v="fiction"/>
    <n v="19800"/>
    <n v="184658"/>
    <x v="1"/>
    <n v="1884"/>
    <s v="US"/>
    <s v="USD"/>
    <n v="1482386400"/>
    <n v="1483682400"/>
    <b v="0"/>
    <b v="1"/>
    <n v="932.61616161616166"/>
    <n v="98.013800424628457"/>
    <x v="240"/>
    <d v="2017-01-06T06:00:00"/>
  </r>
  <r>
    <n v="248"/>
    <s v="Roberts and Sons"/>
    <s v="Streamlined holistic knowledgebase"/>
    <x v="6"/>
    <s v="mobile games"/>
    <n v="6200"/>
    <n v="13103"/>
    <x v="1"/>
    <n v="218"/>
    <s v="AU"/>
    <s v="AUD"/>
    <n v="1420005600"/>
    <n v="1420437600"/>
    <b v="0"/>
    <b v="0"/>
    <n v="211.33870967741933"/>
    <n v="60.105504587155963"/>
    <x v="241"/>
    <d v="2015-01-05T06:00:00"/>
  </r>
  <r>
    <n v="249"/>
    <s v="Avila-Nelson"/>
    <s v="Up-sized intermediate website"/>
    <x v="5"/>
    <s v="translations"/>
    <n v="61500"/>
    <n v="168095"/>
    <x v="1"/>
    <n v="6465"/>
    <s v="US"/>
    <s v="USD"/>
    <n v="1420178400"/>
    <n v="1420783200"/>
    <b v="0"/>
    <b v="0"/>
    <n v="273.32520325203251"/>
    <n v="26.000773395204948"/>
    <x v="242"/>
    <d v="2015-01-09T06:00:00"/>
  </r>
  <r>
    <n v="250"/>
    <s v="Robbins and Sons"/>
    <s v="Future-proofed directional synergy"/>
    <x v="1"/>
    <s v="rock"/>
    <n v="100"/>
    <n v="3"/>
    <x v="0"/>
    <n v="1"/>
    <s v="US"/>
    <s v="USD"/>
    <n v="1264399200"/>
    <n v="1267423200"/>
    <b v="0"/>
    <b v="0"/>
    <n v="3"/>
    <n v="3"/>
    <x v="67"/>
    <d v="2010-03-01T06:00:00"/>
  </r>
  <r>
    <n v="251"/>
    <s v="Singleton Ltd"/>
    <s v="Enhanced user-facing function"/>
    <x v="3"/>
    <s v="plays"/>
    <n v="7100"/>
    <n v="3840"/>
    <x v="0"/>
    <n v="101"/>
    <s v="US"/>
    <s v="USD"/>
    <n v="1355032800"/>
    <n v="1355205600"/>
    <b v="0"/>
    <b v="0"/>
    <n v="54.084507042253513"/>
    <n v="38.019801980198018"/>
    <x v="243"/>
    <d v="2012-12-11T06:00:00"/>
  </r>
  <r>
    <n v="252"/>
    <s v="Perez PLC"/>
    <s v="Operative bandwidth-monitored interface"/>
    <x v="3"/>
    <s v="plays"/>
    <n v="1000"/>
    <n v="6263"/>
    <x v="1"/>
    <n v="59"/>
    <s v="US"/>
    <s v="USD"/>
    <n v="1382677200"/>
    <n v="1383109200"/>
    <b v="0"/>
    <b v="0"/>
    <n v="626.29999999999995"/>
    <n v="106.15254237288136"/>
    <x v="244"/>
    <d v="2013-10-30T05:00:00"/>
  </r>
  <r>
    <n v="253"/>
    <s v="Rogers, Jacobs and Jackson"/>
    <s v="Upgradable multi-state instruction set"/>
    <x v="4"/>
    <s v="drama"/>
    <n v="121500"/>
    <n v="108161"/>
    <x v="0"/>
    <n v="1335"/>
    <s v="CA"/>
    <s v="CAD"/>
    <n v="1302238800"/>
    <n v="1303275600"/>
    <b v="0"/>
    <b v="0"/>
    <n v="89.021399176954731"/>
    <n v="81.019475655430711"/>
    <x v="245"/>
    <d v="2011-04-20T05:00:00"/>
  </r>
  <r>
    <n v="254"/>
    <s v="Barry Group"/>
    <s v="De-engineered static Local Area Network"/>
    <x v="5"/>
    <s v="nonfiction"/>
    <n v="4600"/>
    <n v="8505"/>
    <x v="1"/>
    <n v="88"/>
    <s v="US"/>
    <s v="USD"/>
    <n v="1487656800"/>
    <n v="1487829600"/>
    <b v="0"/>
    <b v="0"/>
    <n v="184.89130434782609"/>
    <n v="96.647727272727266"/>
    <x v="246"/>
    <d v="2017-02-23T06:00:00"/>
  </r>
  <r>
    <n v="255"/>
    <s v="Rosales, Branch and Harmon"/>
    <s v="Upgradable grid-enabled superstructure"/>
    <x v="1"/>
    <s v="rock"/>
    <n v="80500"/>
    <n v="96735"/>
    <x v="1"/>
    <n v="1697"/>
    <s v="US"/>
    <s v="USD"/>
    <n v="1297836000"/>
    <n v="1298268000"/>
    <b v="0"/>
    <b v="1"/>
    <n v="120.16770186335404"/>
    <n v="57.003535651149086"/>
    <x v="247"/>
    <d v="2011-02-21T06:00:00"/>
  </r>
  <r>
    <n v="256"/>
    <s v="Smith-Reid"/>
    <s v="Optimized actuating toolset"/>
    <x v="1"/>
    <s v="rock"/>
    <n v="4100"/>
    <n v="959"/>
    <x v="0"/>
    <n v="15"/>
    <s v="GB"/>
    <s v="GBP"/>
    <n v="1453615200"/>
    <n v="1456812000"/>
    <b v="0"/>
    <b v="0"/>
    <n v="23.390243902439025"/>
    <n v="63.93333333333333"/>
    <x v="248"/>
    <d v="2016-03-01T06:00:00"/>
  </r>
  <r>
    <n v="257"/>
    <s v="Williams Inc"/>
    <s v="Decentralized exuding strategy"/>
    <x v="3"/>
    <s v="plays"/>
    <n v="5700"/>
    <n v="8322"/>
    <x v="1"/>
    <n v="92"/>
    <s v="US"/>
    <s v="USD"/>
    <n v="1362463200"/>
    <n v="1363669200"/>
    <b v="0"/>
    <b v="0"/>
    <n v="146"/>
    <n v="90.456521739130437"/>
    <x v="249"/>
    <d v="2013-03-19T05:00:00"/>
  </r>
  <r>
    <n v="258"/>
    <s v="Duncan, Mcdonald and Miller"/>
    <s v="Assimilated coherent hardware"/>
    <x v="3"/>
    <s v="plays"/>
    <n v="5000"/>
    <n v="13424"/>
    <x v="1"/>
    <n v="186"/>
    <s v="US"/>
    <s v="USD"/>
    <n v="1481176800"/>
    <n v="1482904800"/>
    <b v="0"/>
    <b v="1"/>
    <n v="268.48"/>
    <n v="72.172043010752688"/>
    <x v="250"/>
    <d v="2016-12-28T06:00:00"/>
  </r>
  <r>
    <n v="259"/>
    <s v="Watkins Ltd"/>
    <s v="Multi-channeled responsive implementation"/>
    <x v="7"/>
    <s v="photography books"/>
    <n v="1800"/>
    <n v="10755"/>
    <x v="1"/>
    <n v="138"/>
    <s v="US"/>
    <s v="USD"/>
    <n v="1354946400"/>
    <n v="1356588000"/>
    <b v="1"/>
    <b v="0"/>
    <n v="597.5"/>
    <n v="77.934782608695656"/>
    <x v="251"/>
    <d v="2012-12-27T06:00:00"/>
  </r>
  <r>
    <n v="260"/>
    <s v="Allen-Jones"/>
    <s v="Centralized modular initiative"/>
    <x v="1"/>
    <s v="rock"/>
    <n v="6300"/>
    <n v="9935"/>
    <x v="1"/>
    <n v="261"/>
    <s v="US"/>
    <s v="USD"/>
    <n v="1348808400"/>
    <n v="1349845200"/>
    <b v="0"/>
    <b v="0"/>
    <n v="157.69841269841268"/>
    <n v="38.065134099616856"/>
    <x v="136"/>
    <d v="2012-10-10T05:00:00"/>
  </r>
  <r>
    <n v="261"/>
    <s v="Mason-Smith"/>
    <s v="Reverse-engineered cohesive migration"/>
    <x v="1"/>
    <s v="rock"/>
    <n v="84300"/>
    <n v="26303"/>
    <x v="0"/>
    <n v="454"/>
    <s v="US"/>
    <s v="USD"/>
    <n v="1282712400"/>
    <n v="1283058000"/>
    <b v="0"/>
    <b v="1"/>
    <n v="31.201660735468568"/>
    <n v="57.936123348017624"/>
    <x v="252"/>
    <d v="2010-08-29T05:00:00"/>
  </r>
  <r>
    <n v="262"/>
    <s v="Lloyd, Kennedy and Davis"/>
    <s v="Compatible multimedia hub"/>
    <x v="1"/>
    <s v="indie rock"/>
    <n v="1700"/>
    <n v="5328"/>
    <x v="1"/>
    <n v="107"/>
    <s v="US"/>
    <s v="USD"/>
    <n v="1301979600"/>
    <n v="1304226000"/>
    <b v="0"/>
    <b v="1"/>
    <n v="313.41176470588238"/>
    <n v="49.794392523364486"/>
    <x v="253"/>
    <d v="2011-05-01T05:00:00"/>
  </r>
  <r>
    <n v="263"/>
    <s v="Walker Ltd"/>
    <s v="Organic eco-centric success"/>
    <x v="7"/>
    <s v="photography books"/>
    <n v="2900"/>
    <n v="10756"/>
    <x v="1"/>
    <n v="199"/>
    <s v="US"/>
    <s v="USD"/>
    <n v="1263016800"/>
    <n v="1263016800"/>
    <b v="0"/>
    <b v="0"/>
    <n v="370.89655172413791"/>
    <n v="54.050251256281406"/>
    <x v="254"/>
    <d v="2010-01-09T06:00:00"/>
  </r>
  <r>
    <n v="264"/>
    <s v="Gordon PLC"/>
    <s v="Virtual reciprocal policy"/>
    <x v="3"/>
    <s v="plays"/>
    <n v="45600"/>
    <n v="165375"/>
    <x v="1"/>
    <n v="5512"/>
    <s v="US"/>
    <s v="USD"/>
    <n v="1360648800"/>
    <n v="1362031200"/>
    <b v="0"/>
    <b v="0"/>
    <n v="362.66447368421052"/>
    <n v="30.002721335268504"/>
    <x v="255"/>
    <d v="2013-02-28T06:00:00"/>
  </r>
  <r>
    <n v="265"/>
    <s v="Lee and Sons"/>
    <s v="Persevering interactive emulation"/>
    <x v="3"/>
    <s v="plays"/>
    <n v="4900"/>
    <n v="6031"/>
    <x v="1"/>
    <n v="86"/>
    <s v="US"/>
    <s v="USD"/>
    <n v="1451800800"/>
    <n v="1455602400"/>
    <b v="0"/>
    <b v="0"/>
    <n v="123.08163265306122"/>
    <n v="70.127906976744185"/>
    <x v="256"/>
    <d v="2016-02-16T06:00:00"/>
  </r>
  <r>
    <n v="266"/>
    <s v="Cole LLC"/>
    <s v="Proactive responsive emulation"/>
    <x v="1"/>
    <s v="jazz"/>
    <n v="111900"/>
    <n v="85902"/>
    <x v="0"/>
    <n v="3182"/>
    <s v="IT"/>
    <s v="EUR"/>
    <n v="1415340000"/>
    <n v="1418191200"/>
    <b v="0"/>
    <b v="1"/>
    <n v="76.766756032171585"/>
    <n v="26.996228786926462"/>
    <x v="257"/>
    <d v="2014-12-10T06:00:00"/>
  </r>
  <r>
    <n v="267"/>
    <s v="Acosta PLC"/>
    <s v="Extended eco-centric function"/>
    <x v="3"/>
    <s v="plays"/>
    <n v="61600"/>
    <n v="143910"/>
    <x v="1"/>
    <n v="2768"/>
    <s v="AU"/>
    <s v="AUD"/>
    <n v="1351054800"/>
    <n v="1352440800"/>
    <b v="0"/>
    <b v="0"/>
    <n v="233.62012987012989"/>
    <n v="51.990606936416185"/>
    <x v="258"/>
    <d v="2012-11-09T06:00:00"/>
  </r>
  <r>
    <n v="268"/>
    <s v="Brown-Mckee"/>
    <s v="Networked optimal productivity"/>
    <x v="4"/>
    <s v="documentary"/>
    <n v="1500"/>
    <n v="2708"/>
    <x v="1"/>
    <n v="48"/>
    <s v="US"/>
    <s v="USD"/>
    <n v="1349326800"/>
    <n v="1353304800"/>
    <b v="0"/>
    <b v="0"/>
    <n v="180.53333333333333"/>
    <n v="56.416666666666664"/>
    <x v="259"/>
    <d v="2012-11-19T06:00:00"/>
  </r>
  <r>
    <n v="269"/>
    <s v="Miles and Sons"/>
    <s v="Persistent attitude-oriented approach"/>
    <x v="4"/>
    <s v="television"/>
    <n v="3500"/>
    <n v="8842"/>
    <x v="1"/>
    <n v="87"/>
    <s v="US"/>
    <s v="USD"/>
    <n v="1548914400"/>
    <n v="1550728800"/>
    <b v="0"/>
    <b v="0"/>
    <n v="252.62857142857143"/>
    <n v="101.63218390804597"/>
    <x v="260"/>
    <d v="2019-02-21T06:00:00"/>
  </r>
  <r>
    <n v="270"/>
    <s v="Sawyer, Horton and Williams"/>
    <s v="Triple-buffered 4thgeneration toolset"/>
    <x v="6"/>
    <s v="video games"/>
    <n v="173900"/>
    <n v="47260"/>
    <x v="3"/>
    <n v="1890"/>
    <s v="US"/>
    <s v="USD"/>
    <n v="1291269600"/>
    <n v="1291442400"/>
    <b v="0"/>
    <b v="0"/>
    <n v="27.176538240368025"/>
    <n v="25.005291005291006"/>
    <x v="261"/>
    <d v="2010-12-04T06:00:00"/>
  </r>
  <r>
    <n v="271"/>
    <s v="Foley-Cox"/>
    <s v="Progressive zero administration leverage"/>
    <x v="7"/>
    <s v="photography books"/>
    <n v="153700"/>
    <n v="1953"/>
    <x v="2"/>
    <n v="61"/>
    <s v="US"/>
    <s v="USD"/>
    <n v="1449468000"/>
    <n v="1452146400"/>
    <b v="0"/>
    <b v="0"/>
    <n v="1.2706571242680547"/>
    <n v="32.016393442622949"/>
    <x v="262"/>
    <d v="2016-01-07T06:00:00"/>
  </r>
  <r>
    <n v="272"/>
    <s v="Horton, Morrison and Clark"/>
    <s v="Networked radical neural-net"/>
    <x v="3"/>
    <s v="plays"/>
    <n v="51100"/>
    <n v="155349"/>
    <x v="1"/>
    <n v="1894"/>
    <s v="US"/>
    <s v="USD"/>
    <n v="1562734800"/>
    <n v="1564894800"/>
    <b v="0"/>
    <b v="1"/>
    <n v="304.0097847358121"/>
    <n v="82.021647307286173"/>
    <x v="263"/>
    <d v="2019-08-04T05:00:00"/>
  </r>
  <r>
    <n v="273"/>
    <s v="Thomas and Sons"/>
    <s v="Re-engineered heuristic forecast"/>
    <x v="3"/>
    <s v="plays"/>
    <n v="7800"/>
    <n v="10704"/>
    <x v="1"/>
    <n v="282"/>
    <s v="CA"/>
    <s v="CAD"/>
    <n v="1505624400"/>
    <n v="1505883600"/>
    <b v="0"/>
    <b v="0"/>
    <n v="137.23076923076923"/>
    <n v="37.957446808510639"/>
    <x v="264"/>
    <d v="2017-09-20T05:00:00"/>
  </r>
  <r>
    <n v="274"/>
    <s v="Morgan-Jenkins"/>
    <s v="Fully-configurable background algorithm"/>
    <x v="3"/>
    <s v="plays"/>
    <n v="2400"/>
    <n v="773"/>
    <x v="0"/>
    <n v="15"/>
    <s v="US"/>
    <s v="USD"/>
    <n v="1509948000"/>
    <n v="1510380000"/>
    <b v="0"/>
    <b v="0"/>
    <n v="32.208333333333336"/>
    <n v="51.533333333333331"/>
    <x v="265"/>
    <d v="2017-11-11T06:00:00"/>
  </r>
  <r>
    <n v="275"/>
    <s v="Ward, Sanchez and Kemp"/>
    <s v="Stand-alone discrete Graphical User Interface"/>
    <x v="5"/>
    <s v="translations"/>
    <n v="3900"/>
    <n v="9419"/>
    <x v="1"/>
    <n v="116"/>
    <s v="US"/>
    <s v="USD"/>
    <n v="1554526800"/>
    <n v="1555218000"/>
    <b v="0"/>
    <b v="0"/>
    <n v="241.51282051282053"/>
    <n v="81.198275862068968"/>
    <x v="266"/>
    <d v="2019-04-14T05:00:00"/>
  </r>
  <r>
    <n v="276"/>
    <s v="Fields Ltd"/>
    <s v="Front-line foreground project"/>
    <x v="6"/>
    <s v="video games"/>
    <n v="5500"/>
    <n v="5324"/>
    <x v="0"/>
    <n v="133"/>
    <s v="US"/>
    <s v="USD"/>
    <n v="1334811600"/>
    <n v="1335243600"/>
    <b v="0"/>
    <b v="1"/>
    <n v="96.8"/>
    <n v="40.030075187969928"/>
    <x v="267"/>
    <d v="2012-04-24T05:00:00"/>
  </r>
  <r>
    <n v="277"/>
    <s v="Ramos-Mitchell"/>
    <s v="Persevering system-worthy info-mediaries"/>
    <x v="3"/>
    <s v="plays"/>
    <n v="700"/>
    <n v="7465"/>
    <x v="1"/>
    <n v="83"/>
    <s v="US"/>
    <s v="USD"/>
    <n v="1279515600"/>
    <n v="1279688400"/>
    <b v="0"/>
    <b v="0"/>
    <n v="1066.4285714285716"/>
    <n v="89.939759036144579"/>
    <x v="268"/>
    <d v="2010-07-21T05:00:00"/>
  </r>
  <r>
    <n v="278"/>
    <s v="Higgins, Davis and Salazar"/>
    <s v="Distributed multi-tasking strategy"/>
    <x v="2"/>
    <s v="web"/>
    <n v="2700"/>
    <n v="8799"/>
    <x v="1"/>
    <n v="91"/>
    <s v="US"/>
    <s v="USD"/>
    <n v="1353909600"/>
    <n v="1356069600"/>
    <b v="0"/>
    <b v="0"/>
    <n v="325.88888888888891"/>
    <n v="96.692307692307693"/>
    <x v="269"/>
    <d v="2012-12-21T06:00:00"/>
  </r>
  <r>
    <n v="279"/>
    <s v="Smith-Jenkins"/>
    <s v="Vision-oriented methodical application"/>
    <x v="3"/>
    <s v="plays"/>
    <n v="8000"/>
    <n v="13656"/>
    <x v="1"/>
    <n v="546"/>
    <s v="US"/>
    <s v="USD"/>
    <n v="1535950800"/>
    <n v="1536210000"/>
    <b v="0"/>
    <b v="0"/>
    <n v="170.70000000000002"/>
    <n v="25.010989010989011"/>
    <x v="270"/>
    <d v="2018-09-06T05:00:00"/>
  </r>
  <r>
    <n v="280"/>
    <s v="Braun PLC"/>
    <s v="Function-based high-level infrastructure"/>
    <x v="4"/>
    <s v="animation"/>
    <n v="2500"/>
    <n v="14536"/>
    <x v="1"/>
    <n v="393"/>
    <s v="US"/>
    <s v="USD"/>
    <n v="1511244000"/>
    <n v="1511762400"/>
    <b v="0"/>
    <b v="0"/>
    <n v="581.44000000000005"/>
    <n v="36.987277353689571"/>
    <x v="271"/>
    <d v="2017-11-27T06:00:00"/>
  </r>
  <r>
    <n v="281"/>
    <s v="Drake PLC"/>
    <s v="Profound object-oriented paradigm"/>
    <x v="3"/>
    <s v="plays"/>
    <n v="164500"/>
    <n v="150552"/>
    <x v="0"/>
    <n v="2062"/>
    <s v="US"/>
    <s v="USD"/>
    <n v="1331445600"/>
    <n v="1333256400"/>
    <b v="0"/>
    <b v="1"/>
    <n v="91.520972644376897"/>
    <n v="73.012609117361791"/>
    <x v="272"/>
    <d v="2012-04-01T05:00:00"/>
  </r>
  <r>
    <n v="282"/>
    <s v="Ross, Kelly and Brown"/>
    <s v="Virtual contextually-based circuit"/>
    <x v="4"/>
    <s v="television"/>
    <n v="8400"/>
    <n v="9076"/>
    <x v="1"/>
    <n v="133"/>
    <s v="US"/>
    <s v="USD"/>
    <n v="1480226400"/>
    <n v="1480744800"/>
    <b v="0"/>
    <b v="1"/>
    <n v="108.04761904761904"/>
    <n v="68.240601503759393"/>
    <x v="73"/>
    <d v="2016-12-03T06:00:00"/>
  </r>
  <r>
    <n v="283"/>
    <s v="Lucas-Mullins"/>
    <s v="Business-focused dynamic instruction set"/>
    <x v="1"/>
    <s v="rock"/>
    <n v="8100"/>
    <n v="1517"/>
    <x v="0"/>
    <n v="29"/>
    <s v="DK"/>
    <s v="DKK"/>
    <n v="1464584400"/>
    <n v="1465016400"/>
    <b v="0"/>
    <b v="0"/>
    <n v="18.728395061728396"/>
    <n v="52.310344827586206"/>
    <x v="273"/>
    <d v="2016-06-04T05:00:00"/>
  </r>
  <r>
    <n v="284"/>
    <s v="Tran LLC"/>
    <s v="Ameliorated fresh-thinking protocol"/>
    <x v="2"/>
    <s v="web"/>
    <n v="9800"/>
    <n v="8153"/>
    <x v="0"/>
    <n v="132"/>
    <s v="US"/>
    <s v="USD"/>
    <n v="1335848400"/>
    <n v="1336280400"/>
    <b v="0"/>
    <b v="0"/>
    <n v="83.193877551020407"/>
    <n v="61.765151515151516"/>
    <x v="274"/>
    <d v="2012-05-06T05:00:00"/>
  </r>
  <r>
    <n v="285"/>
    <s v="Dawson, Brady and Gilbert"/>
    <s v="Front-line optimizing emulation"/>
    <x v="3"/>
    <s v="plays"/>
    <n v="900"/>
    <n v="6357"/>
    <x v="1"/>
    <n v="254"/>
    <s v="US"/>
    <s v="USD"/>
    <n v="1473483600"/>
    <n v="1476766800"/>
    <b v="0"/>
    <b v="0"/>
    <n v="706.33333333333337"/>
    <n v="25.027559055118111"/>
    <x v="275"/>
    <d v="2016-10-18T05:00:00"/>
  </r>
  <r>
    <n v="286"/>
    <s v="Obrien-Aguirre"/>
    <s v="Devolved uniform complexity"/>
    <x v="3"/>
    <s v="plays"/>
    <n v="112100"/>
    <n v="19557"/>
    <x v="3"/>
    <n v="184"/>
    <s v="US"/>
    <s v="USD"/>
    <n v="1479880800"/>
    <n v="1480485600"/>
    <b v="0"/>
    <b v="0"/>
    <n v="17.446030330062445"/>
    <n v="106.28804347826087"/>
    <x v="276"/>
    <d v="2016-11-30T06:00:00"/>
  </r>
  <r>
    <n v="287"/>
    <s v="Ferguson PLC"/>
    <s v="Public-key intangible superstructure"/>
    <x v="1"/>
    <s v="electric music"/>
    <n v="6300"/>
    <n v="13213"/>
    <x v="1"/>
    <n v="176"/>
    <s v="US"/>
    <s v="USD"/>
    <n v="1430197200"/>
    <n v="1430197200"/>
    <b v="0"/>
    <b v="0"/>
    <n v="209.73015873015873"/>
    <n v="75.07386363636364"/>
    <x v="277"/>
    <d v="2015-04-28T05:00:00"/>
  </r>
  <r>
    <n v="288"/>
    <s v="Garcia Ltd"/>
    <s v="Secured global success"/>
    <x v="1"/>
    <s v="metal"/>
    <n v="5600"/>
    <n v="5476"/>
    <x v="0"/>
    <n v="137"/>
    <s v="DK"/>
    <s v="DKK"/>
    <n v="1331701200"/>
    <n v="1331787600"/>
    <b v="0"/>
    <b v="1"/>
    <n v="97.785714285714292"/>
    <n v="39.970802919708028"/>
    <x v="278"/>
    <d v="2012-03-15T05:00:00"/>
  </r>
  <r>
    <n v="289"/>
    <s v="Smith, Love and Smith"/>
    <s v="Grass-roots mission-critical capability"/>
    <x v="3"/>
    <s v="plays"/>
    <n v="800"/>
    <n v="13474"/>
    <x v="1"/>
    <n v="337"/>
    <s v="CA"/>
    <s v="CAD"/>
    <n v="1438578000"/>
    <n v="1438837200"/>
    <b v="0"/>
    <b v="0"/>
    <n v="1684.25"/>
    <n v="39.982195845697326"/>
    <x v="279"/>
    <d v="2015-08-06T05:00:00"/>
  </r>
  <r>
    <n v="290"/>
    <s v="Wilson, Hall and Osborne"/>
    <s v="Advanced global data-warehouse"/>
    <x v="4"/>
    <s v="documentary"/>
    <n v="168600"/>
    <n v="91722"/>
    <x v="0"/>
    <n v="908"/>
    <s v="US"/>
    <s v="USD"/>
    <n v="1368162000"/>
    <n v="1370926800"/>
    <b v="0"/>
    <b v="1"/>
    <n v="54.402135231316727"/>
    <n v="101.01541850220265"/>
    <x v="280"/>
    <d v="2013-06-11T05:00:00"/>
  </r>
  <r>
    <n v="291"/>
    <s v="Bell, Grimes and Kerr"/>
    <s v="Self-enabling uniform complexity"/>
    <x v="2"/>
    <s v="web"/>
    <n v="1800"/>
    <n v="8219"/>
    <x v="1"/>
    <n v="107"/>
    <s v="US"/>
    <s v="USD"/>
    <n v="1318654800"/>
    <n v="1319000400"/>
    <b v="1"/>
    <b v="0"/>
    <n v="456.61111111111109"/>
    <n v="76.813084112149539"/>
    <x v="281"/>
    <d v="2011-10-19T05:00:00"/>
  </r>
  <r>
    <n v="292"/>
    <s v="Ho-Harris"/>
    <s v="Versatile cohesive encoding"/>
    <x v="0"/>
    <s v="food trucks"/>
    <n v="7300"/>
    <n v="717"/>
    <x v="0"/>
    <n v="10"/>
    <s v="US"/>
    <s v="USD"/>
    <n v="1331874000"/>
    <n v="1333429200"/>
    <b v="0"/>
    <b v="0"/>
    <n v="9.8219178082191778"/>
    <n v="71.7"/>
    <x v="282"/>
    <d v="2012-04-03T05:00:00"/>
  </r>
  <r>
    <n v="293"/>
    <s v="Ross Group"/>
    <s v="Organized executive solution"/>
    <x v="3"/>
    <s v="plays"/>
    <n v="6500"/>
    <n v="1065"/>
    <x v="3"/>
    <n v="32"/>
    <s v="IT"/>
    <s v="EUR"/>
    <n v="1286254800"/>
    <n v="1287032400"/>
    <b v="0"/>
    <b v="0"/>
    <n v="16.384615384615383"/>
    <n v="33.28125"/>
    <x v="283"/>
    <d v="2010-10-14T05:00:00"/>
  </r>
  <r>
    <n v="294"/>
    <s v="Turner-Davis"/>
    <s v="Automated local emulation"/>
    <x v="3"/>
    <s v="plays"/>
    <n v="600"/>
    <n v="8038"/>
    <x v="1"/>
    <n v="183"/>
    <s v="US"/>
    <s v="USD"/>
    <n v="1540530000"/>
    <n v="1541570400"/>
    <b v="0"/>
    <b v="0"/>
    <n v="1339.6666666666667"/>
    <n v="43.923497267759565"/>
    <x v="284"/>
    <d v="2018-11-07T06:00:00"/>
  </r>
  <r>
    <n v="295"/>
    <s v="Smith, Jackson and Herrera"/>
    <s v="Enterprise-wide intermediate middleware"/>
    <x v="3"/>
    <s v="plays"/>
    <n v="192900"/>
    <n v="68769"/>
    <x v="0"/>
    <n v="1910"/>
    <s v="CH"/>
    <s v="CHF"/>
    <n v="1381813200"/>
    <n v="1383976800"/>
    <b v="0"/>
    <b v="0"/>
    <n v="35.650077760497666"/>
    <n v="36.004712041884815"/>
    <x v="285"/>
    <d v="2013-11-09T06:00:00"/>
  </r>
  <r>
    <n v="296"/>
    <s v="Smith-Hess"/>
    <s v="Grass-roots real-time Local Area Network"/>
    <x v="3"/>
    <s v="plays"/>
    <n v="6100"/>
    <n v="3352"/>
    <x v="0"/>
    <n v="38"/>
    <s v="AU"/>
    <s v="AUD"/>
    <n v="1548655200"/>
    <n v="1550556000"/>
    <b v="0"/>
    <b v="0"/>
    <n v="54.950819672131146"/>
    <n v="88.21052631578948"/>
    <x v="286"/>
    <d v="2019-02-19T06:00:00"/>
  </r>
  <r>
    <n v="297"/>
    <s v="Brown, Herring and Bass"/>
    <s v="Organized client-driven capacity"/>
    <x v="3"/>
    <s v="plays"/>
    <n v="7200"/>
    <n v="6785"/>
    <x v="0"/>
    <n v="104"/>
    <s v="AU"/>
    <s v="AUD"/>
    <n v="1389679200"/>
    <n v="1390456800"/>
    <b v="0"/>
    <b v="1"/>
    <n v="94.236111111111114"/>
    <n v="65.240384615384613"/>
    <x v="287"/>
    <d v="2014-01-23T06:00:00"/>
  </r>
  <r>
    <n v="298"/>
    <s v="Chase, Garcia and Johnson"/>
    <s v="Adaptive intangible database"/>
    <x v="1"/>
    <s v="rock"/>
    <n v="3500"/>
    <n v="5037"/>
    <x v="1"/>
    <n v="72"/>
    <s v="US"/>
    <s v="USD"/>
    <n v="1456466400"/>
    <n v="1458018000"/>
    <b v="0"/>
    <b v="1"/>
    <n v="143.91428571428571"/>
    <n v="69.958333333333329"/>
    <x v="288"/>
    <d v="2016-03-15T05:00:00"/>
  </r>
  <r>
    <n v="299"/>
    <s v="Ramsey and Sons"/>
    <s v="Grass-roots contextually-based algorithm"/>
    <x v="0"/>
    <s v="food trucks"/>
    <n v="3800"/>
    <n v="1954"/>
    <x v="0"/>
    <n v="49"/>
    <s v="US"/>
    <s v="USD"/>
    <n v="1456984800"/>
    <n v="1461819600"/>
    <b v="0"/>
    <b v="0"/>
    <n v="51.421052631578945"/>
    <n v="39.877551020408163"/>
    <x v="289"/>
    <d v="2016-04-28T05:00:00"/>
  </r>
  <r>
    <n v="300"/>
    <s v="Cooke PLC"/>
    <s v="Focused executive core"/>
    <x v="5"/>
    <s v="nonfiction"/>
    <n v="100"/>
    <n v="5"/>
    <x v="0"/>
    <n v="1"/>
    <s v="DK"/>
    <s v="DKK"/>
    <n v="1504069200"/>
    <n v="1504155600"/>
    <b v="0"/>
    <b v="1"/>
    <n v="5"/>
    <n v="5"/>
    <x v="290"/>
    <d v="2017-08-31T05:00:00"/>
  </r>
  <r>
    <n v="301"/>
    <s v="Wong-Walker"/>
    <s v="Multi-channeled disintermediate policy"/>
    <x v="4"/>
    <s v="documentary"/>
    <n v="900"/>
    <n v="12102"/>
    <x v="1"/>
    <n v="295"/>
    <s v="US"/>
    <s v="USD"/>
    <n v="1424930400"/>
    <n v="1426395600"/>
    <b v="0"/>
    <b v="0"/>
    <n v="1344.6666666666667"/>
    <n v="41.023728813559323"/>
    <x v="291"/>
    <d v="2015-03-15T05:00:00"/>
  </r>
  <r>
    <n v="302"/>
    <s v="Ferguson, Collins and Mata"/>
    <s v="Customizable bi-directional hardware"/>
    <x v="3"/>
    <s v="plays"/>
    <n v="76100"/>
    <n v="24234"/>
    <x v="0"/>
    <n v="245"/>
    <s v="US"/>
    <s v="USD"/>
    <n v="1535864400"/>
    <n v="1537074000"/>
    <b v="0"/>
    <b v="0"/>
    <n v="31.844940867279899"/>
    <n v="98.914285714285711"/>
    <x v="292"/>
    <d v="2018-09-16T05:00:00"/>
  </r>
  <r>
    <n v="303"/>
    <s v="Guerrero, Flores and Jenkins"/>
    <s v="Networked optimal architecture"/>
    <x v="1"/>
    <s v="indie rock"/>
    <n v="3400"/>
    <n v="2809"/>
    <x v="0"/>
    <n v="32"/>
    <s v="US"/>
    <s v="USD"/>
    <n v="1452146400"/>
    <n v="1452578400"/>
    <b v="0"/>
    <b v="0"/>
    <n v="82.617647058823536"/>
    <n v="87.78125"/>
    <x v="293"/>
    <d v="2016-01-12T06:00:00"/>
  </r>
  <r>
    <n v="304"/>
    <s v="Peterson PLC"/>
    <s v="User-friendly discrete benchmark"/>
    <x v="4"/>
    <s v="documentary"/>
    <n v="2100"/>
    <n v="11469"/>
    <x v="1"/>
    <n v="142"/>
    <s v="US"/>
    <s v="USD"/>
    <n v="1470546000"/>
    <n v="1474088400"/>
    <b v="0"/>
    <b v="0"/>
    <n v="546.14285714285722"/>
    <n v="80.767605633802816"/>
    <x v="294"/>
    <d v="2016-09-17T05:00:00"/>
  </r>
  <r>
    <n v="305"/>
    <s v="Townsend Ltd"/>
    <s v="Grass-roots actuating policy"/>
    <x v="3"/>
    <s v="plays"/>
    <n v="2800"/>
    <n v="8014"/>
    <x v="1"/>
    <n v="85"/>
    <s v="US"/>
    <s v="USD"/>
    <n v="1458363600"/>
    <n v="1461906000"/>
    <b v="0"/>
    <b v="0"/>
    <n v="286.21428571428572"/>
    <n v="94.28235294117647"/>
    <x v="295"/>
    <d v="2016-04-29T05:00:00"/>
  </r>
  <r>
    <n v="306"/>
    <s v="Rush, Reed and Hall"/>
    <s v="Enterprise-wide 3rdgeneration knowledge user"/>
    <x v="3"/>
    <s v="plays"/>
    <n v="6500"/>
    <n v="514"/>
    <x v="0"/>
    <n v="7"/>
    <s v="US"/>
    <s v="USD"/>
    <n v="1500008400"/>
    <n v="1500267600"/>
    <b v="0"/>
    <b v="1"/>
    <n v="7.9076923076923071"/>
    <n v="73.428571428571431"/>
    <x v="296"/>
    <d v="2017-07-17T05:00:00"/>
  </r>
  <r>
    <n v="307"/>
    <s v="Salazar-Dodson"/>
    <s v="Face-to-face zero tolerance moderator"/>
    <x v="5"/>
    <s v="fiction"/>
    <n v="32900"/>
    <n v="43473"/>
    <x v="1"/>
    <n v="659"/>
    <s v="DK"/>
    <s v="DKK"/>
    <n v="1338958800"/>
    <n v="1340686800"/>
    <b v="0"/>
    <b v="1"/>
    <n v="132.13677811550153"/>
    <n v="65.968133535660087"/>
    <x v="297"/>
    <d v="2012-06-26T05:00:00"/>
  </r>
  <r>
    <n v="308"/>
    <s v="Davis Ltd"/>
    <s v="Grass-roots optimizing projection"/>
    <x v="3"/>
    <s v="plays"/>
    <n v="118200"/>
    <n v="87560"/>
    <x v="0"/>
    <n v="803"/>
    <s v="US"/>
    <s v="USD"/>
    <n v="1303102800"/>
    <n v="1303189200"/>
    <b v="0"/>
    <b v="0"/>
    <n v="74.077834179357026"/>
    <n v="109.04109589041096"/>
    <x v="298"/>
    <d v="2011-04-19T05:00:00"/>
  </r>
  <r>
    <n v="309"/>
    <s v="Harris-Perry"/>
    <s v="User-centric 6thgeneration attitude"/>
    <x v="1"/>
    <s v="indie rock"/>
    <n v="4100"/>
    <n v="3087"/>
    <x v="3"/>
    <n v="75"/>
    <s v="US"/>
    <s v="USD"/>
    <n v="1316581200"/>
    <n v="1318309200"/>
    <b v="0"/>
    <b v="1"/>
    <n v="75.292682926829272"/>
    <n v="41.16"/>
    <x v="299"/>
    <d v="2011-10-11T05:00:00"/>
  </r>
  <r>
    <n v="310"/>
    <s v="Velazquez, Hunt and Ortiz"/>
    <s v="Switchable zero tolerance website"/>
    <x v="6"/>
    <s v="video games"/>
    <n v="7800"/>
    <n v="1586"/>
    <x v="0"/>
    <n v="16"/>
    <s v="US"/>
    <s v="USD"/>
    <n v="1270789200"/>
    <n v="1272171600"/>
    <b v="0"/>
    <b v="0"/>
    <n v="20.333333333333332"/>
    <n v="99.125"/>
    <x v="300"/>
    <d v="2010-04-25T05:00:00"/>
  </r>
  <r>
    <n v="311"/>
    <s v="Flores PLC"/>
    <s v="Focused real-time help-desk"/>
    <x v="3"/>
    <s v="plays"/>
    <n v="6300"/>
    <n v="12812"/>
    <x v="1"/>
    <n v="121"/>
    <s v="US"/>
    <s v="USD"/>
    <n v="1297836000"/>
    <n v="1298872800"/>
    <b v="0"/>
    <b v="0"/>
    <n v="203.36507936507937"/>
    <n v="105.88429752066116"/>
    <x v="247"/>
    <d v="2011-02-28T06:00:00"/>
  </r>
  <r>
    <n v="312"/>
    <s v="Martinez LLC"/>
    <s v="Robust impactful approach"/>
    <x v="3"/>
    <s v="plays"/>
    <n v="59100"/>
    <n v="183345"/>
    <x v="1"/>
    <n v="3742"/>
    <s v="US"/>
    <s v="USD"/>
    <n v="1382677200"/>
    <n v="1383282000"/>
    <b v="0"/>
    <b v="0"/>
    <n v="310.2284263959391"/>
    <n v="48.996525921966864"/>
    <x v="244"/>
    <d v="2013-11-01T05:00:00"/>
  </r>
  <r>
    <n v="313"/>
    <s v="Miller-Irwin"/>
    <s v="Secured maximized policy"/>
    <x v="1"/>
    <s v="rock"/>
    <n v="2200"/>
    <n v="8697"/>
    <x v="1"/>
    <n v="223"/>
    <s v="US"/>
    <s v="USD"/>
    <n v="1330322400"/>
    <n v="1330495200"/>
    <b v="0"/>
    <b v="0"/>
    <n v="395.31818181818181"/>
    <n v="39"/>
    <x v="301"/>
    <d v="2012-02-29T06:00:00"/>
  </r>
  <r>
    <n v="314"/>
    <s v="Sanchez-Morgan"/>
    <s v="Realigned upward-trending strategy"/>
    <x v="4"/>
    <s v="documentary"/>
    <n v="1400"/>
    <n v="4126"/>
    <x v="1"/>
    <n v="133"/>
    <s v="US"/>
    <s v="USD"/>
    <n v="1552366800"/>
    <n v="1552798800"/>
    <b v="0"/>
    <b v="1"/>
    <n v="294.71428571428572"/>
    <n v="31.022556390977442"/>
    <x v="188"/>
    <d v="2019-03-17T05:00:00"/>
  </r>
  <r>
    <n v="315"/>
    <s v="Lopez, Adams and Johnson"/>
    <s v="Open-source interactive knowledge user"/>
    <x v="3"/>
    <s v="plays"/>
    <n v="9500"/>
    <n v="3220"/>
    <x v="0"/>
    <n v="31"/>
    <s v="US"/>
    <s v="USD"/>
    <n v="1400907600"/>
    <n v="1403413200"/>
    <b v="0"/>
    <b v="0"/>
    <n v="33.89473684210526"/>
    <n v="103.87096774193549"/>
    <x v="302"/>
    <d v="2014-06-22T05:00:00"/>
  </r>
  <r>
    <n v="316"/>
    <s v="Martin-Marshall"/>
    <s v="Configurable demand-driven matrix"/>
    <x v="0"/>
    <s v="food trucks"/>
    <n v="9600"/>
    <n v="6401"/>
    <x v="0"/>
    <n v="108"/>
    <s v="IT"/>
    <s v="EUR"/>
    <n v="1574143200"/>
    <n v="1574229600"/>
    <b v="0"/>
    <b v="1"/>
    <n v="66.677083333333329"/>
    <n v="59.268518518518519"/>
    <x v="303"/>
    <d v="2019-11-20T06:00:00"/>
  </r>
  <r>
    <n v="317"/>
    <s v="Summers PLC"/>
    <s v="Cross-group coherent hierarchy"/>
    <x v="3"/>
    <s v="plays"/>
    <n v="6600"/>
    <n v="1269"/>
    <x v="0"/>
    <n v="30"/>
    <s v="US"/>
    <s v="USD"/>
    <n v="1494738000"/>
    <n v="1495861200"/>
    <b v="0"/>
    <b v="0"/>
    <n v="19.227272727272727"/>
    <n v="42.3"/>
    <x v="304"/>
    <d v="2017-05-27T05:00:00"/>
  </r>
  <r>
    <n v="318"/>
    <s v="Young, Hart and Ryan"/>
    <s v="Decentralized demand-driven open system"/>
    <x v="1"/>
    <s v="rock"/>
    <n v="5700"/>
    <n v="903"/>
    <x v="0"/>
    <n v="17"/>
    <s v="US"/>
    <s v="USD"/>
    <n v="1392357600"/>
    <n v="1392530400"/>
    <b v="0"/>
    <b v="0"/>
    <n v="15.842105263157894"/>
    <n v="53.117647058823529"/>
    <x v="305"/>
    <d v="2014-02-16T06:00:00"/>
  </r>
  <r>
    <n v="319"/>
    <s v="Mills Group"/>
    <s v="Advanced empowering matrix"/>
    <x v="2"/>
    <s v="web"/>
    <n v="8400"/>
    <n v="3251"/>
    <x v="3"/>
    <n v="64"/>
    <s v="US"/>
    <s v="USD"/>
    <n v="1281589200"/>
    <n v="1283662800"/>
    <b v="0"/>
    <b v="0"/>
    <n v="38.702380952380956"/>
    <n v="50.796875"/>
    <x v="306"/>
    <d v="2010-09-05T05:00:00"/>
  </r>
  <r>
    <n v="320"/>
    <s v="Sandoval-Powell"/>
    <s v="Phased holistic implementation"/>
    <x v="5"/>
    <s v="fiction"/>
    <n v="84400"/>
    <n v="8092"/>
    <x v="0"/>
    <n v="80"/>
    <s v="US"/>
    <s v="USD"/>
    <n v="1305003600"/>
    <n v="1305781200"/>
    <b v="0"/>
    <b v="0"/>
    <n v="9.5876777251184837"/>
    <n v="101.15"/>
    <x v="307"/>
    <d v="2011-05-19T05:00:00"/>
  </r>
  <r>
    <n v="321"/>
    <s v="Mills, Frazier and Perez"/>
    <s v="Proactive attitude-oriented knowledge user"/>
    <x v="4"/>
    <s v="shorts"/>
    <n v="170400"/>
    <n v="160422"/>
    <x v="0"/>
    <n v="2468"/>
    <s v="US"/>
    <s v="USD"/>
    <n v="1301634000"/>
    <n v="1302325200"/>
    <b v="0"/>
    <b v="0"/>
    <n v="94.144366197183089"/>
    <n v="65.000810372771468"/>
    <x v="308"/>
    <d v="2011-04-09T05:00:00"/>
  </r>
  <r>
    <n v="322"/>
    <s v="Hebert Group"/>
    <s v="Visionary asymmetric Graphical User Interface"/>
    <x v="3"/>
    <s v="plays"/>
    <n v="117900"/>
    <n v="196377"/>
    <x v="1"/>
    <n v="5168"/>
    <s v="US"/>
    <s v="USD"/>
    <n v="1290664800"/>
    <n v="1291788000"/>
    <b v="0"/>
    <b v="0"/>
    <n v="166.56234096692114"/>
    <n v="37.998645510835914"/>
    <x v="309"/>
    <d v="2010-12-08T06:00:00"/>
  </r>
  <r>
    <n v="323"/>
    <s v="Cole, Smith and Wood"/>
    <s v="Integrated zero-defect help-desk"/>
    <x v="4"/>
    <s v="documentary"/>
    <n v="8900"/>
    <n v="2148"/>
    <x v="0"/>
    <n v="26"/>
    <s v="GB"/>
    <s v="GBP"/>
    <n v="1395896400"/>
    <n v="1396069200"/>
    <b v="0"/>
    <b v="0"/>
    <n v="24.134831460674157"/>
    <n v="82.615384615384613"/>
    <x v="310"/>
    <d v="2014-03-29T05:00:00"/>
  </r>
  <r>
    <n v="324"/>
    <s v="Harris, Hall and Harris"/>
    <s v="Inverse analyzing matrices"/>
    <x v="3"/>
    <s v="plays"/>
    <n v="7100"/>
    <n v="11648"/>
    <x v="1"/>
    <n v="307"/>
    <s v="US"/>
    <s v="USD"/>
    <n v="1434862800"/>
    <n v="1435899600"/>
    <b v="0"/>
    <b v="1"/>
    <n v="164.05633802816902"/>
    <n v="37.941368078175898"/>
    <x v="311"/>
    <d v="2015-07-03T05:00:00"/>
  </r>
  <r>
    <n v="325"/>
    <s v="Saunders Group"/>
    <s v="Programmable systemic implementation"/>
    <x v="3"/>
    <s v="plays"/>
    <n v="6500"/>
    <n v="5897"/>
    <x v="0"/>
    <n v="73"/>
    <s v="US"/>
    <s v="USD"/>
    <n v="1529125200"/>
    <n v="1531112400"/>
    <b v="0"/>
    <b v="1"/>
    <n v="90.723076923076931"/>
    <n v="80.780821917808225"/>
    <x v="79"/>
    <d v="2018-07-09T05:00:00"/>
  </r>
  <r>
    <n v="326"/>
    <s v="Pham, Avila and Nash"/>
    <s v="Multi-channeled next generation architecture"/>
    <x v="4"/>
    <s v="animation"/>
    <n v="7200"/>
    <n v="3326"/>
    <x v="0"/>
    <n v="128"/>
    <s v="US"/>
    <s v="USD"/>
    <n v="1451109600"/>
    <n v="1451628000"/>
    <b v="0"/>
    <b v="0"/>
    <n v="46.194444444444443"/>
    <n v="25.984375"/>
    <x v="312"/>
    <d v="2016-01-01T06:00:00"/>
  </r>
  <r>
    <n v="327"/>
    <s v="Patterson, Salinas and Lucas"/>
    <s v="Digitized 3rdgeneration encoding"/>
    <x v="3"/>
    <s v="plays"/>
    <n v="2600"/>
    <n v="1002"/>
    <x v="0"/>
    <n v="33"/>
    <s v="US"/>
    <s v="USD"/>
    <n v="1566968400"/>
    <n v="1567314000"/>
    <b v="0"/>
    <b v="1"/>
    <n v="38.53846153846154"/>
    <n v="30.363636363636363"/>
    <x v="313"/>
    <d v="2019-09-01T05:00:00"/>
  </r>
  <r>
    <n v="328"/>
    <s v="Young PLC"/>
    <s v="Innovative well-modulated functionalities"/>
    <x v="1"/>
    <s v="rock"/>
    <n v="98700"/>
    <n v="131826"/>
    <x v="1"/>
    <n v="2441"/>
    <s v="US"/>
    <s v="USD"/>
    <n v="1543557600"/>
    <n v="1544508000"/>
    <b v="0"/>
    <b v="0"/>
    <n v="133.56231003039514"/>
    <n v="54.004916018025398"/>
    <x v="314"/>
    <d v="2018-12-11T06:00:00"/>
  </r>
  <r>
    <n v="329"/>
    <s v="Willis and Sons"/>
    <s v="Fundamental incremental database"/>
    <x v="6"/>
    <s v="video games"/>
    <n v="93800"/>
    <n v="21477"/>
    <x v="2"/>
    <n v="211"/>
    <s v="US"/>
    <s v="USD"/>
    <n v="1481522400"/>
    <n v="1482472800"/>
    <b v="0"/>
    <b v="0"/>
    <n v="22.896588486140725"/>
    <n v="101.78672985781991"/>
    <x v="315"/>
    <d v="2016-12-23T06:00:00"/>
  </r>
  <r>
    <n v="330"/>
    <s v="Thompson-Bates"/>
    <s v="Expanded encompassing open architecture"/>
    <x v="4"/>
    <s v="documentary"/>
    <n v="33700"/>
    <n v="62330"/>
    <x v="1"/>
    <n v="1385"/>
    <s v="GB"/>
    <s v="GBP"/>
    <n v="1512712800"/>
    <n v="1512799200"/>
    <b v="0"/>
    <b v="0"/>
    <n v="184.95548961424333"/>
    <n v="45.003610108303249"/>
    <x v="316"/>
    <d v="2017-12-09T06:00:00"/>
  </r>
  <r>
    <n v="331"/>
    <s v="Rose-Silva"/>
    <s v="Intuitive static portal"/>
    <x v="0"/>
    <s v="food trucks"/>
    <n v="3300"/>
    <n v="14643"/>
    <x v="1"/>
    <n v="190"/>
    <s v="US"/>
    <s v="USD"/>
    <n v="1324274400"/>
    <n v="1324360800"/>
    <b v="0"/>
    <b v="0"/>
    <n v="443.72727272727275"/>
    <n v="77.068421052631578"/>
    <x v="317"/>
    <d v="2011-12-20T06:00:00"/>
  </r>
  <r>
    <n v="332"/>
    <s v="Pacheco, Johnson and Torres"/>
    <s v="Optional bandwidth-monitored definition"/>
    <x v="2"/>
    <s v="wearables"/>
    <n v="20700"/>
    <n v="41396"/>
    <x v="1"/>
    <n v="470"/>
    <s v="US"/>
    <s v="USD"/>
    <n v="1364446800"/>
    <n v="1364533200"/>
    <b v="0"/>
    <b v="0"/>
    <n v="199.9806763285024"/>
    <n v="88.076595744680844"/>
    <x v="318"/>
    <d v="2013-03-29T05:00:00"/>
  </r>
  <r>
    <n v="333"/>
    <s v="Carlson, Dixon and Jones"/>
    <s v="Persistent well-modulated synergy"/>
    <x v="3"/>
    <s v="plays"/>
    <n v="9600"/>
    <n v="11900"/>
    <x v="1"/>
    <n v="253"/>
    <s v="US"/>
    <s v="USD"/>
    <n v="1542693600"/>
    <n v="1545112800"/>
    <b v="0"/>
    <b v="0"/>
    <n v="123.95833333333333"/>
    <n v="47.035573122529641"/>
    <x v="319"/>
    <d v="2018-12-18T06:00:00"/>
  </r>
  <r>
    <n v="334"/>
    <s v="Mcgee Group"/>
    <s v="Assimilated discrete algorithm"/>
    <x v="1"/>
    <s v="rock"/>
    <n v="66200"/>
    <n v="123538"/>
    <x v="1"/>
    <n v="1113"/>
    <s v="US"/>
    <s v="USD"/>
    <n v="1515564000"/>
    <n v="1516168800"/>
    <b v="0"/>
    <b v="0"/>
    <n v="186.61329305135951"/>
    <n v="110.99550763701707"/>
    <x v="32"/>
    <d v="2018-01-17T06:00:00"/>
  </r>
  <r>
    <n v="335"/>
    <s v="Jordan-Acosta"/>
    <s v="Operative uniform hub"/>
    <x v="1"/>
    <s v="rock"/>
    <n v="173800"/>
    <n v="198628"/>
    <x v="1"/>
    <n v="2283"/>
    <s v="US"/>
    <s v="USD"/>
    <n v="1573797600"/>
    <n v="1574920800"/>
    <b v="0"/>
    <b v="0"/>
    <n v="114.28538550057536"/>
    <n v="87.003066141042481"/>
    <x v="320"/>
    <d v="2019-11-28T06:00:00"/>
  </r>
  <r>
    <n v="336"/>
    <s v="Nunez Inc"/>
    <s v="Customizable intangible capability"/>
    <x v="1"/>
    <s v="rock"/>
    <n v="70700"/>
    <n v="68602"/>
    <x v="0"/>
    <n v="1072"/>
    <s v="US"/>
    <s v="USD"/>
    <n v="1292392800"/>
    <n v="1292479200"/>
    <b v="0"/>
    <b v="1"/>
    <n v="97.032531824611041"/>
    <n v="63.994402985074629"/>
    <x v="321"/>
    <d v="2010-12-16T06:00:00"/>
  </r>
  <r>
    <n v="337"/>
    <s v="Hayden Ltd"/>
    <s v="Innovative didactic analyzer"/>
    <x v="3"/>
    <s v="plays"/>
    <n v="94500"/>
    <n v="116064"/>
    <x v="1"/>
    <n v="1095"/>
    <s v="US"/>
    <s v="USD"/>
    <n v="1573452000"/>
    <n v="1573538400"/>
    <b v="0"/>
    <b v="0"/>
    <n v="122.81904761904762"/>
    <n v="105.9945205479452"/>
    <x v="322"/>
    <d v="2019-11-12T06:00:00"/>
  </r>
  <r>
    <n v="338"/>
    <s v="Gonzalez-Burton"/>
    <s v="Decentralized intangible encoding"/>
    <x v="3"/>
    <s v="plays"/>
    <n v="69800"/>
    <n v="125042"/>
    <x v="1"/>
    <n v="1690"/>
    <s v="US"/>
    <s v="USD"/>
    <n v="1317790800"/>
    <n v="1320382800"/>
    <b v="0"/>
    <b v="0"/>
    <n v="179.14326647564468"/>
    <n v="73.989349112426041"/>
    <x v="323"/>
    <d v="2011-11-04T05:00:00"/>
  </r>
  <r>
    <n v="339"/>
    <s v="Lewis, Taylor and Rivers"/>
    <s v="Front-line transitional algorithm"/>
    <x v="3"/>
    <s v="plays"/>
    <n v="136300"/>
    <n v="108974"/>
    <x v="3"/>
    <n v="1297"/>
    <s v="CA"/>
    <s v="CAD"/>
    <n v="1501650000"/>
    <n v="1502859600"/>
    <b v="0"/>
    <b v="0"/>
    <n v="79.951577402787962"/>
    <n v="84.02004626060139"/>
    <x v="324"/>
    <d v="2017-08-16T05:00:00"/>
  </r>
  <r>
    <n v="340"/>
    <s v="Butler, Henry and Espinoza"/>
    <s v="Switchable didactic matrices"/>
    <x v="7"/>
    <s v="photography books"/>
    <n v="37100"/>
    <n v="34964"/>
    <x v="0"/>
    <n v="393"/>
    <s v="US"/>
    <s v="USD"/>
    <n v="1323669600"/>
    <n v="1323756000"/>
    <b v="0"/>
    <b v="0"/>
    <n v="94.242587601078171"/>
    <n v="88.966921119592882"/>
    <x v="325"/>
    <d v="2011-12-13T06:00:00"/>
  </r>
  <r>
    <n v="341"/>
    <s v="Guzman Group"/>
    <s v="Ameliorated disintermediate utilization"/>
    <x v="1"/>
    <s v="indie rock"/>
    <n v="114300"/>
    <n v="96777"/>
    <x v="0"/>
    <n v="1257"/>
    <s v="US"/>
    <s v="USD"/>
    <n v="1440738000"/>
    <n v="1441342800"/>
    <b v="0"/>
    <b v="0"/>
    <n v="84.669291338582681"/>
    <n v="76.990453460620529"/>
    <x v="326"/>
    <d v="2015-09-04T05:00:00"/>
  </r>
  <r>
    <n v="342"/>
    <s v="Gibson-Hernandez"/>
    <s v="Visionary foreground middleware"/>
    <x v="3"/>
    <s v="plays"/>
    <n v="47900"/>
    <n v="31864"/>
    <x v="0"/>
    <n v="328"/>
    <s v="US"/>
    <s v="USD"/>
    <n v="1374296400"/>
    <n v="1375333200"/>
    <b v="0"/>
    <b v="0"/>
    <n v="66.521920668058456"/>
    <n v="97.146341463414629"/>
    <x v="327"/>
    <d v="2013-08-01T05:00:00"/>
  </r>
  <r>
    <n v="343"/>
    <s v="Spencer-Weber"/>
    <s v="Optional zero-defect task-force"/>
    <x v="3"/>
    <s v="plays"/>
    <n v="9000"/>
    <n v="4853"/>
    <x v="0"/>
    <n v="147"/>
    <s v="US"/>
    <s v="USD"/>
    <n v="1384840800"/>
    <n v="1389420000"/>
    <b v="0"/>
    <b v="0"/>
    <n v="53.922222222222224"/>
    <n v="33.013605442176868"/>
    <x v="328"/>
    <d v="2014-01-11T06:00:00"/>
  </r>
  <r>
    <n v="344"/>
    <s v="Berger, Johnson and Marshall"/>
    <s v="Devolved exuding emulation"/>
    <x v="6"/>
    <s v="video games"/>
    <n v="197600"/>
    <n v="82959"/>
    <x v="0"/>
    <n v="830"/>
    <s v="US"/>
    <s v="USD"/>
    <n v="1516600800"/>
    <n v="1520056800"/>
    <b v="0"/>
    <b v="0"/>
    <n v="41.983299595141702"/>
    <n v="99.950602409638549"/>
    <x v="329"/>
    <d v="2018-03-03T06:00:00"/>
  </r>
  <r>
    <n v="345"/>
    <s v="Taylor, Cisneros and Romero"/>
    <s v="Open-source neutral task-force"/>
    <x v="4"/>
    <s v="drama"/>
    <n v="157600"/>
    <n v="23159"/>
    <x v="0"/>
    <n v="331"/>
    <s v="GB"/>
    <s v="GBP"/>
    <n v="1436418000"/>
    <n v="1436504400"/>
    <b v="0"/>
    <b v="0"/>
    <n v="14.69479695431472"/>
    <n v="69.966767371601208"/>
    <x v="330"/>
    <d v="2015-07-10T05:00:00"/>
  </r>
  <r>
    <n v="346"/>
    <s v="Little-Marsh"/>
    <s v="Virtual attitude-oriented migration"/>
    <x v="1"/>
    <s v="indie rock"/>
    <n v="8000"/>
    <n v="2758"/>
    <x v="0"/>
    <n v="25"/>
    <s v="US"/>
    <s v="USD"/>
    <n v="1503550800"/>
    <n v="1508302800"/>
    <b v="0"/>
    <b v="1"/>
    <n v="34.475000000000001"/>
    <n v="110.32"/>
    <x v="331"/>
    <d v="2017-10-18T05:00:00"/>
  </r>
  <r>
    <n v="347"/>
    <s v="Petersen and Sons"/>
    <s v="Open-source full-range portal"/>
    <x v="2"/>
    <s v="web"/>
    <n v="900"/>
    <n v="12607"/>
    <x v="1"/>
    <n v="191"/>
    <s v="US"/>
    <s v="USD"/>
    <n v="1423634400"/>
    <n v="1425708000"/>
    <b v="0"/>
    <b v="0"/>
    <n v="1400.7777777777778"/>
    <n v="66.005235602094245"/>
    <x v="332"/>
    <d v="2015-03-07T06:00:00"/>
  </r>
  <r>
    <n v="348"/>
    <s v="Hensley Ltd"/>
    <s v="Versatile cohesive open system"/>
    <x v="0"/>
    <s v="food trucks"/>
    <n v="199000"/>
    <n v="142823"/>
    <x v="0"/>
    <n v="3483"/>
    <s v="US"/>
    <s v="USD"/>
    <n v="1487224800"/>
    <n v="1488348000"/>
    <b v="0"/>
    <b v="0"/>
    <n v="71.770351758793964"/>
    <n v="41.005742176284812"/>
    <x v="333"/>
    <d v="2017-03-01T06:00:00"/>
  </r>
  <r>
    <n v="349"/>
    <s v="Navarro and Sons"/>
    <s v="Multi-layered bottom-line frame"/>
    <x v="3"/>
    <s v="plays"/>
    <n v="180800"/>
    <n v="95958"/>
    <x v="0"/>
    <n v="923"/>
    <s v="US"/>
    <s v="USD"/>
    <n v="1500008400"/>
    <n v="1502600400"/>
    <b v="0"/>
    <b v="0"/>
    <n v="53.074115044247783"/>
    <n v="103.96316359696641"/>
    <x v="296"/>
    <d v="2017-08-13T05:00:00"/>
  </r>
  <r>
    <n v="350"/>
    <s v="Shannon Ltd"/>
    <s v="Pre-emptive neutral capacity"/>
    <x v="1"/>
    <s v="jazz"/>
    <n v="100"/>
    <n v="5"/>
    <x v="0"/>
    <n v="1"/>
    <s v="US"/>
    <s v="USD"/>
    <n v="1432098000"/>
    <n v="1433653200"/>
    <b v="0"/>
    <b v="1"/>
    <n v="5"/>
    <n v="5"/>
    <x v="334"/>
    <d v="2015-06-07T05:00:00"/>
  </r>
  <r>
    <n v="351"/>
    <s v="Young LLC"/>
    <s v="Universal maximized methodology"/>
    <x v="1"/>
    <s v="rock"/>
    <n v="74100"/>
    <n v="94631"/>
    <x v="1"/>
    <n v="2013"/>
    <s v="US"/>
    <s v="USD"/>
    <n v="1440392400"/>
    <n v="1441602000"/>
    <b v="0"/>
    <b v="0"/>
    <n v="127.70715249662618"/>
    <n v="47.009935419771487"/>
    <x v="335"/>
    <d v="2015-09-07T05:00:00"/>
  </r>
  <r>
    <n v="352"/>
    <s v="Adams, Willis and Sanchez"/>
    <s v="Expanded hybrid hardware"/>
    <x v="3"/>
    <s v="plays"/>
    <n v="2800"/>
    <n v="977"/>
    <x v="0"/>
    <n v="33"/>
    <s v="CA"/>
    <s v="CAD"/>
    <n v="1446876000"/>
    <n v="1447567200"/>
    <b v="0"/>
    <b v="0"/>
    <n v="34.892857142857139"/>
    <n v="29.606060606060606"/>
    <x v="336"/>
    <d v="2015-11-15T06:00:00"/>
  </r>
  <r>
    <n v="353"/>
    <s v="Mills-Roy"/>
    <s v="Profit-focused multi-tasking access"/>
    <x v="3"/>
    <s v="plays"/>
    <n v="33600"/>
    <n v="137961"/>
    <x v="1"/>
    <n v="1703"/>
    <s v="US"/>
    <s v="USD"/>
    <n v="1562302800"/>
    <n v="1562389200"/>
    <b v="0"/>
    <b v="0"/>
    <n v="410.59821428571428"/>
    <n v="81.010569583088667"/>
    <x v="337"/>
    <d v="2019-07-06T05:00:00"/>
  </r>
  <r>
    <n v="354"/>
    <s v="Brown Group"/>
    <s v="Profit-focused transitional capability"/>
    <x v="4"/>
    <s v="documentary"/>
    <n v="6100"/>
    <n v="7548"/>
    <x v="1"/>
    <n v="80"/>
    <s v="DK"/>
    <s v="DKK"/>
    <n v="1378184400"/>
    <n v="1378789200"/>
    <b v="0"/>
    <b v="0"/>
    <n v="123.73770491803278"/>
    <n v="94.35"/>
    <x v="338"/>
    <d v="2013-09-10T05:00:00"/>
  </r>
  <r>
    <n v="355"/>
    <s v="Burns-Burnett"/>
    <s v="Front-line scalable definition"/>
    <x v="2"/>
    <s v="wearables"/>
    <n v="3800"/>
    <n v="2241"/>
    <x v="2"/>
    <n v="86"/>
    <s v="US"/>
    <s v="USD"/>
    <n v="1485064800"/>
    <n v="1488520800"/>
    <b v="0"/>
    <b v="0"/>
    <n v="58.973684210526315"/>
    <n v="26.058139534883722"/>
    <x v="339"/>
    <d v="2017-03-03T06:00:00"/>
  </r>
  <r>
    <n v="356"/>
    <s v="Glass, Nunez and Mcdonald"/>
    <s v="Open-source systematic protocol"/>
    <x v="3"/>
    <s v="plays"/>
    <n v="9300"/>
    <n v="3431"/>
    <x v="0"/>
    <n v="40"/>
    <s v="IT"/>
    <s v="EUR"/>
    <n v="1326520800"/>
    <n v="1327298400"/>
    <b v="0"/>
    <b v="0"/>
    <n v="36.892473118279568"/>
    <n v="85.775000000000006"/>
    <x v="340"/>
    <d v="2012-01-23T06:00:00"/>
  </r>
  <r>
    <n v="357"/>
    <s v="Perez, Davis and Wilson"/>
    <s v="Implemented tangible algorithm"/>
    <x v="6"/>
    <s v="video games"/>
    <n v="2300"/>
    <n v="4253"/>
    <x v="1"/>
    <n v="41"/>
    <s v="US"/>
    <s v="USD"/>
    <n v="1441256400"/>
    <n v="1443416400"/>
    <b v="0"/>
    <b v="0"/>
    <n v="184.91304347826087"/>
    <n v="103.73170731707317"/>
    <x v="341"/>
    <d v="2015-09-28T05:00:00"/>
  </r>
  <r>
    <n v="358"/>
    <s v="Diaz-Garcia"/>
    <s v="Profit-focused 3rdgeneration circuit"/>
    <x v="7"/>
    <s v="photography books"/>
    <n v="9700"/>
    <n v="1146"/>
    <x v="0"/>
    <n v="23"/>
    <s v="CA"/>
    <s v="CAD"/>
    <n v="1533877200"/>
    <n v="1534136400"/>
    <b v="1"/>
    <b v="0"/>
    <n v="11.814432989690722"/>
    <n v="49.826086956521742"/>
    <x v="342"/>
    <d v="2018-08-13T05:00:00"/>
  </r>
  <r>
    <n v="359"/>
    <s v="Salazar-Moon"/>
    <s v="Compatible needs-based architecture"/>
    <x v="4"/>
    <s v="animation"/>
    <n v="4000"/>
    <n v="11948"/>
    <x v="1"/>
    <n v="187"/>
    <s v="US"/>
    <s v="USD"/>
    <n v="1314421200"/>
    <n v="1315026000"/>
    <b v="0"/>
    <b v="0"/>
    <n v="298.7"/>
    <n v="63.893048128342244"/>
    <x v="343"/>
    <d v="2011-09-03T05:00:00"/>
  </r>
  <r>
    <n v="360"/>
    <s v="Larsen-Chung"/>
    <s v="Right-sized zero tolerance migration"/>
    <x v="3"/>
    <s v="plays"/>
    <n v="59700"/>
    <n v="135132"/>
    <x v="1"/>
    <n v="2875"/>
    <s v="GB"/>
    <s v="GBP"/>
    <n v="1293861600"/>
    <n v="1295071200"/>
    <b v="0"/>
    <b v="1"/>
    <n v="226.35175879396985"/>
    <n v="47.002434782608695"/>
    <x v="344"/>
    <d v="2011-01-15T06:00:00"/>
  </r>
  <r>
    <n v="361"/>
    <s v="Anderson and Sons"/>
    <s v="Quality-focused reciprocal structure"/>
    <x v="3"/>
    <s v="plays"/>
    <n v="5500"/>
    <n v="9546"/>
    <x v="1"/>
    <n v="88"/>
    <s v="US"/>
    <s v="USD"/>
    <n v="1507352400"/>
    <n v="1509426000"/>
    <b v="0"/>
    <b v="0"/>
    <n v="173.56363636363636"/>
    <n v="108.47727272727273"/>
    <x v="345"/>
    <d v="2017-10-31T05:00:00"/>
  </r>
  <r>
    <n v="362"/>
    <s v="Lawrence Group"/>
    <s v="Automated actuating conglomeration"/>
    <x v="1"/>
    <s v="rock"/>
    <n v="3700"/>
    <n v="13755"/>
    <x v="1"/>
    <n v="191"/>
    <s v="US"/>
    <s v="USD"/>
    <n v="1296108000"/>
    <n v="1299391200"/>
    <b v="0"/>
    <b v="0"/>
    <n v="371.75675675675677"/>
    <n v="72.015706806282722"/>
    <x v="65"/>
    <d v="2011-03-06T06:00:00"/>
  </r>
  <r>
    <n v="363"/>
    <s v="Gray-Davis"/>
    <s v="Re-contextualized local initiative"/>
    <x v="1"/>
    <s v="rock"/>
    <n v="5200"/>
    <n v="8330"/>
    <x v="1"/>
    <n v="139"/>
    <s v="US"/>
    <s v="USD"/>
    <n v="1324965600"/>
    <n v="1325052000"/>
    <b v="0"/>
    <b v="0"/>
    <n v="160.19230769230771"/>
    <n v="59.928057553956833"/>
    <x v="346"/>
    <d v="2011-12-28T06:00:00"/>
  </r>
  <r>
    <n v="364"/>
    <s v="Ramirez-Myers"/>
    <s v="Switchable intangible definition"/>
    <x v="1"/>
    <s v="indie rock"/>
    <n v="900"/>
    <n v="14547"/>
    <x v="1"/>
    <n v="186"/>
    <s v="US"/>
    <s v="USD"/>
    <n v="1520229600"/>
    <n v="1522818000"/>
    <b v="0"/>
    <b v="0"/>
    <n v="1616.3333333333335"/>
    <n v="78.209677419354833"/>
    <x v="347"/>
    <d v="2018-04-04T05:00:00"/>
  </r>
  <r>
    <n v="365"/>
    <s v="Lucas, Hall and Bonilla"/>
    <s v="Networked bottom-line initiative"/>
    <x v="3"/>
    <s v="plays"/>
    <n v="1600"/>
    <n v="11735"/>
    <x v="1"/>
    <n v="112"/>
    <s v="AU"/>
    <s v="AUD"/>
    <n v="1482991200"/>
    <n v="1485324000"/>
    <b v="0"/>
    <b v="0"/>
    <n v="733.4375"/>
    <n v="104.77678571428571"/>
    <x v="348"/>
    <d v="2017-01-25T06:00:00"/>
  </r>
  <r>
    <n v="366"/>
    <s v="Williams, Perez and Villegas"/>
    <s v="Robust directional system engine"/>
    <x v="3"/>
    <s v="plays"/>
    <n v="1800"/>
    <n v="10658"/>
    <x v="1"/>
    <n v="101"/>
    <s v="US"/>
    <s v="USD"/>
    <n v="1294034400"/>
    <n v="1294120800"/>
    <b v="0"/>
    <b v="1"/>
    <n v="592.11111111111109"/>
    <n v="105.52475247524752"/>
    <x v="349"/>
    <d v="2011-01-04T06:00:00"/>
  </r>
  <r>
    <n v="367"/>
    <s v="Brooks, Jones and Ingram"/>
    <s v="Triple-buffered explicit methodology"/>
    <x v="3"/>
    <s v="plays"/>
    <n v="9900"/>
    <n v="1870"/>
    <x v="0"/>
    <n v="75"/>
    <s v="US"/>
    <s v="USD"/>
    <n v="1413608400"/>
    <n v="1415685600"/>
    <b v="0"/>
    <b v="1"/>
    <n v="18.888888888888889"/>
    <n v="24.933333333333334"/>
    <x v="350"/>
    <d v="2014-11-11T06:00:00"/>
  </r>
  <r>
    <n v="368"/>
    <s v="Whitaker, Wallace and Daniels"/>
    <s v="Reactive directional capacity"/>
    <x v="4"/>
    <s v="documentary"/>
    <n v="5200"/>
    <n v="14394"/>
    <x v="1"/>
    <n v="206"/>
    <s v="GB"/>
    <s v="GBP"/>
    <n v="1286946000"/>
    <n v="1288933200"/>
    <b v="0"/>
    <b v="1"/>
    <n v="276.80769230769232"/>
    <n v="69.873786407766985"/>
    <x v="351"/>
    <d v="2010-11-05T05:00:00"/>
  </r>
  <r>
    <n v="369"/>
    <s v="Smith-Gonzalez"/>
    <s v="Polarized needs-based approach"/>
    <x v="4"/>
    <s v="television"/>
    <n v="5400"/>
    <n v="14743"/>
    <x v="1"/>
    <n v="154"/>
    <s v="US"/>
    <s v="USD"/>
    <n v="1359871200"/>
    <n v="1363237200"/>
    <b v="0"/>
    <b v="1"/>
    <n v="273.01851851851848"/>
    <n v="95.733766233766232"/>
    <x v="352"/>
    <d v="2013-03-14T05:00:00"/>
  </r>
  <r>
    <n v="370"/>
    <s v="Skinner PLC"/>
    <s v="Intuitive well-modulated middleware"/>
    <x v="3"/>
    <s v="plays"/>
    <n v="112300"/>
    <n v="178965"/>
    <x v="1"/>
    <n v="5966"/>
    <s v="US"/>
    <s v="USD"/>
    <n v="1555304400"/>
    <n v="1555822800"/>
    <b v="0"/>
    <b v="0"/>
    <n v="159.36331255565449"/>
    <n v="29.997485752598056"/>
    <x v="353"/>
    <d v="2019-04-21T05:00:00"/>
  </r>
  <r>
    <n v="371"/>
    <s v="Nolan, Smith and Sanchez"/>
    <s v="Multi-channeled logistical matrices"/>
    <x v="3"/>
    <s v="plays"/>
    <n v="189200"/>
    <n v="128410"/>
    <x v="0"/>
    <n v="2176"/>
    <s v="US"/>
    <s v="USD"/>
    <n v="1423375200"/>
    <n v="1427778000"/>
    <b v="0"/>
    <b v="0"/>
    <n v="67.869978858350947"/>
    <n v="59.011948529411768"/>
    <x v="354"/>
    <d v="2015-03-31T05:00:00"/>
  </r>
  <r>
    <n v="372"/>
    <s v="Green-Carr"/>
    <s v="Pre-emptive bifurcated artificial intelligence"/>
    <x v="4"/>
    <s v="documentary"/>
    <n v="900"/>
    <n v="14324"/>
    <x v="1"/>
    <n v="169"/>
    <s v="US"/>
    <s v="USD"/>
    <n v="1420696800"/>
    <n v="1422424800"/>
    <b v="0"/>
    <b v="1"/>
    <n v="1591.5555555555554"/>
    <n v="84.757396449704146"/>
    <x v="355"/>
    <d v="2015-01-28T06:00:00"/>
  </r>
  <r>
    <n v="373"/>
    <s v="Brown-Parker"/>
    <s v="Down-sized coherent toolset"/>
    <x v="3"/>
    <s v="plays"/>
    <n v="22500"/>
    <n v="164291"/>
    <x v="1"/>
    <n v="2106"/>
    <s v="US"/>
    <s v="USD"/>
    <n v="1502946000"/>
    <n v="1503637200"/>
    <b v="0"/>
    <b v="0"/>
    <n v="730.18222222222221"/>
    <n v="78.010921177587846"/>
    <x v="356"/>
    <d v="2017-08-25T05:00:00"/>
  </r>
  <r>
    <n v="374"/>
    <s v="Marshall Inc"/>
    <s v="Open-source multi-tasking data-warehouse"/>
    <x v="4"/>
    <s v="documentary"/>
    <n v="167400"/>
    <n v="22073"/>
    <x v="0"/>
    <n v="441"/>
    <s v="US"/>
    <s v="USD"/>
    <n v="1547186400"/>
    <n v="1547618400"/>
    <b v="0"/>
    <b v="1"/>
    <n v="13.185782556750297"/>
    <n v="50.05215419501134"/>
    <x v="357"/>
    <d v="2019-01-16T06:00:00"/>
  </r>
  <r>
    <n v="375"/>
    <s v="Leblanc-Pineda"/>
    <s v="Future-proofed upward-trending contingency"/>
    <x v="1"/>
    <s v="indie rock"/>
    <n v="2700"/>
    <n v="1479"/>
    <x v="0"/>
    <n v="25"/>
    <s v="US"/>
    <s v="USD"/>
    <n v="1444971600"/>
    <n v="1449900000"/>
    <b v="0"/>
    <b v="0"/>
    <n v="54.777777777777779"/>
    <n v="59.16"/>
    <x v="358"/>
    <d v="2015-12-12T06:00:00"/>
  </r>
  <r>
    <n v="376"/>
    <s v="Perry PLC"/>
    <s v="Mandatory uniform matrix"/>
    <x v="1"/>
    <s v="rock"/>
    <n v="3400"/>
    <n v="12275"/>
    <x v="1"/>
    <n v="131"/>
    <s v="US"/>
    <s v="USD"/>
    <n v="1404622800"/>
    <n v="1405141200"/>
    <b v="0"/>
    <b v="0"/>
    <n v="361.02941176470591"/>
    <n v="93.702290076335885"/>
    <x v="359"/>
    <d v="2014-07-12T05:00:00"/>
  </r>
  <r>
    <n v="377"/>
    <s v="Klein, Stark and Livingston"/>
    <s v="Phased methodical initiative"/>
    <x v="3"/>
    <s v="plays"/>
    <n v="49700"/>
    <n v="5098"/>
    <x v="0"/>
    <n v="127"/>
    <s v="US"/>
    <s v="USD"/>
    <n v="1571720400"/>
    <n v="1572933600"/>
    <b v="0"/>
    <b v="0"/>
    <n v="10.257545271629779"/>
    <n v="40.14173228346457"/>
    <x v="12"/>
    <d v="2019-11-05T06:00:00"/>
  </r>
  <r>
    <n v="378"/>
    <s v="Fleming-Oliver"/>
    <s v="Managed stable function"/>
    <x v="4"/>
    <s v="documentary"/>
    <n v="178200"/>
    <n v="24882"/>
    <x v="0"/>
    <n v="355"/>
    <s v="US"/>
    <s v="USD"/>
    <n v="1526878800"/>
    <n v="1530162000"/>
    <b v="0"/>
    <b v="0"/>
    <n v="13.962962962962964"/>
    <n v="70.090140845070422"/>
    <x v="360"/>
    <d v="2018-06-28T05:00:00"/>
  </r>
  <r>
    <n v="379"/>
    <s v="Reilly, Aguirre and Johnson"/>
    <s v="Realigned clear-thinking migration"/>
    <x v="3"/>
    <s v="plays"/>
    <n v="7200"/>
    <n v="2912"/>
    <x v="0"/>
    <n v="44"/>
    <s v="GB"/>
    <s v="GBP"/>
    <n v="1319691600"/>
    <n v="1320904800"/>
    <b v="0"/>
    <b v="0"/>
    <n v="40.444444444444443"/>
    <n v="66.181818181818187"/>
    <x v="361"/>
    <d v="2011-11-10T06:00:00"/>
  </r>
  <r>
    <n v="380"/>
    <s v="Davidson, Wilcox and Lewis"/>
    <s v="Optional clear-thinking process improvement"/>
    <x v="3"/>
    <s v="plays"/>
    <n v="2500"/>
    <n v="4008"/>
    <x v="1"/>
    <n v="84"/>
    <s v="US"/>
    <s v="USD"/>
    <n v="1371963600"/>
    <n v="1372395600"/>
    <b v="0"/>
    <b v="0"/>
    <n v="160.32"/>
    <n v="47.714285714285715"/>
    <x v="362"/>
    <d v="2013-06-28T05:00:00"/>
  </r>
  <r>
    <n v="381"/>
    <s v="Michael, Anderson and Vincent"/>
    <s v="Cross-group global moratorium"/>
    <x v="3"/>
    <s v="plays"/>
    <n v="5300"/>
    <n v="9749"/>
    <x v="1"/>
    <n v="155"/>
    <s v="US"/>
    <s v="USD"/>
    <n v="1433739600"/>
    <n v="1437714000"/>
    <b v="0"/>
    <b v="0"/>
    <n v="183.9433962264151"/>
    <n v="62.896774193548389"/>
    <x v="363"/>
    <d v="2015-07-24T05:00:00"/>
  </r>
  <r>
    <n v="382"/>
    <s v="King Ltd"/>
    <s v="Visionary systemic process improvement"/>
    <x v="7"/>
    <s v="photography books"/>
    <n v="9100"/>
    <n v="5803"/>
    <x v="0"/>
    <n v="67"/>
    <s v="US"/>
    <s v="USD"/>
    <n v="1508130000"/>
    <n v="1509771600"/>
    <b v="0"/>
    <b v="0"/>
    <n v="63.769230769230766"/>
    <n v="86.611940298507463"/>
    <x v="364"/>
    <d v="2017-11-04T05:00:00"/>
  </r>
  <r>
    <n v="383"/>
    <s v="Baker Ltd"/>
    <s v="Progressive intangible flexibility"/>
    <x v="0"/>
    <s v="food trucks"/>
    <n v="6300"/>
    <n v="14199"/>
    <x v="1"/>
    <n v="189"/>
    <s v="US"/>
    <s v="USD"/>
    <n v="1550037600"/>
    <n v="1550556000"/>
    <b v="0"/>
    <b v="1"/>
    <n v="225.38095238095238"/>
    <n v="75.126984126984127"/>
    <x v="210"/>
    <d v="2019-02-19T06:00:00"/>
  </r>
  <r>
    <n v="384"/>
    <s v="Baker, Collins and Smith"/>
    <s v="Reactive real-time software"/>
    <x v="4"/>
    <s v="documentary"/>
    <n v="114400"/>
    <n v="196779"/>
    <x v="1"/>
    <n v="4799"/>
    <s v="US"/>
    <s v="USD"/>
    <n v="1486706400"/>
    <n v="1489039200"/>
    <b v="1"/>
    <b v="1"/>
    <n v="172.00961538461539"/>
    <n v="41.004167534903104"/>
    <x v="365"/>
    <d v="2017-03-09T06:00:00"/>
  </r>
  <r>
    <n v="385"/>
    <s v="Warren-Harrison"/>
    <s v="Programmable incremental knowledge user"/>
    <x v="5"/>
    <s v="nonfiction"/>
    <n v="38900"/>
    <n v="56859"/>
    <x v="1"/>
    <n v="1137"/>
    <s v="US"/>
    <s v="USD"/>
    <n v="1553835600"/>
    <n v="1556600400"/>
    <b v="0"/>
    <b v="0"/>
    <n v="146.16709511568124"/>
    <n v="50.007915567282325"/>
    <x v="366"/>
    <d v="2019-04-30T05:00:00"/>
  </r>
  <r>
    <n v="386"/>
    <s v="Gardner Group"/>
    <s v="Progressive 5thgeneration customer loyalty"/>
    <x v="3"/>
    <s v="plays"/>
    <n v="135500"/>
    <n v="103554"/>
    <x v="0"/>
    <n v="1068"/>
    <s v="US"/>
    <s v="USD"/>
    <n v="1277528400"/>
    <n v="1278565200"/>
    <b v="0"/>
    <b v="0"/>
    <n v="76.42361623616236"/>
    <n v="96.960674157303373"/>
    <x v="367"/>
    <d v="2010-07-08T05:00:00"/>
  </r>
  <r>
    <n v="387"/>
    <s v="Flores-Lambert"/>
    <s v="Triple-buffered logistical frame"/>
    <x v="2"/>
    <s v="wearables"/>
    <n v="109000"/>
    <n v="42795"/>
    <x v="0"/>
    <n v="424"/>
    <s v="US"/>
    <s v="USD"/>
    <n v="1339477200"/>
    <n v="1339909200"/>
    <b v="0"/>
    <b v="0"/>
    <n v="39.261467889908261"/>
    <n v="100.93160377358491"/>
    <x v="368"/>
    <d v="2012-06-17T05:00:00"/>
  </r>
  <r>
    <n v="388"/>
    <s v="Cruz Ltd"/>
    <s v="Exclusive dynamic adapter"/>
    <x v="1"/>
    <s v="indie rock"/>
    <n v="114800"/>
    <n v="12938"/>
    <x v="3"/>
    <n v="145"/>
    <s v="CH"/>
    <s v="CHF"/>
    <n v="1325656800"/>
    <n v="1325829600"/>
    <b v="0"/>
    <b v="0"/>
    <n v="11.270034843205574"/>
    <n v="89.227586206896547"/>
    <x v="369"/>
    <d v="2012-01-06T06:00:00"/>
  </r>
  <r>
    <n v="389"/>
    <s v="Knox-Garner"/>
    <s v="Automated systemic hierarchy"/>
    <x v="3"/>
    <s v="plays"/>
    <n v="83000"/>
    <n v="101352"/>
    <x v="1"/>
    <n v="1152"/>
    <s v="US"/>
    <s v="USD"/>
    <n v="1288242000"/>
    <n v="1290578400"/>
    <b v="0"/>
    <b v="0"/>
    <n v="122.11084337349398"/>
    <n v="87.979166666666671"/>
    <x v="370"/>
    <d v="2010-11-24T06:00:00"/>
  </r>
  <r>
    <n v="390"/>
    <s v="Davis-Allen"/>
    <s v="Digitized eco-centric core"/>
    <x v="7"/>
    <s v="photography books"/>
    <n v="2400"/>
    <n v="4477"/>
    <x v="1"/>
    <n v="50"/>
    <s v="US"/>
    <s v="USD"/>
    <n v="1379048400"/>
    <n v="1380344400"/>
    <b v="0"/>
    <b v="0"/>
    <n v="186.54166666666669"/>
    <n v="89.54"/>
    <x v="371"/>
    <d v="2013-09-28T05:00:00"/>
  </r>
  <r>
    <n v="391"/>
    <s v="Miller-Patel"/>
    <s v="Mandatory uniform strategy"/>
    <x v="5"/>
    <s v="nonfiction"/>
    <n v="60400"/>
    <n v="4393"/>
    <x v="0"/>
    <n v="151"/>
    <s v="US"/>
    <s v="USD"/>
    <n v="1389679200"/>
    <n v="1389852000"/>
    <b v="0"/>
    <b v="0"/>
    <n v="7.2731788079470201"/>
    <n v="29.09271523178808"/>
    <x v="287"/>
    <d v="2014-01-16T06:00:00"/>
  </r>
  <r>
    <n v="392"/>
    <s v="Hernandez-Grimes"/>
    <s v="Profit-focused zero administration forecast"/>
    <x v="2"/>
    <s v="wearables"/>
    <n v="102900"/>
    <n v="67546"/>
    <x v="0"/>
    <n v="1608"/>
    <s v="US"/>
    <s v="USD"/>
    <n v="1294293600"/>
    <n v="1294466400"/>
    <b v="0"/>
    <b v="0"/>
    <n v="65.642371234207957"/>
    <n v="42.006218905472636"/>
    <x v="372"/>
    <d v="2011-01-08T06:00:00"/>
  </r>
  <r>
    <n v="393"/>
    <s v="Owens, Hall and Gonzalez"/>
    <s v="De-engineered static orchestration"/>
    <x v="1"/>
    <s v="jazz"/>
    <n v="62800"/>
    <n v="143788"/>
    <x v="1"/>
    <n v="3059"/>
    <s v="CA"/>
    <s v="CAD"/>
    <n v="1500267600"/>
    <n v="1500354000"/>
    <b v="0"/>
    <b v="0"/>
    <n v="228.96178343949046"/>
    <n v="47.004903563255965"/>
    <x v="373"/>
    <d v="2017-07-18T05:00:00"/>
  </r>
  <r>
    <n v="394"/>
    <s v="Noble-Bailey"/>
    <s v="Customizable dynamic info-mediaries"/>
    <x v="4"/>
    <s v="documentary"/>
    <n v="800"/>
    <n v="3755"/>
    <x v="1"/>
    <n v="34"/>
    <s v="US"/>
    <s v="USD"/>
    <n v="1375074000"/>
    <n v="1375938000"/>
    <b v="0"/>
    <b v="1"/>
    <n v="469.37499999999994"/>
    <n v="110.44117647058823"/>
    <x v="374"/>
    <d v="2013-08-08T05:00:00"/>
  </r>
  <r>
    <n v="395"/>
    <s v="Taylor PLC"/>
    <s v="Enhanced incremental budgetary management"/>
    <x v="3"/>
    <s v="plays"/>
    <n v="7100"/>
    <n v="9238"/>
    <x v="1"/>
    <n v="220"/>
    <s v="US"/>
    <s v="USD"/>
    <n v="1323324000"/>
    <n v="1323410400"/>
    <b v="1"/>
    <b v="0"/>
    <n v="130.11267605633802"/>
    <n v="41.990909090909092"/>
    <x v="375"/>
    <d v="2011-12-09T06:00:00"/>
  </r>
  <r>
    <n v="396"/>
    <s v="Holmes PLC"/>
    <s v="Digitized local info-mediaries"/>
    <x v="4"/>
    <s v="drama"/>
    <n v="46100"/>
    <n v="77012"/>
    <x v="1"/>
    <n v="1604"/>
    <s v="AU"/>
    <s v="AUD"/>
    <n v="1538715600"/>
    <n v="1539406800"/>
    <b v="0"/>
    <b v="0"/>
    <n v="167.05422993492408"/>
    <n v="48.012468827930178"/>
    <x v="376"/>
    <d v="2018-10-13T05:00:00"/>
  </r>
  <r>
    <n v="397"/>
    <s v="Jones-Martin"/>
    <s v="Virtual systematic monitoring"/>
    <x v="1"/>
    <s v="rock"/>
    <n v="8100"/>
    <n v="14083"/>
    <x v="1"/>
    <n v="454"/>
    <s v="US"/>
    <s v="USD"/>
    <n v="1369285200"/>
    <n v="1369803600"/>
    <b v="0"/>
    <b v="0"/>
    <n v="173.8641975308642"/>
    <n v="31.019823788546255"/>
    <x v="377"/>
    <d v="2013-05-29T05:00:00"/>
  </r>
  <r>
    <n v="398"/>
    <s v="Myers LLC"/>
    <s v="Reactive bottom-line open architecture"/>
    <x v="4"/>
    <s v="animation"/>
    <n v="1700"/>
    <n v="12202"/>
    <x v="1"/>
    <n v="123"/>
    <s v="IT"/>
    <s v="EUR"/>
    <n v="1525755600"/>
    <n v="1525928400"/>
    <b v="0"/>
    <b v="1"/>
    <n v="717.76470588235293"/>
    <n v="99.203252032520325"/>
    <x v="378"/>
    <d v="2018-05-10T05:00:00"/>
  </r>
  <r>
    <n v="399"/>
    <s v="Acosta, Mullins and Morris"/>
    <s v="Pre-emptive interactive model"/>
    <x v="1"/>
    <s v="indie rock"/>
    <n v="97300"/>
    <n v="62127"/>
    <x v="0"/>
    <n v="941"/>
    <s v="US"/>
    <s v="USD"/>
    <n v="1296626400"/>
    <n v="1297231200"/>
    <b v="0"/>
    <b v="0"/>
    <n v="63.850976361767728"/>
    <n v="66.022316684378325"/>
    <x v="379"/>
    <d v="2011-02-09T06:00:00"/>
  </r>
  <r>
    <n v="400"/>
    <s v="Bell PLC"/>
    <s v="Ergonomic eco-centric open architecture"/>
    <x v="7"/>
    <s v="photography books"/>
    <n v="100"/>
    <n v="2"/>
    <x v="0"/>
    <n v="1"/>
    <s v="US"/>
    <s v="USD"/>
    <n v="1376629200"/>
    <n v="1378530000"/>
    <b v="0"/>
    <b v="1"/>
    <n v="2"/>
    <n v="2"/>
    <x v="380"/>
    <d v="2013-09-07T05:00:00"/>
  </r>
  <r>
    <n v="401"/>
    <s v="Smith-Schmidt"/>
    <s v="Inverse radical hierarchy"/>
    <x v="3"/>
    <s v="plays"/>
    <n v="900"/>
    <n v="13772"/>
    <x v="1"/>
    <n v="299"/>
    <s v="US"/>
    <s v="USD"/>
    <n v="1572152400"/>
    <n v="1572152400"/>
    <b v="0"/>
    <b v="0"/>
    <n v="1530.2222222222222"/>
    <n v="46.060200668896321"/>
    <x v="381"/>
    <d v="2019-10-27T05:00:00"/>
  </r>
  <r>
    <n v="402"/>
    <s v="Ruiz, Richardson and Cole"/>
    <s v="Team-oriented static interface"/>
    <x v="4"/>
    <s v="shorts"/>
    <n v="7300"/>
    <n v="2946"/>
    <x v="0"/>
    <n v="40"/>
    <s v="US"/>
    <s v="USD"/>
    <n v="1325829600"/>
    <n v="1329890400"/>
    <b v="0"/>
    <b v="1"/>
    <n v="40.356164383561641"/>
    <n v="73.650000000000006"/>
    <x v="382"/>
    <d v="2012-02-22T06:00:00"/>
  </r>
  <r>
    <n v="403"/>
    <s v="Leonard-Mcclain"/>
    <s v="Virtual foreground throughput"/>
    <x v="3"/>
    <s v="plays"/>
    <n v="195800"/>
    <n v="168820"/>
    <x v="0"/>
    <n v="3015"/>
    <s v="CA"/>
    <s v="CAD"/>
    <n v="1273640400"/>
    <n v="1276750800"/>
    <b v="0"/>
    <b v="1"/>
    <n v="86.220633299284984"/>
    <n v="55.99336650082919"/>
    <x v="125"/>
    <d v="2010-06-17T05:00:00"/>
  </r>
  <r>
    <n v="404"/>
    <s v="Bailey-Boyer"/>
    <s v="Visionary exuding Internet solution"/>
    <x v="3"/>
    <s v="plays"/>
    <n v="48900"/>
    <n v="154321"/>
    <x v="1"/>
    <n v="2237"/>
    <s v="US"/>
    <s v="USD"/>
    <n v="1510639200"/>
    <n v="1510898400"/>
    <b v="0"/>
    <b v="0"/>
    <n v="315.58486707566465"/>
    <n v="68.985695127402778"/>
    <x v="383"/>
    <d v="2017-11-17T06:00:00"/>
  </r>
  <r>
    <n v="405"/>
    <s v="Lee LLC"/>
    <s v="Synchronized secondary analyzer"/>
    <x v="3"/>
    <s v="plays"/>
    <n v="29600"/>
    <n v="26527"/>
    <x v="0"/>
    <n v="435"/>
    <s v="US"/>
    <s v="USD"/>
    <n v="1528088400"/>
    <n v="1532408400"/>
    <b v="0"/>
    <b v="0"/>
    <n v="89.618243243243242"/>
    <n v="60.981609195402299"/>
    <x v="384"/>
    <d v="2018-07-24T05:00:00"/>
  </r>
  <r>
    <n v="406"/>
    <s v="Lyons Inc"/>
    <s v="Balanced attitude-oriented parallelism"/>
    <x v="4"/>
    <s v="documentary"/>
    <n v="39300"/>
    <n v="71583"/>
    <x v="1"/>
    <n v="645"/>
    <s v="US"/>
    <s v="USD"/>
    <n v="1359525600"/>
    <n v="1360562400"/>
    <b v="1"/>
    <b v="0"/>
    <n v="182.14503816793894"/>
    <n v="110.98139534883721"/>
    <x v="385"/>
    <d v="2013-02-11T06:00:00"/>
  </r>
  <r>
    <n v="407"/>
    <s v="Herrera-Wilson"/>
    <s v="Organized bandwidth-monitored core"/>
    <x v="3"/>
    <s v="plays"/>
    <n v="3400"/>
    <n v="12100"/>
    <x v="1"/>
    <n v="484"/>
    <s v="DK"/>
    <s v="DKK"/>
    <n v="1570942800"/>
    <n v="1571547600"/>
    <b v="0"/>
    <b v="0"/>
    <n v="355.88235294117646"/>
    <n v="25"/>
    <x v="386"/>
    <d v="2019-10-20T05:00:00"/>
  </r>
  <r>
    <n v="408"/>
    <s v="Mahoney, Adams and Lucas"/>
    <s v="Cloned leadingedge utilization"/>
    <x v="4"/>
    <s v="documentary"/>
    <n v="9200"/>
    <n v="12129"/>
    <x v="1"/>
    <n v="154"/>
    <s v="CA"/>
    <s v="CAD"/>
    <n v="1466398800"/>
    <n v="1468126800"/>
    <b v="0"/>
    <b v="0"/>
    <n v="131.83695652173913"/>
    <n v="78.759740259740255"/>
    <x v="387"/>
    <d v="2016-07-10T05:00:00"/>
  </r>
  <r>
    <n v="409"/>
    <s v="Stewart LLC"/>
    <s v="Secured asymmetric projection"/>
    <x v="1"/>
    <s v="rock"/>
    <n v="135600"/>
    <n v="62804"/>
    <x v="0"/>
    <n v="714"/>
    <s v="US"/>
    <s v="USD"/>
    <n v="1492491600"/>
    <n v="1492837200"/>
    <b v="0"/>
    <b v="0"/>
    <n v="46.315634218289084"/>
    <n v="87.960784313725483"/>
    <x v="388"/>
    <d v="2017-04-22T05:00:00"/>
  </r>
  <r>
    <n v="410"/>
    <s v="Mcmillan Group"/>
    <s v="Advanced cohesive Graphic Interface"/>
    <x v="6"/>
    <s v="mobile games"/>
    <n v="153700"/>
    <n v="55536"/>
    <x v="2"/>
    <n v="1111"/>
    <s v="US"/>
    <s v="USD"/>
    <n v="1430197200"/>
    <n v="1430197200"/>
    <b v="0"/>
    <b v="0"/>
    <n v="36.132726089785294"/>
    <n v="49.987398739873989"/>
    <x v="277"/>
    <d v="2015-04-28T05:00:00"/>
  </r>
  <r>
    <n v="411"/>
    <s v="Beck, Thompson and Martinez"/>
    <s v="Down-sized maximized function"/>
    <x v="3"/>
    <s v="plays"/>
    <n v="7800"/>
    <n v="8161"/>
    <x v="1"/>
    <n v="82"/>
    <s v="US"/>
    <s v="USD"/>
    <n v="1496034000"/>
    <n v="1496206800"/>
    <b v="0"/>
    <b v="0"/>
    <n v="104.62820512820512"/>
    <n v="99.524390243902445"/>
    <x v="389"/>
    <d v="2017-05-31T05:00:00"/>
  </r>
  <r>
    <n v="412"/>
    <s v="Rodriguez-Scott"/>
    <s v="Realigned zero tolerance software"/>
    <x v="5"/>
    <s v="fiction"/>
    <n v="2100"/>
    <n v="14046"/>
    <x v="1"/>
    <n v="134"/>
    <s v="US"/>
    <s v="USD"/>
    <n v="1388728800"/>
    <n v="1389592800"/>
    <b v="0"/>
    <b v="0"/>
    <n v="668.85714285714289"/>
    <n v="104.82089552238806"/>
    <x v="390"/>
    <d v="2014-01-13T06:00:00"/>
  </r>
  <r>
    <n v="413"/>
    <s v="Rush-Bowers"/>
    <s v="Persevering analyzing extranet"/>
    <x v="4"/>
    <s v="animation"/>
    <n v="189500"/>
    <n v="117628"/>
    <x v="2"/>
    <n v="1089"/>
    <s v="US"/>
    <s v="USD"/>
    <n v="1543298400"/>
    <n v="1545631200"/>
    <b v="0"/>
    <b v="0"/>
    <n v="62.072823218997364"/>
    <n v="108.01469237832875"/>
    <x v="391"/>
    <d v="2018-12-24T06:00:00"/>
  </r>
  <r>
    <n v="414"/>
    <s v="Davis and Sons"/>
    <s v="Innovative human-resource migration"/>
    <x v="0"/>
    <s v="food trucks"/>
    <n v="188200"/>
    <n v="159405"/>
    <x v="0"/>
    <n v="5497"/>
    <s v="US"/>
    <s v="USD"/>
    <n v="1271739600"/>
    <n v="1272430800"/>
    <b v="0"/>
    <b v="1"/>
    <n v="84.699787460148784"/>
    <n v="28.998544660724033"/>
    <x v="392"/>
    <d v="2010-04-28T05:00:00"/>
  </r>
  <r>
    <n v="415"/>
    <s v="Anderson-Pham"/>
    <s v="Intuitive needs-based monitoring"/>
    <x v="3"/>
    <s v="plays"/>
    <n v="113500"/>
    <n v="12552"/>
    <x v="0"/>
    <n v="418"/>
    <s v="US"/>
    <s v="USD"/>
    <n v="1326434400"/>
    <n v="1327903200"/>
    <b v="0"/>
    <b v="0"/>
    <n v="11.059030837004405"/>
    <n v="30.028708133971293"/>
    <x v="393"/>
    <d v="2012-01-30T06:00:00"/>
  </r>
  <r>
    <n v="416"/>
    <s v="Stewart-Coleman"/>
    <s v="Customer-focused disintermediate toolset"/>
    <x v="4"/>
    <s v="documentary"/>
    <n v="134600"/>
    <n v="59007"/>
    <x v="0"/>
    <n v="1439"/>
    <s v="US"/>
    <s v="USD"/>
    <n v="1295244000"/>
    <n v="1296021600"/>
    <b v="0"/>
    <b v="1"/>
    <n v="43.838781575037146"/>
    <n v="41.005559416261292"/>
    <x v="394"/>
    <d v="2011-01-26T06:00:00"/>
  </r>
  <r>
    <n v="417"/>
    <s v="Bradshaw, Smith and Ryan"/>
    <s v="Upgradable 24/7 emulation"/>
    <x v="3"/>
    <s v="plays"/>
    <n v="1700"/>
    <n v="943"/>
    <x v="0"/>
    <n v="15"/>
    <s v="US"/>
    <s v="USD"/>
    <n v="1541221200"/>
    <n v="1543298400"/>
    <b v="0"/>
    <b v="0"/>
    <n v="55.470588235294116"/>
    <n v="62.866666666666667"/>
    <x v="395"/>
    <d v="2018-11-27T06:00:00"/>
  </r>
  <r>
    <n v="418"/>
    <s v="Jackson PLC"/>
    <s v="Quality-focused client-server core"/>
    <x v="4"/>
    <s v="documentary"/>
    <n v="163700"/>
    <n v="93963"/>
    <x v="0"/>
    <n v="1999"/>
    <s v="CA"/>
    <s v="CAD"/>
    <n v="1336280400"/>
    <n v="1336366800"/>
    <b v="0"/>
    <b v="0"/>
    <n v="57.399511301160658"/>
    <n v="47.005002501250623"/>
    <x v="396"/>
    <d v="2012-05-07T05:00:00"/>
  </r>
  <r>
    <n v="419"/>
    <s v="Ware-Arias"/>
    <s v="Upgradable maximized protocol"/>
    <x v="2"/>
    <s v="web"/>
    <n v="113800"/>
    <n v="140469"/>
    <x v="1"/>
    <n v="5203"/>
    <s v="US"/>
    <s v="USD"/>
    <n v="1324533600"/>
    <n v="1325052000"/>
    <b v="0"/>
    <b v="0"/>
    <n v="123.43497363796135"/>
    <n v="26.997693638285604"/>
    <x v="397"/>
    <d v="2011-12-28T06:00:00"/>
  </r>
  <r>
    <n v="420"/>
    <s v="Blair, Reyes and Woods"/>
    <s v="Cross-platform interactive synergy"/>
    <x v="3"/>
    <s v="plays"/>
    <n v="5000"/>
    <n v="6423"/>
    <x v="1"/>
    <n v="94"/>
    <s v="US"/>
    <s v="USD"/>
    <n v="1498366800"/>
    <n v="1499576400"/>
    <b v="0"/>
    <b v="0"/>
    <n v="128.46"/>
    <n v="68.329787234042556"/>
    <x v="398"/>
    <d v="2017-07-09T05:00:00"/>
  </r>
  <r>
    <n v="421"/>
    <s v="Thomas-Lopez"/>
    <s v="User-centric fault-tolerant archive"/>
    <x v="2"/>
    <s v="wearables"/>
    <n v="9400"/>
    <n v="6015"/>
    <x v="0"/>
    <n v="118"/>
    <s v="US"/>
    <s v="USD"/>
    <n v="1498712400"/>
    <n v="1501304400"/>
    <b v="0"/>
    <b v="1"/>
    <n v="63.989361702127653"/>
    <n v="50.974576271186443"/>
    <x v="399"/>
    <d v="2017-07-29T05:00:00"/>
  </r>
  <r>
    <n v="422"/>
    <s v="Brown, Davies and Pacheco"/>
    <s v="Reverse-engineered regional knowledge user"/>
    <x v="3"/>
    <s v="plays"/>
    <n v="8700"/>
    <n v="11075"/>
    <x v="1"/>
    <n v="205"/>
    <s v="US"/>
    <s v="USD"/>
    <n v="1271480400"/>
    <n v="1273208400"/>
    <b v="0"/>
    <b v="1"/>
    <n v="127.29885057471265"/>
    <n v="54.024390243902438"/>
    <x v="400"/>
    <d v="2010-05-07T05:00:00"/>
  </r>
  <r>
    <n v="423"/>
    <s v="Jones-Riddle"/>
    <s v="Self-enabling real-time definition"/>
    <x v="0"/>
    <s v="food trucks"/>
    <n v="147800"/>
    <n v="15723"/>
    <x v="0"/>
    <n v="162"/>
    <s v="US"/>
    <s v="USD"/>
    <n v="1316667600"/>
    <n v="1316840400"/>
    <b v="0"/>
    <b v="1"/>
    <n v="10.638024357239512"/>
    <n v="97.055555555555557"/>
    <x v="116"/>
    <d v="2011-09-24T05:00:00"/>
  </r>
  <r>
    <n v="424"/>
    <s v="Schmidt-Gomez"/>
    <s v="User-centric impactful projection"/>
    <x v="1"/>
    <s v="indie rock"/>
    <n v="5100"/>
    <n v="2064"/>
    <x v="0"/>
    <n v="83"/>
    <s v="US"/>
    <s v="USD"/>
    <n v="1524027600"/>
    <n v="1524546000"/>
    <b v="0"/>
    <b v="0"/>
    <n v="40.470588235294116"/>
    <n v="24.867469879518072"/>
    <x v="401"/>
    <d v="2018-04-24T05:00:00"/>
  </r>
  <r>
    <n v="425"/>
    <s v="Sullivan, Davis and Booth"/>
    <s v="Vision-oriented actuating hardware"/>
    <x v="7"/>
    <s v="photography books"/>
    <n v="2700"/>
    <n v="7767"/>
    <x v="1"/>
    <n v="92"/>
    <s v="US"/>
    <s v="USD"/>
    <n v="1438059600"/>
    <n v="1438578000"/>
    <b v="0"/>
    <b v="0"/>
    <n v="287.66666666666663"/>
    <n v="84.423913043478265"/>
    <x v="402"/>
    <d v="2015-08-03T05:00:00"/>
  </r>
  <r>
    <n v="426"/>
    <s v="Edwards-Kane"/>
    <s v="Virtual leadingedge framework"/>
    <x v="3"/>
    <s v="plays"/>
    <n v="1800"/>
    <n v="10313"/>
    <x v="1"/>
    <n v="219"/>
    <s v="US"/>
    <s v="USD"/>
    <n v="1361944800"/>
    <n v="1362549600"/>
    <b v="0"/>
    <b v="0"/>
    <n v="572.94444444444446"/>
    <n v="47.091324200913242"/>
    <x v="403"/>
    <d v="2013-03-06T06:00:00"/>
  </r>
  <r>
    <n v="427"/>
    <s v="Hicks, Wall and Webb"/>
    <s v="Managed discrete framework"/>
    <x v="3"/>
    <s v="plays"/>
    <n v="174500"/>
    <n v="197018"/>
    <x v="1"/>
    <n v="2526"/>
    <s v="US"/>
    <s v="USD"/>
    <n v="1410584400"/>
    <n v="1413349200"/>
    <b v="0"/>
    <b v="1"/>
    <n v="112.90429799426933"/>
    <n v="77.996041171813147"/>
    <x v="404"/>
    <d v="2014-10-15T05:00:00"/>
  </r>
  <r>
    <n v="428"/>
    <s v="Mayer-Richmond"/>
    <s v="Progressive zero-defect capability"/>
    <x v="4"/>
    <s v="animation"/>
    <n v="101400"/>
    <n v="47037"/>
    <x v="0"/>
    <n v="747"/>
    <s v="US"/>
    <s v="USD"/>
    <n v="1297404000"/>
    <n v="1298008800"/>
    <b v="0"/>
    <b v="0"/>
    <n v="46.387573964497044"/>
    <n v="62.967871485943775"/>
    <x v="405"/>
    <d v="2011-02-18T06:00:00"/>
  </r>
  <r>
    <n v="429"/>
    <s v="Robles Ltd"/>
    <s v="Right-sized demand-driven adapter"/>
    <x v="7"/>
    <s v="photography books"/>
    <n v="191000"/>
    <n v="173191"/>
    <x v="3"/>
    <n v="2138"/>
    <s v="US"/>
    <s v="USD"/>
    <n v="1392012000"/>
    <n v="1394427600"/>
    <b v="0"/>
    <b v="1"/>
    <n v="90.675916230366497"/>
    <n v="81.006080449017773"/>
    <x v="406"/>
    <d v="2014-03-10T05:00:00"/>
  </r>
  <r>
    <n v="430"/>
    <s v="Cochran Ltd"/>
    <s v="Re-engineered attitude-oriented frame"/>
    <x v="3"/>
    <s v="plays"/>
    <n v="8100"/>
    <n v="5487"/>
    <x v="0"/>
    <n v="84"/>
    <s v="US"/>
    <s v="USD"/>
    <n v="1569733200"/>
    <n v="1572670800"/>
    <b v="0"/>
    <b v="0"/>
    <n v="67.740740740740748"/>
    <n v="65.321428571428569"/>
    <x v="407"/>
    <d v="2019-11-02T05:00:00"/>
  </r>
  <r>
    <n v="431"/>
    <s v="Rosales LLC"/>
    <s v="Compatible multimedia utilization"/>
    <x v="3"/>
    <s v="plays"/>
    <n v="5100"/>
    <n v="9817"/>
    <x v="1"/>
    <n v="94"/>
    <s v="US"/>
    <s v="USD"/>
    <n v="1529643600"/>
    <n v="1531112400"/>
    <b v="1"/>
    <b v="0"/>
    <n v="192.49019607843135"/>
    <n v="104.43617021276596"/>
    <x v="408"/>
    <d v="2018-07-09T05:00:00"/>
  </r>
  <r>
    <n v="432"/>
    <s v="Harper-Bryan"/>
    <s v="Re-contextualized dedicated hardware"/>
    <x v="3"/>
    <s v="plays"/>
    <n v="7700"/>
    <n v="6369"/>
    <x v="0"/>
    <n v="91"/>
    <s v="US"/>
    <s v="USD"/>
    <n v="1399006800"/>
    <n v="1400734800"/>
    <b v="0"/>
    <b v="0"/>
    <n v="82.714285714285722"/>
    <n v="69.989010989010993"/>
    <x v="409"/>
    <d v="2014-05-22T05:00:00"/>
  </r>
  <r>
    <n v="433"/>
    <s v="Potter, Harper and Everett"/>
    <s v="Decentralized composite paradigm"/>
    <x v="4"/>
    <s v="documentary"/>
    <n v="121400"/>
    <n v="65755"/>
    <x v="0"/>
    <n v="792"/>
    <s v="US"/>
    <s v="USD"/>
    <n v="1385359200"/>
    <n v="1386741600"/>
    <b v="0"/>
    <b v="1"/>
    <n v="54.163920922570021"/>
    <n v="83.023989898989896"/>
    <x v="410"/>
    <d v="2013-12-11T06:00:00"/>
  </r>
  <r>
    <n v="434"/>
    <s v="Floyd-Sims"/>
    <s v="Cloned transitional hierarchy"/>
    <x v="3"/>
    <s v="plays"/>
    <n v="5400"/>
    <n v="903"/>
    <x v="3"/>
    <n v="10"/>
    <s v="CA"/>
    <s v="CAD"/>
    <n v="1480572000"/>
    <n v="1481781600"/>
    <b v="1"/>
    <b v="0"/>
    <n v="16.722222222222221"/>
    <n v="90.3"/>
    <x v="411"/>
    <d v="2016-12-15T06:00:00"/>
  </r>
  <r>
    <n v="435"/>
    <s v="Spence, Jackson and Kelly"/>
    <s v="Advanced discrete leverage"/>
    <x v="3"/>
    <s v="plays"/>
    <n v="152400"/>
    <n v="178120"/>
    <x v="1"/>
    <n v="1713"/>
    <s v="IT"/>
    <s v="EUR"/>
    <n v="1418623200"/>
    <n v="1419660000"/>
    <b v="0"/>
    <b v="1"/>
    <n v="116.87664041994749"/>
    <n v="103.98131932282546"/>
    <x v="412"/>
    <d v="2014-12-27T06:00:00"/>
  </r>
  <r>
    <n v="436"/>
    <s v="King-Nguyen"/>
    <s v="Open-source incremental throughput"/>
    <x v="1"/>
    <s v="jazz"/>
    <n v="1300"/>
    <n v="13678"/>
    <x v="1"/>
    <n v="249"/>
    <s v="US"/>
    <s v="USD"/>
    <n v="1555736400"/>
    <n v="1555822800"/>
    <b v="0"/>
    <b v="0"/>
    <n v="1052.1538461538462"/>
    <n v="54.931726907630519"/>
    <x v="413"/>
    <d v="2019-04-21T05:00:00"/>
  </r>
  <r>
    <n v="437"/>
    <s v="Hansen Group"/>
    <s v="Centralized regional interface"/>
    <x v="4"/>
    <s v="animation"/>
    <n v="8100"/>
    <n v="9969"/>
    <x v="1"/>
    <n v="192"/>
    <s v="US"/>
    <s v="USD"/>
    <n v="1442120400"/>
    <n v="1442379600"/>
    <b v="0"/>
    <b v="1"/>
    <n v="123.07407407407408"/>
    <n v="51.921875"/>
    <x v="414"/>
    <d v="2015-09-16T05:00:00"/>
  </r>
  <r>
    <n v="438"/>
    <s v="Mathis, Hall and Hansen"/>
    <s v="Streamlined web-enabled knowledgebase"/>
    <x v="3"/>
    <s v="plays"/>
    <n v="8300"/>
    <n v="14827"/>
    <x v="1"/>
    <n v="247"/>
    <s v="US"/>
    <s v="USD"/>
    <n v="1362376800"/>
    <n v="1364965200"/>
    <b v="0"/>
    <b v="0"/>
    <n v="178.63855421686748"/>
    <n v="60.02834008097166"/>
    <x v="415"/>
    <d v="2013-04-03T05:00:00"/>
  </r>
  <r>
    <n v="439"/>
    <s v="Cummings Inc"/>
    <s v="Digitized transitional monitoring"/>
    <x v="4"/>
    <s v="science fiction"/>
    <n v="28400"/>
    <n v="100900"/>
    <x v="1"/>
    <n v="2293"/>
    <s v="US"/>
    <s v="USD"/>
    <n v="1478408400"/>
    <n v="1479016800"/>
    <b v="0"/>
    <b v="0"/>
    <n v="355.28169014084506"/>
    <n v="44.003488879197555"/>
    <x v="416"/>
    <d v="2016-11-13T06:00:00"/>
  </r>
  <r>
    <n v="440"/>
    <s v="Miller-Poole"/>
    <s v="Networked optimal adapter"/>
    <x v="4"/>
    <s v="television"/>
    <n v="102500"/>
    <n v="165954"/>
    <x v="1"/>
    <n v="3131"/>
    <s v="US"/>
    <s v="USD"/>
    <n v="1498798800"/>
    <n v="1499662800"/>
    <b v="0"/>
    <b v="0"/>
    <n v="161.90634146341463"/>
    <n v="53.003513254551258"/>
    <x v="417"/>
    <d v="2017-07-10T05:00:00"/>
  </r>
  <r>
    <n v="441"/>
    <s v="Rodriguez-West"/>
    <s v="Automated optimal function"/>
    <x v="2"/>
    <s v="wearables"/>
    <n v="7000"/>
    <n v="1744"/>
    <x v="0"/>
    <n v="32"/>
    <s v="US"/>
    <s v="USD"/>
    <n v="1335416400"/>
    <n v="1337835600"/>
    <b v="0"/>
    <b v="0"/>
    <n v="24.914285714285715"/>
    <n v="54.5"/>
    <x v="418"/>
    <d v="2012-05-24T05:00:00"/>
  </r>
  <r>
    <n v="442"/>
    <s v="Calderon, Bradford and Dean"/>
    <s v="Devolved system-worthy framework"/>
    <x v="3"/>
    <s v="plays"/>
    <n v="5400"/>
    <n v="10731"/>
    <x v="1"/>
    <n v="143"/>
    <s v="IT"/>
    <s v="EUR"/>
    <n v="1504328400"/>
    <n v="1505710800"/>
    <b v="0"/>
    <b v="0"/>
    <n v="198.72222222222223"/>
    <n v="75.04195804195804"/>
    <x v="419"/>
    <d v="2017-09-18T05:00:00"/>
  </r>
  <r>
    <n v="443"/>
    <s v="Clark-Bowman"/>
    <s v="Stand-alone user-facing service-desk"/>
    <x v="3"/>
    <s v="plays"/>
    <n v="9300"/>
    <n v="3232"/>
    <x v="3"/>
    <n v="90"/>
    <s v="US"/>
    <s v="USD"/>
    <n v="1285822800"/>
    <n v="1287464400"/>
    <b v="0"/>
    <b v="0"/>
    <n v="34.752688172043008"/>
    <n v="35.911111111111111"/>
    <x v="420"/>
    <d v="2010-10-19T05:00:00"/>
  </r>
  <r>
    <n v="444"/>
    <s v="Hensley Ltd"/>
    <s v="Versatile global attitude"/>
    <x v="1"/>
    <s v="indie rock"/>
    <n v="6200"/>
    <n v="10938"/>
    <x v="1"/>
    <n v="296"/>
    <s v="US"/>
    <s v="USD"/>
    <n v="1311483600"/>
    <n v="1311656400"/>
    <b v="0"/>
    <b v="1"/>
    <n v="176.41935483870967"/>
    <n v="36.952702702702702"/>
    <x v="421"/>
    <d v="2011-07-26T05:00:00"/>
  </r>
  <r>
    <n v="445"/>
    <s v="Anderson-Pearson"/>
    <s v="Intuitive demand-driven Local Area Network"/>
    <x v="3"/>
    <s v="plays"/>
    <n v="2100"/>
    <n v="10739"/>
    <x v="1"/>
    <n v="170"/>
    <s v="US"/>
    <s v="USD"/>
    <n v="1291356000"/>
    <n v="1293170400"/>
    <b v="0"/>
    <b v="1"/>
    <n v="511.38095238095235"/>
    <n v="63.170588235294119"/>
    <x v="422"/>
    <d v="2010-12-24T06:00:00"/>
  </r>
  <r>
    <n v="446"/>
    <s v="Martin, Martin and Solis"/>
    <s v="Assimilated uniform methodology"/>
    <x v="2"/>
    <s v="wearables"/>
    <n v="6800"/>
    <n v="5579"/>
    <x v="0"/>
    <n v="186"/>
    <s v="US"/>
    <s v="USD"/>
    <n v="1355810400"/>
    <n v="1355983200"/>
    <b v="0"/>
    <b v="0"/>
    <n v="82.044117647058826"/>
    <n v="29.99462365591398"/>
    <x v="423"/>
    <d v="2012-12-20T06:00:00"/>
  </r>
  <r>
    <n v="447"/>
    <s v="Harrington-Harper"/>
    <s v="Self-enabling next generation algorithm"/>
    <x v="4"/>
    <s v="television"/>
    <n v="155200"/>
    <n v="37754"/>
    <x v="3"/>
    <n v="439"/>
    <s v="GB"/>
    <s v="GBP"/>
    <n v="1513663200"/>
    <n v="1515045600"/>
    <b v="0"/>
    <b v="0"/>
    <n v="24.326030927835053"/>
    <n v="86"/>
    <x v="424"/>
    <d v="2018-01-04T06:00:00"/>
  </r>
  <r>
    <n v="448"/>
    <s v="Price and Sons"/>
    <s v="Object-based demand-driven strategy"/>
    <x v="6"/>
    <s v="video games"/>
    <n v="89900"/>
    <n v="45384"/>
    <x v="0"/>
    <n v="605"/>
    <s v="US"/>
    <s v="USD"/>
    <n v="1365915600"/>
    <n v="1366088400"/>
    <b v="0"/>
    <b v="1"/>
    <n v="50.482758620689658"/>
    <n v="75.014876033057845"/>
    <x v="425"/>
    <d v="2013-04-16T05:00:00"/>
  </r>
  <r>
    <n v="449"/>
    <s v="Cuevas-Morales"/>
    <s v="Public-key coherent ability"/>
    <x v="6"/>
    <s v="video games"/>
    <n v="900"/>
    <n v="8703"/>
    <x v="1"/>
    <n v="86"/>
    <s v="DK"/>
    <s v="DKK"/>
    <n v="1551852000"/>
    <n v="1553317200"/>
    <b v="0"/>
    <b v="0"/>
    <n v="967"/>
    <n v="101.19767441860465"/>
    <x v="426"/>
    <d v="2019-03-23T05:00:00"/>
  </r>
  <r>
    <n v="450"/>
    <s v="Delgado-Hatfield"/>
    <s v="Up-sized composite success"/>
    <x v="4"/>
    <s v="animation"/>
    <n v="100"/>
    <n v="4"/>
    <x v="0"/>
    <n v="1"/>
    <s v="CA"/>
    <s v="CAD"/>
    <n v="1540098000"/>
    <n v="1542088800"/>
    <b v="0"/>
    <b v="0"/>
    <n v="4"/>
    <n v="4"/>
    <x v="427"/>
    <d v="2018-11-13T06:00:00"/>
  </r>
  <r>
    <n v="451"/>
    <s v="Padilla-Porter"/>
    <s v="Innovative exuding matrix"/>
    <x v="1"/>
    <s v="rock"/>
    <n v="148400"/>
    <n v="182302"/>
    <x v="1"/>
    <n v="6286"/>
    <s v="US"/>
    <s v="USD"/>
    <n v="1500440400"/>
    <n v="1503118800"/>
    <b v="0"/>
    <b v="0"/>
    <n v="122.84501347708894"/>
    <n v="29.001272669424118"/>
    <x v="428"/>
    <d v="2017-08-19T05:00:00"/>
  </r>
  <r>
    <n v="452"/>
    <s v="Morris Group"/>
    <s v="Realigned impactful artificial intelligence"/>
    <x v="4"/>
    <s v="drama"/>
    <n v="4800"/>
    <n v="3045"/>
    <x v="0"/>
    <n v="31"/>
    <s v="US"/>
    <s v="USD"/>
    <n v="1278392400"/>
    <n v="1278478800"/>
    <b v="0"/>
    <b v="0"/>
    <n v="63.4375"/>
    <n v="98.225806451612897"/>
    <x v="429"/>
    <d v="2010-07-07T05:00:00"/>
  </r>
  <r>
    <n v="453"/>
    <s v="Saunders Ltd"/>
    <s v="Multi-layered multi-tasking secured line"/>
    <x v="4"/>
    <s v="science fiction"/>
    <n v="182400"/>
    <n v="102749"/>
    <x v="0"/>
    <n v="1181"/>
    <s v="US"/>
    <s v="USD"/>
    <n v="1480572000"/>
    <n v="1484114400"/>
    <b v="0"/>
    <b v="0"/>
    <n v="56.331688596491226"/>
    <n v="87.001693480101608"/>
    <x v="411"/>
    <d v="2017-01-11T06:00:00"/>
  </r>
  <r>
    <n v="454"/>
    <s v="Woods Inc"/>
    <s v="Upgradable upward-trending portal"/>
    <x v="4"/>
    <s v="drama"/>
    <n v="4000"/>
    <n v="1763"/>
    <x v="0"/>
    <n v="39"/>
    <s v="US"/>
    <s v="USD"/>
    <n v="1382331600"/>
    <n v="1385445600"/>
    <b v="0"/>
    <b v="1"/>
    <n v="44.074999999999996"/>
    <n v="45.205128205128204"/>
    <x v="430"/>
    <d v="2013-11-26T06:00:00"/>
  </r>
  <r>
    <n v="455"/>
    <s v="Villanueva, Wright and Richardson"/>
    <s v="Profit-focused global product"/>
    <x v="3"/>
    <s v="plays"/>
    <n v="116500"/>
    <n v="137904"/>
    <x v="1"/>
    <n v="3727"/>
    <s v="US"/>
    <s v="USD"/>
    <n v="1316754000"/>
    <n v="1318741200"/>
    <b v="0"/>
    <b v="0"/>
    <n v="118.37253218884121"/>
    <n v="37.001341561577675"/>
    <x v="431"/>
    <d v="2011-10-16T05:00:00"/>
  </r>
  <r>
    <n v="456"/>
    <s v="Wilson, Brooks and Clark"/>
    <s v="Operative well-modulated data-warehouse"/>
    <x v="1"/>
    <s v="indie rock"/>
    <n v="146400"/>
    <n v="152438"/>
    <x v="1"/>
    <n v="1605"/>
    <s v="US"/>
    <s v="USD"/>
    <n v="1518242400"/>
    <n v="1518242400"/>
    <b v="0"/>
    <b v="1"/>
    <n v="104.1243169398907"/>
    <n v="94.976947040498445"/>
    <x v="432"/>
    <d v="2018-02-10T06:00:00"/>
  </r>
  <r>
    <n v="457"/>
    <s v="Sheppard, Smith and Spence"/>
    <s v="Cloned asymmetric functionalities"/>
    <x v="3"/>
    <s v="plays"/>
    <n v="5000"/>
    <n v="1332"/>
    <x v="0"/>
    <n v="46"/>
    <s v="US"/>
    <s v="USD"/>
    <n v="1476421200"/>
    <n v="1476594000"/>
    <b v="0"/>
    <b v="0"/>
    <n v="26.640000000000004"/>
    <n v="28.956521739130434"/>
    <x v="433"/>
    <d v="2016-10-16T05:00:00"/>
  </r>
  <r>
    <n v="458"/>
    <s v="Wise, Thompson and Allen"/>
    <s v="Pre-emptive neutral portal"/>
    <x v="3"/>
    <s v="plays"/>
    <n v="33800"/>
    <n v="118706"/>
    <x v="1"/>
    <n v="2120"/>
    <s v="US"/>
    <s v="USD"/>
    <n v="1269752400"/>
    <n v="1273554000"/>
    <b v="0"/>
    <b v="0"/>
    <n v="351.20118343195264"/>
    <n v="55.993396226415094"/>
    <x v="434"/>
    <d v="2010-05-11T05:00:00"/>
  </r>
  <r>
    <n v="459"/>
    <s v="Lane, Ryan and Chapman"/>
    <s v="Switchable demand-driven help-desk"/>
    <x v="4"/>
    <s v="documentary"/>
    <n v="6300"/>
    <n v="5674"/>
    <x v="0"/>
    <n v="105"/>
    <s v="US"/>
    <s v="USD"/>
    <n v="1419746400"/>
    <n v="1421906400"/>
    <b v="0"/>
    <b v="0"/>
    <n v="90.063492063492063"/>
    <n v="54.038095238095238"/>
    <x v="435"/>
    <d v="2015-01-22T06:00:00"/>
  </r>
  <r>
    <n v="460"/>
    <s v="Rich, Alvarez and King"/>
    <s v="Business-focused static ability"/>
    <x v="3"/>
    <s v="plays"/>
    <n v="2400"/>
    <n v="4119"/>
    <x v="1"/>
    <n v="50"/>
    <s v="US"/>
    <s v="USD"/>
    <n v="1281330000"/>
    <n v="1281589200"/>
    <b v="0"/>
    <b v="0"/>
    <n v="171.625"/>
    <n v="82.38"/>
    <x v="8"/>
    <d v="2010-08-12T05:00:00"/>
  </r>
  <r>
    <n v="461"/>
    <s v="Terry-Salinas"/>
    <s v="Networked secondary structure"/>
    <x v="4"/>
    <s v="drama"/>
    <n v="98800"/>
    <n v="139354"/>
    <x v="1"/>
    <n v="2080"/>
    <s v="US"/>
    <s v="USD"/>
    <n v="1398661200"/>
    <n v="1400389200"/>
    <b v="0"/>
    <b v="0"/>
    <n v="141.04655870445345"/>
    <n v="66.997115384615384"/>
    <x v="436"/>
    <d v="2014-05-18T05:00:00"/>
  </r>
  <r>
    <n v="462"/>
    <s v="Wang-Rodriguez"/>
    <s v="Total multimedia website"/>
    <x v="6"/>
    <s v="mobile games"/>
    <n v="188800"/>
    <n v="57734"/>
    <x v="0"/>
    <n v="535"/>
    <s v="US"/>
    <s v="USD"/>
    <n v="1359525600"/>
    <n v="1362808800"/>
    <b v="0"/>
    <b v="0"/>
    <n v="30.57944915254237"/>
    <n v="107.91401869158878"/>
    <x v="385"/>
    <d v="2013-03-09T06:00:00"/>
  </r>
  <r>
    <n v="463"/>
    <s v="Mckee-Hill"/>
    <s v="Cross-platform upward-trending parallelism"/>
    <x v="4"/>
    <s v="animation"/>
    <n v="134300"/>
    <n v="145265"/>
    <x v="1"/>
    <n v="2105"/>
    <s v="US"/>
    <s v="USD"/>
    <n v="1388469600"/>
    <n v="1388815200"/>
    <b v="0"/>
    <b v="0"/>
    <n v="108.16455696202532"/>
    <n v="69.009501187648453"/>
    <x v="437"/>
    <d v="2014-01-04T06:00:00"/>
  </r>
  <r>
    <n v="464"/>
    <s v="Gomez LLC"/>
    <s v="Pre-emptive mission-critical hardware"/>
    <x v="3"/>
    <s v="plays"/>
    <n v="71200"/>
    <n v="95020"/>
    <x v="1"/>
    <n v="2436"/>
    <s v="US"/>
    <s v="USD"/>
    <n v="1518328800"/>
    <n v="1519538400"/>
    <b v="0"/>
    <b v="0"/>
    <n v="133.45505617977528"/>
    <n v="39.006568144499177"/>
    <x v="438"/>
    <d v="2018-02-25T06:00:00"/>
  </r>
  <r>
    <n v="465"/>
    <s v="Gonzalez-Robbins"/>
    <s v="Up-sized responsive protocol"/>
    <x v="5"/>
    <s v="translations"/>
    <n v="4700"/>
    <n v="8829"/>
    <x v="1"/>
    <n v="80"/>
    <s v="US"/>
    <s v="USD"/>
    <n v="1517032800"/>
    <n v="1517810400"/>
    <b v="0"/>
    <b v="0"/>
    <n v="187.85106382978722"/>
    <n v="110.3625"/>
    <x v="439"/>
    <d v="2018-02-05T06:00:00"/>
  </r>
  <r>
    <n v="466"/>
    <s v="Obrien and Sons"/>
    <s v="Pre-emptive transitional frame"/>
    <x v="2"/>
    <s v="wearables"/>
    <n v="1200"/>
    <n v="3984"/>
    <x v="1"/>
    <n v="42"/>
    <s v="US"/>
    <s v="USD"/>
    <n v="1368594000"/>
    <n v="1370581200"/>
    <b v="0"/>
    <b v="1"/>
    <n v="332"/>
    <n v="94.857142857142861"/>
    <x v="440"/>
    <d v="2013-06-07T05:00:00"/>
  </r>
  <r>
    <n v="467"/>
    <s v="Shaw Ltd"/>
    <s v="Profit-focused content-based application"/>
    <x v="2"/>
    <s v="web"/>
    <n v="1400"/>
    <n v="8053"/>
    <x v="1"/>
    <n v="139"/>
    <s v="CA"/>
    <s v="CAD"/>
    <n v="1448258400"/>
    <n v="1448863200"/>
    <b v="0"/>
    <b v="1"/>
    <n v="575.21428571428578"/>
    <n v="57.935251798561154"/>
    <x v="441"/>
    <d v="2015-11-30T06:00:00"/>
  </r>
  <r>
    <n v="468"/>
    <s v="Hughes Inc"/>
    <s v="Streamlined neutral analyzer"/>
    <x v="3"/>
    <s v="plays"/>
    <n v="4000"/>
    <n v="1620"/>
    <x v="0"/>
    <n v="16"/>
    <s v="US"/>
    <s v="USD"/>
    <n v="1555218000"/>
    <n v="1556600400"/>
    <b v="0"/>
    <b v="0"/>
    <n v="40.5"/>
    <n v="101.25"/>
    <x v="442"/>
    <d v="2019-04-30T05:00:00"/>
  </r>
  <r>
    <n v="469"/>
    <s v="Olsen-Ryan"/>
    <s v="Assimilated neutral utilization"/>
    <x v="4"/>
    <s v="drama"/>
    <n v="5600"/>
    <n v="10328"/>
    <x v="1"/>
    <n v="159"/>
    <s v="US"/>
    <s v="USD"/>
    <n v="1431925200"/>
    <n v="1432098000"/>
    <b v="0"/>
    <b v="0"/>
    <n v="184.42857142857144"/>
    <n v="64.95597484276729"/>
    <x v="443"/>
    <d v="2015-05-20T05:00:00"/>
  </r>
  <r>
    <n v="470"/>
    <s v="Grimes, Holland and Sloan"/>
    <s v="Extended dedicated archive"/>
    <x v="2"/>
    <s v="wearables"/>
    <n v="3600"/>
    <n v="10289"/>
    <x v="1"/>
    <n v="381"/>
    <s v="US"/>
    <s v="USD"/>
    <n v="1481522400"/>
    <n v="1482127200"/>
    <b v="0"/>
    <b v="0"/>
    <n v="285.80555555555554"/>
    <n v="27.00524934383202"/>
    <x v="315"/>
    <d v="2016-12-19T06:00:00"/>
  </r>
  <r>
    <n v="471"/>
    <s v="Perry and Sons"/>
    <s v="Configurable static help-desk"/>
    <x v="0"/>
    <s v="food trucks"/>
    <n v="3100"/>
    <n v="9889"/>
    <x v="1"/>
    <n v="194"/>
    <s v="GB"/>
    <s v="GBP"/>
    <n v="1335934800"/>
    <n v="1335934800"/>
    <b v="0"/>
    <b v="1"/>
    <n v="319"/>
    <n v="50.97422680412371"/>
    <x v="444"/>
    <d v="2012-05-02T05:00:00"/>
  </r>
  <r>
    <n v="472"/>
    <s v="Turner, Young and Collins"/>
    <s v="Self-enabling clear-thinking framework"/>
    <x v="1"/>
    <s v="rock"/>
    <n v="153800"/>
    <n v="60342"/>
    <x v="0"/>
    <n v="575"/>
    <s v="US"/>
    <s v="USD"/>
    <n v="1552280400"/>
    <n v="1556946000"/>
    <b v="0"/>
    <b v="0"/>
    <n v="39.234070221066318"/>
    <n v="104.94260869565217"/>
    <x v="445"/>
    <d v="2019-05-04T05:00:00"/>
  </r>
  <r>
    <n v="473"/>
    <s v="Richardson Inc"/>
    <s v="Assimilated fault-tolerant capacity"/>
    <x v="1"/>
    <s v="electric music"/>
    <n v="5000"/>
    <n v="8907"/>
    <x v="1"/>
    <n v="106"/>
    <s v="US"/>
    <s v="USD"/>
    <n v="1529989200"/>
    <n v="1530075600"/>
    <b v="0"/>
    <b v="0"/>
    <n v="178.14000000000001"/>
    <n v="84.028301886792448"/>
    <x v="446"/>
    <d v="2018-06-27T05:00:00"/>
  </r>
  <r>
    <n v="474"/>
    <s v="Santos-Young"/>
    <s v="Enhanced neutral ability"/>
    <x v="4"/>
    <s v="television"/>
    <n v="4000"/>
    <n v="14606"/>
    <x v="1"/>
    <n v="142"/>
    <s v="US"/>
    <s v="USD"/>
    <n v="1418709600"/>
    <n v="1418796000"/>
    <b v="0"/>
    <b v="0"/>
    <n v="365.15"/>
    <n v="102.85915492957747"/>
    <x v="447"/>
    <d v="2014-12-17T06:00:00"/>
  </r>
  <r>
    <n v="475"/>
    <s v="Nichols Ltd"/>
    <s v="Function-based attitude-oriented groupware"/>
    <x v="5"/>
    <s v="translations"/>
    <n v="7400"/>
    <n v="8432"/>
    <x v="1"/>
    <n v="211"/>
    <s v="US"/>
    <s v="USD"/>
    <n v="1372136400"/>
    <n v="1372482000"/>
    <b v="0"/>
    <b v="1"/>
    <n v="113.94594594594594"/>
    <n v="39.962085308056871"/>
    <x v="448"/>
    <d v="2013-06-29T05:00:00"/>
  </r>
  <r>
    <n v="476"/>
    <s v="Murphy PLC"/>
    <s v="Optional solution-oriented instruction set"/>
    <x v="5"/>
    <s v="fiction"/>
    <n v="191500"/>
    <n v="57122"/>
    <x v="0"/>
    <n v="1120"/>
    <s v="US"/>
    <s v="USD"/>
    <n v="1533877200"/>
    <n v="1534395600"/>
    <b v="0"/>
    <b v="0"/>
    <n v="29.828720626631856"/>
    <n v="51.001785714285717"/>
    <x v="342"/>
    <d v="2018-08-16T05:00:00"/>
  </r>
  <r>
    <n v="477"/>
    <s v="Hogan, Porter and Rivera"/>
    <s v="Organic object-oriented core"/>
    <x v="4"/>
    <s v="science fiction"/>
    <n v="8500"/>
    <n v="4613"/>
    <x v="0"/>
    <n v="113"/>
    <s v="US"/>
    <s v="USD"/>
    <n v="1309064400"/>
    <n v="1311397200"/>
    <b v="0"/>
    <b v="0"/>
    <n v="54.270588235294113"/>
    <n v="40.823008849557525"/>
    <x v="449"/>
    <d v="2011-07-23T05:00:00"/>
  </r>
  <r>
    <n v="478"/>
    <s v="Lyons LLC"/>
    <s v="Balanced impactful circuit"/>
    <x v="2"/>
    <s v="wearables"/>
    <n v="68800"/>
    <n v="162603"/>
    <x v="1"/>
    <n v="2756"/>
    <s v="US"/>
    <s v="USD"/>
    <n v="1425877200"/>
    <n v="1426914000"/>
    <b v="0"/>
    <b v="0"/>
    <n v="236.34156976744185"/>
    <n v="58.999637155297535"/>
    <x v="450"/>
    <d v="2015-03-21T05:00:00"/>
  </r>
  <r>
    <n v="479"/>
    <s v="Long-Greene"/>
    <s v="Future-proofed heuristic encryption"/>
    <x v="0"/>
    <s v="food trucks"/>
    <n v="2400"/>
    <n v="12310"/>
    <x v="1"/>
    <n v="173"/>
    <s v="GB"/>
    <s v="GBP"/>
    <n v="1501304400"/>
    <n v="1501477200"/>
    <b v="0"/>
    <b v="0"/>
    <n v="512.91666666666663"/>
    <n v="71.156069364161851"/>
    <x v="451"/>
    <d v="2017-07-31T05:00:00"/>
  </r>
  <r>
    <n v="480"/>
    <s v="Robles-Hudson"/>
    <s v="Balanced bifurcated leverage"/>
    <x v="7"/>
    <s v="photography books"/>
    <n v="8600"/>
    <n v="8656"/>
    <x v="1"/>
    <n v="87"/>
    <s v="US"/>
    <s v="USD"/>
    <n v="1268287200"/>
    <n v="1269061200"/>
    <b v="0"/>
    <b v="1"/>
    <n v="100.65116279069768"/>
    <n v="99.494252873563212"/>
    <x v="452"/>
    <d v="2010-03-20T05:00:00"/>
  </r>
  <r>
    <n v="481"/>
    <s v="Mcclure LLC"/>
    <s v="Sharable discrete budgetary management"/>
    <x v="3"/>
    <s v="plays"/>
    <n v="196600"/>
    <n v="159931"/>
    <x v="0"/>
    <n v="1538"/>
    <s v="US"/>
    <s v="USD"/>
    <n v="1412139600"/>
    <n v="1415772000"/>
    <b v="0"/>
    <b v="1"/>
    <n v="81.348423194303152"/>
    <n v="103.98634590377114"/>
    <x v="453"/>
    <d v="2014-11-12T06:00:00"/>
  </r>
  <r>
    <n v="482"/>
    <s v="Martin, Russell and Baker"/>
    <s v="Focused solution-oriented instruction set"/>
    <x v="5"/>
    <s v="fiction"/>
    <n v="4200"/>
    <n v="689"/>
    <x v="0"/>
    <n v="9"/>
    <s v="US"/>
    <s v="USD"/>
    <n v="1330063200"/>
    <n v="1331013600"/>
    <b v="0"/>
    <b v="1"/>
    <n v="16.404761904761905"/>
    <n v="76.555555555555557"/>
    <x v="454"/>
    <d v="2012-03-06T06:00:00"/>
  </r>
  <r>
    <n v="483"/>
    <s v="Rice-Parker"/>
    <s v="Down-sized actuating infrastructure"/>
    <x v="3"/>
    <s v="plays"/>
    <n v="91400"/>
    <n v="48236"/>
    <x v="0"/>
    <n v="554"/>
    <s v="US"/>
    <s v="USD"/>
    <n v="1576130400"/>
    <n v="1576735200"/>
    <b v="0"/>
    <b v="0"/>
    <n v="52.774617067833695"/>
    <n v="87.068592057761734"/>
    <x v="455"/>
    <d v="2019-12-19T06:00:00"/>
  </r>
  <r>
    <n v="484"/>
    <s v="Landry Inc"/>
    <s v="Synergistic cohesive adapter"/>
    <x v="0"/>
    <s v="food trucks"/>
    <n v="29600"/>
    <n v="77021"/>
    <x v="1"/>
    <n v="1572"/>
    <s v="GB"/>
    <s v="GBP"/>
    <n v="1407128400"/>
    <n v="1411362000"/>
    <b v="0"/>
    <b v="1"/>
    <n v="260.20608108108109"/>
    <n v="48.99554707379135"/>
    <x v="456"/>
    <d v="2014-09-22T05:00:00"/>
  </r>
  <r>
    <n v="485"/>
    <s v="Richards-Davis"/>
    <s v="Quality-focused mission-critical structure"/>
    <x v="3"/>
    <s v="plays"/>
    <n v="90600"/>
    <n v="27844"/>
    <x v="0"/>
    <n v="648"/>
    <s v="GB"/>
    <s v="GBP"/>
    <n v="1560142800"/>
    <n v="1563685200"/>
    <b v="0"/>
    <b v="0"/>
    <n v="30.73289183222958"/>
    <n v="42.969135802469133"/>
    <x v="457"/>
    <d v="2019-07-21T05:00:00"/>
  </r>
  <r>
    <n v="486"/>
    <s v="Davis, Cox and Fox"/>
    <s v="Compatible exuding Graphical User Interface"/>
    <x v="5"/>
    <s v="translations"/>
    <n v="5200"/>
    <n v="702"/>
    <x v="0"/>
    <n v="21"/>
    <s v="GB"/>
    <s v="GBP"/>
    <n v="1520575200"/>
    <n v="1521867600"/>
    <b v="0"/>
    <b v="1"/>
    <n v="13.5"/>
    <n v="33.428571428571431"/>
    <x v="458"/>
    <d v="2018-03-24T05:00:00"/>
  </r>
  <r>
    <n v="487"/>
    <s v="Smith-Wallace"/>
    <s v="Monitored 24/7 time-frame"/>
    <x v="3"/>
    <s v="plays"/>
    <n v="110300"/>
    <n v="197024"/>
    <x v="1"/>
    <n v="2346"/>
    <s v="US"/>
    <s v="USD"/>
    <n v="1492664400"/>
    <n v="1495515600"/>
    <b v="0"/>
    <b v="0"/>
    <n v="178.62556663644605"/>
    <n v="83.982949701619773"/>
    <x v="459"/>
    <d v="2017-05-23T05:00:00"/>
  </r>
  <r>
    <n v="488"/>
    <s v="Cordova, Shaw and Wang"/>
    <s v="Virtual secondary open architecture"/>
    <x v="3"/>
    <s v="plays"/>
    <n v="5300"/>
    <n v="11663"/>
    <x v="1"/>
    <n v="115"/>
    <s v="US"/>
    <s v="USD"/>
    <n v="1454479200"/>
    <n v="1455948000"/>
    <b v="0"/>
    <b v="0"/>
    <n v="220.0566037735849"/>
    <n v="101.41739130434783"/>
    <x v="460"/>
    <d v="2016-02-20T06:00:00"/>
  </r>
  <r>
    <n v="489"/>
    <s v="Clark Inc"/>
    <s v="Down-sized mobile time-frame"/>
    <x v="2"/>
    <s v="wearables"/>
    <n v="9200"/>
    <n v="9339"/>
    <x v="1"/>
    <n v="85"/>
    <s v="IT"/>
    <s v="EUR"/>
    <n v="1281934800"/>
    <n v="1282366800"/>
    <b v="0"/>
    <b v="0"/>
    <n v="101.5108695652174"/>
    <n v="109.87058823529412"/>
    <x v="461"/>
    <d v="2010-08-21T05:00:00"/>
  </r>
  <r>
    <n v="490"/>
    <s v="Young and Sons"/>
    <s v="Innovative disintermediate encryption"/>
    <x v="8"/>
    <s v="audio"/>
    <n v="2400"/>
    <n v="4596"/>
    <x v="1"/>
    <n v="144"/>
    <s v="US"/>
    <s v="USD"/>
    <n v="1573970400"/>
    <n v="1574575200"/>
    <b v="0"/>
    <b v="0"/>
    <n v="191.5"/>
    <n v="31.916666666666668"/>
    <x v="462"/>
    <d v="2019-11-24T06:00:00"/>
  </r>
  <r>
    <n v="491"/>
    <s v="Henson PLC"/>
    <s v="Universal contextually-based knowledgebase"/>
    <x v="0"/>
    <s v="food trucks"/>
    <n v="56800"/>
    <n v="173437"/>
    <x v="1"/>
    <n v="2443"/>
    <s v="US"/>
    <s v="USD"/>
    <n v="1372654800"/>
    <n v="1374901200"/>
    <b v="0"/>
    <b v="1"/>
    <n v="305.34683098591546"/>
    <n v="70.993450675399103"/>
    <x v="463"/>
    <d v="2013-07-27T05:00:00"/>
  </r>
  <r>
    <n v="492"/>
    <s v="Garcia Group"/>
    <s v="Persevering interactive matrix"/>
    <x v="4"/>
    <s v="shorts"/>
    <n v="191000"/>
    <n v="45831"/>
    <x v="3"/>
    <n v="595"/>
    <s v="US"/>
    <s v="USD"/>
    <n v="1275886800"/>
    <n v="1278910800"/>
    <b v="1"/>
    <b v="1"/>
    <n v="23.995287958115181"/>
    <n v="77.026890756302521"/>
    <x v="464"/>
    <d v="2010-07-12T05:00:00"/>
  </r>
  <r>
    <n v="493"/>
    <s v="Adams, Walker and Wong"/>
    <s v="Seamless background framework"/>
    <x v="7"/>
    <s v="photography books"/>
    <n v="900"/>
    <n v="6514"/>
    <x v="1"/>
    <n v="64"/>
    <s v="US"/>
    <s v="USD"/>
    <n v="1561784400"/>
    <n v="1562907600"/>
    <b v="0"/>
    <b v="0"/>
    <n v="723.77777777777771"/>
    <n v="101.78125"/>
    <x v="465"/>
    <d v="2019-07-12T05:00:00"/>
  </r>
  <r>
    <n v="494"/>
    <s v="Hopkins-Browning"/>
    <s v="Balanced upward-trending productivity"/>
    <x v="2"/>
    <s v="wearables"/>
    <n v="2500"/>
    <n v="13684"/>
    <x v="1"/>
    <n v="268"/>
    <s v="US"/>
    <s v="USD"/>
    <n v="1332392400"/>
    <n v="1332478800"/>
    <b v="0"/>
    <b v="0"/>
    <n v="547.36"/>
    <n v="51.059701492537314"/>
    <x v="466"/>
    <d v="2012-03-23T05:00:00"/>
  </r>
  <r>
    <n v="495"/>
    <s v="Bell, Edwards and Andersen"/>
    <s v="Centralized clear-thinking solution"/>
    <x v="3"/>
    <s v="plays"/>
    <n v="3200"/>
    <n v="13264"/>
    <x v="1"/>
    <n v="195"/>
    <s v="DK"/>
    <s v="DKK"/>
    <n v="1402376400"/>
    <n v="1402722000"/>
    <b v="0"/>
    <b v="0"/>
    <n v="414.49999999999994"/>
    <n v="68.02051282051282"/>
    <x v="467"/>
    <d v="2014-06-14T05:00:00"/>
  </r>
  <r>
    <n v="496"/>
    <s v="Morales Group"/>
    <s v="Optimized bi-directional extranet"/>
    <x v="4"/>
    <s v="animation"/>
    <n v="183800"/>
    <n v="1667"/>
    <x v="0"/>
    <n v="54"/>
    <s v="US"/>
    <s v="USD"/>
    <n v="1495342800"/>
    <n v="1496811600"/>
    <b v="0"/>
    <b v="0"/>
    <n v="0.90696409140369971"/>
    <n v="30.87037037037037"/>
    <x v="468"/>
    <d v="2017-06-07T05:00:00"/>
  </r>
  <r>
    <n v="497"/>
    <s v="Lucero Group"/>
    <s v="Intuitive actuating benchmark"/>
    <x v="2"/>
    <s v="wearables"/>
    <n v="9800"/>
    <n v="3349"/>
    <x v="0"/>
    <n v="120"/>
    <s v="US"/>
    <s v="USD"/>
    <n v="1482213600"/>
    <n v="1482213600"/>
    <b v="0"/>
    <b v="1"/>
    <n v="34.173469387755098"/>
    <n v="27.908333333333335"/>
    <x v="469"/>
    <d v="2016-12-20T06:00:00"/>
  </r>
  <r>
    <n v="498"/>
    <s v="Smith, Brown and Davis"/>
    <s v="Devolved background project"/>
    <x v="2"/>
    <s v="web"/>
    <n v="193400"/>
    <n v="46317"/>
    <x v="0"/>
    <n v="579"/>
    <s v="DK"/>
    <s v="DKK"/>
    <n v="1420092000"/>
    <n v="1420264800"/>
    <b v="0"/>
    <b v="0"/>
    <n v="23.948810754912099"/>
    <n v="79.994818652849744"/>
    <x v="470"/>
    <d v="2015-01-03T06:00:00"/>
  </r>
  <r>
    <n v="499"/>
    <s v="Hunt Group"/>
    <s v="Reverse-engineered executive emulation"/>
    <x v="4"/>
    <s v="documentary"/>
    <n v="163800"/>
    <n v="78743"/>
    <x v="0"/>
    <n v="2072"/>
    <s v="US"/>
    <s v="USD"/>
    <n v="1458018000"/>
    <n v="1458450000"/>
    <b v="0"/>
    <b v="1"/>
    <n v="48.072649572649574"/>
    <n v="38.003378378378379"/>
    <x v="471"/>
    <d v="2016-03-20T05:00:00"/>
  </r>
  <r>
    <n v="500"/>
    <s v="Valdez Ltd"/>
    <s v="Team-oriented clear-thinking matrix"/>
    <x v="3"/>
    <s v="plays"/>
    <n v="100"/>
    <n v="0"/>
    <x v="0"/>
    <n v="0"/>
    <s v="US"/>
    <s v="USD"/>
    <n v="1367384400"/>
    <n v="1369803600"/>
    <b v="0"/>
    <b v="1"/>
    <n v="0"/>
    <e v="#DIV/0!"/>
    <x v="472"/>
    <d v="2013-05-29T05:00:00"/>
  </r>
  <r>
    <n v="501"/>
    <s v="Mccann-Le"/>
    <s v="Focused coherent methodology"/>
    <x v="4"/>
    <s v="documentary"/>
    <n v="153600"/>
    <n v="107743"/>
    <x v="0"/>
    <n v="1796"/>
    <s v="US"/>
    <s v="USD"/>
    <n v="1363064400"/>
    <n v="1363237200"/>
    <b v="0"/>
    <b v="0"/>
    <n v="70.145182291666657"/>
    <n v="59.990534521158132"/>
    <x v="473"/>
    <d v="2013-03-14T05:00:00"/>
  </r>
  <r>
    <n v="502"/>
    <s v="Johnson Inc"/>
    <s v="Reduced context-sensitive complexity"/>
    <x v="6"/>
    <s v="video games"/>
    <n v="1300"/>
    <n v="6889"/>
    <x v="1"/>
    <n v="186"/>
    <s v="AU"/>
    <s v="AUD"/>
    <n v="1343365200"/>
    <n v="1345870800"/>
    <b v="0"/>
    <b v="1"/>
    <n v="529.92307692307691"/>
    <n v="37.037634408602152"/>
    <x v="474"/>
    <d v="2012-08-25T05:00:00"/>
  </r>
  <r>
    <n v="503"/>
    <s v="Collins LLC"/>
    <s v="Decentralized 4thgeneration time-frame"/>
    <x v="4"/>
    <s v="drama"/>
    <n v="25500"/>
    <n v="45983"/>
    <x v="1"/>
    <n v="460"/>
    <s v="US"/>
    <s v="USD"/>
    <n v="1435726800"/>
    <n v="1437454800"/>
    <b v="0"/>
    <b v="0"/>
    <n v="180.32549019607845"/>
    <n v="99.963043478260872"/>
    <x v="72"/>
    <d v="2015-07-21T05:00:00"/>
  </r>
  <r>
    <n v="504"/>
    <s v="Smith-Miller"/>
    <s v="De-engineered cohesive moderator"/>
    <x v="1"/>
    <s v="rock"/>
    <n v="7500"/>
    <n v="6924"/>
    <x v="0"/>
    <n v="62"/>
    <s v="IT"/>
    <s v="EUR"/>
    <n v="1431925200"/>
    <n v="1432011600"/>
    <b v="0"/>
    <b v="0"/>
    <n v="92.320000000000007"/>
    <n v="111.6774193548387"/>
    <x v="443"/>
    <d v="2015-05-19T05:00:00"/>
  </r>
  <r>
    <n v="505"/>
    <s v="Jensen-Vargas"/>
    <s v="Ameliorated explicit parallelism"/>
    <x v="5"/>
    <s v="radio &amp; podcasts"/>
    <n v="89900"/>
    <n v="12497"/>
    <x v="0"/>
    <n v="347"/>
    <s v="US"/>
    <s v="USD"/>
    <n v="1362722400"/>
    <n v="1366347600"/>
    <b v="0"/>
    <b v="1"/>
    <n v="13.901001112347053"/>
    <n v="36.014409221902014"/>
    <x v="475"/>
    <d v="2013-04-19T05:00:00"/>
  </r>
  <r>
    <n v="506"/>
    <s v="Robles, Bell and Gonzalez"/>
    <s v="Customizable background monitoring"/>
    <x v="3"/>
    <s v="plays"/>
    <n v="18000"/>
    <n v="166874"/>
    <x v="1"/>
    <n v="2528"/>
    <s v="US"/>
    <s v="USD"/>
    <n v="1511416800"/>
    <n v="1512885600"/>
    <b v="0"/>
    <b v="1"/>
    <n v="927.07777777777767"/>
    <n v="66.010284810126578"/>
    <x v="81"/>
    <d v="2017-12-10T06:00:00"/>
  </r>
  <r>
    <n v="507"/>
    <s v="Turner, Miller and Francis"/>
    <s v="Compatible well-modulated budgetary management"/>
    <x v="2"/>
    <s v="web"/>
    <n v="2100"/>
    <n v="837"/>
    <x v="0"/>
    <n v="19"/>
    <s v="US"/>
    <s v="USD"/>
    <n v="1365483600"/>
    <n v="1369717200"/>
    <b v="0"/>
    <b v="1"/>
    <n v="39.857142857142861"/>
    <n v="44.05263157894737"/>
    <x v="476"/>
    <d v="2013-05-28T05:00:00"/>
  </r>
  <r>
    <n v="508"/>
    <s v="Roberts Group"/>
    <s v="Up-sized radical pricing structure"/>
    <x v="3"/>
    <s v="plays"/>
    <n v="172700"/>
    <n v="193820"/>
    <x v="1"/>
    <n v="3657"/>
    <s v="US"/>
    <s v="USD"/>
    <n v="1532840400"/>
    <n v="1534654800"/>
    <b v="0"/>
    <b v="0"/>
    <n v="112.22929936305732"/>
    <n v="52.999726551818434"/>
    <x v="192"/>
    <d v="2018-08-19T05:00:00"/>
  </r>
  <r>
    <n v="509"/>
    <s v="White LLC"/>
    <s v="Robust zero-defect project"/>
    <x v="3"/>
    <s v="plays"/>
    <n v="168500"/>
    <n v="119510"/>
    <x v="0"/>
    <n v="1258"/>
    <s v="US"/>
    <s v="USD"/>
    <n v="1336194000"/>
    <n v="1337058000"/>
    <b v="0"/>
    <b v="0"/>
    <n v="70.925816023738875"/>
    <n v="95"/>
    <x v="477"/>
    <d v="2012-05-15T05:00:00"/>
  </r>
  <r>
    <n v="510"/>
    <s v="Best, Miller and Thomas"/>
    <s v="Re-engineered mobile task-force"/>
    <x v="4"/>
    <s v="drama"/>
    <n v="7800"/>
    <n v="9289"/>
    <x v="1"/>
    <n v="131"/>
    <s v="AU"/>
    <s v="AUD"/>
    <n v="1527742800"/>
    <n v="1529816400"/>
    <b v="0"/>
    <b v="0"/>
    <n v="119.08974358974358"/>
    <n v="70.908396946564892"/>
    <x v="478"/>
    <d v="2018-06-24T05:00:00"/>
  </r>
  <r>
    <n v="511"/>
    <s v="Smith-Mullins"/>
    <s v="User-centric intangible neural-net"/>
    <x v="3"/>
    <s v="plays"/>
    <n v="147800"/>
    <n v="35498"/>
    <x v="0"/>
    <n v="362"/>
    <s v="US"/>
    <s v="USD"/>
    <n v="1564030800"/>
    <n v="1564894800"/>
    <b v="0"/>
    <b v="0"/>
    <n v="24.017591339648174"/>
    <n v="98.060773480662988"/>
    <x v="479"/>
    <d v="2019-08-04T05:00:00"/>
  </r>
  <r>
    <n v="512"/>
    <s v="Williams-Walsh"/>
    <s v="Organized explicit core"/>
    <x v="6"/>
    <s v="video games"/>
    <n v="9100"/>
    <n v="12678"/>
    <x v="1"/>
    <n v="239"/>
    <s v="US"/>
    <s v="USD"/>
    <n v="1404536400"/>
    <n v="1404622800"/>
    <b v="0"/>
    <b v="1"/>
    <n v="139.31868131868131"/>
    <n v="53.046025104602514"/>
    <x v="480"/>
    <d v="2014-07-06T05:00:00"/>
  </r>
  <r>
    <n v="513"/>
    <s v="Harrison, Blackwell and Mendez"/>
    <s v="Synchronized 6thgeneration adapter"/>
    <x v="4"/>
    <s v="television"/>
    <n v="8300"/>
    <n v="3260"/>
    <x v="3"/>
    <n v="35"/>
    <s v="US"/>
    <s v="USD"/>
    <n v="1284008400"/>
    <n v="1284181200"/>
    <b v="0"/>
    <b v="0"/>
    <n v="39.277108433734945"/>
    <n v="93.142857142857139"/>
    <x v="180"/>
    <d v="2010-09-11T05:00:00"/>
  </r>
  <r>
    <n v="514"/>
    <s v="Sanchez, Bradley and Flores"/>
    <s v="Centralized motivating capacity"/>
    <x v="1"/>
    <s v="rock"/>
    <n v="138700"/>
    <n v="31123"/>
    <x v="3"/>
    <n v="528"/>
    <s v="CH"/>
    <s v="CHF"/>
    <n v="1386309600"/>
    <n v="1386741600"/>
    <b v="0"/>
    <b v="1"/>
    <n v="22.439077144917089"/>
    <n v="58.945075757575758"/>
    <x v="481"/>
    <d v="2013-12-11T06:00:00"/>
  </r>
  <r>
    <n v="515"/>
    <s v="Cox LLC"/>
    <s v="Phased 24hour flexibility"/>
    <x v="3"/>
    <s v="plays"/>
    <n v="8600"/>
    <n v="4797"/>
    <x v="0"/>
    <n v="133"/>
    <s v="CA"/>
    <s v="CAD"/>
    <n v="1324620000"/>
    <n v="1324792800"/>
    <b v="0"/>
    <b v="1"/>
    <n v="55.779069767441861"/>
    <n v="36.067669172932334"/>
    <x v="482"/>
    <d v="2011-12-25T06:00:00"/>
  </r>
  <r>
    <n v="516"/>
    <s v="Morales-Odonnell"/>
    <s v="Exclusive 5thgeneration structure"/>
    <x v="5"/>
    <s v="nonfiction"/>
    <n v="125400"/>
    <n v="53324"/>
    <x v="0"/>
    <n v="846"/>
    <s v="US"/>
    <s v="USD"/>
    <n v="1281070800"/>
    <n v="1284354000"/>
    <b v="0"/>
    <b v="0"/>
    <n v="42.523125996810208"/>
    <n v="63.030732860520096"/>
    <x v="194"/>
    <d v="2010-09-13T05:00:00"/>
  </r>
  <r>
    <n v="517"/>
    <s v="Ramirez LLC"/>
    <s v="Multi-tiered maximized orchestration"/>
    <x v="0"/>
    <s v="food trucks"/>
    <n v="5900"/>
    <n v="6608"/>
    <x v="1"/>
    <n v="78"/>
    <s v="US"/>
    <s v="USD"/>
    <n v="1493960400"/>
    <n v="1494392400"/>
    <b v="0"/>
    <b v="0"/>
    <n v="112.00000000000001"/>
    <n v="84.717948717948715"/>
    <x v="483"/>
    <d v="2017-05-10T05:00:00"/>
  </r>
  <r>
    <n v="518"/>
    <s v="Ramirez Group"/>
    <s v="Open-architected uniform instruction set"/>
    <x v="4"/>
    <s v="animation"/>
    <n v="8800"/>
    <n v="622"/>
    <x v="0"/>
    <n v="10"/>
    <s v="US"/>
    <s v="USD"/>
    <n v="1519365600"/>
    <n v="1519538400"/>
    <b v="0"/>
    <b v="1"/>
    <n v="7.0681818181818183"/>
    <n v="62.2"/>
    <x v="484"/>
    <d v="2018-02-25T06:00:00"/>
  </r>
  <r>
    <n v="519"/>
    <s v="Marsh-Coleman"/>
    <s v="Exclusive asymmetric analyzer"/>
    <x v="1"/>
    <s v="rock"/>
    <n v="177700"/>
    <n v="180802"/>
    <x v="1"/>
    <n v="1773"/>
    <s v="US"/>
    <s v="USD"/>
    <n v="1420696800"/>
    <n v="1421906400"/>
    <b v="0"/>
    <b v="1"/>
    <n v="101.74563871693867"/>
    <n v="101.97518330513255"/>
    <x v="355"/>
    <d v="2015-01-22T06:00:00"/>
  </r>
  <r>
    <n v="520"/>
    <s v="Frederick, Jenkins and Collins"/>
    <s v="Organic radical collaboration"/>
    <x v="3"/>
    <s v="plays"/>
    <n v="800"/>
    <n v="3406"/>
    <x v="1"/>
    <n v="32"/>
    <s v="US"/>
    <s v="USD"/>
    <n v="1555650000"/>
    <n v="1555909200"/>
    <b v="0"/>
    <b v="0"/>
    <n v="425.75"/>
    <n v="106.4375"/>
    <x v="485"/>
    <d v="2019-04-22T05:00:00"/>
  </r>
  <r>
    <n v="521"/>
    <s v="Wilson Ltd"/>
    <s v="Function-based multi-state software"/>
    <x v="4"/>
    <s v="drama"/>
    <n v="7600"/>
    <n v="11061"/>
    <x v="1"/>
    <n v="369"/>
    <s v="US"/>
    <s v="USD"/>
    <n v="1471928400"/>
    <n v="1472446800"/>
    <b v="0"/>
    <b v="1"/>
    <n v="145.53947368421052"/>
    <n v="29.975609756097562"/>
    <x v="486"/>
    <d v="2016-08-29T05:00:00"/>
  </r>
  <r>
    <n v="522"/>
    <s v="Cline, Peterson and Lowery"/>
    <s v="Innovative static budgetary management"/>
    <x v="4"/>
    <s v="shorts"/>
    <n v="50500"/>
    <n v="16389"/>
    <x v="0"/>
    <n v="191"/>
    <s v="US"/>
    <s v="USD"/>
    <n v="1341291600"/>
    <n v="1342328400"/>
    <b v="0"/>
    <b v="0"/>
    <n v="32.453465346534657"/>
    <n v="85.806282722513089"/>
    <x v="487"/>
    <d v="2012-07-15T05:00:00"/>
  </r>
  <r>
    <n v="523"/>
    <s v="Underwood, James and Jones"/>
    <s v="Triple-buffered holistic ability"/>
    <x v="4"/>
    <s v="shorts"/>
    <n v="900"/>
    <n v="6303"/>
    <x v="1"/>
    <n v="89"/>
    <s v="US"/>
    <s v="USD"/>
    <n v="1267682400"/>
    <n v="1268114400"/>
    <b v="0"/>
    <b v="0"/>
    <n v="700.33333333333326"/>
    <n v="70.82022471910112"/>
    <x v="488"/>
    <d v="2010-03-09T06:00:00"/>
  </r>
  <r>
    <n v="524"/>
    <s v="Johnson-Contreras"/>
    <s v="Diverse scalable superstructure"/>
    <x v="3"/>
    <s v="plays"/>
    <n v="96700"/>
    <n v="81136"/>
    <x v="0"/>
    <n v="1979"/>
    <s v="US"/>
    <s v="USD"/>
    <n v="1272258000"/>
    <n v="1273381200"/>
    <b v="0"/>
    <b v="0"/>
    <n v="83.904860392967933"/>
    <n v="40.998484082870135"/>
    <x v="489"/>
    <d v="2010-05-09T05:00:00"/>
  </r>
  <r>
    <n v="525"/>
    <s v="Greene, Lloyd and Sims"/>
    <s v="Balanced leadingedge data-warehouse"/>
    <x v="2"/>
    <s v="wearables"/>
    <n v="2100"/>
    <n v="1768"/>
    <x v="0"/>
    <n v="63"/>
    <s v="US"/>
    <s v="USD"/>
    <n v="1290492000"/>
    <n v="1290837600"/>
    <b v="0"/>
    <b v="0"/>
    <n v="84.19047619047619"/>
    <n v="28.063492063492063"/>
    <x v="490"/>
    <d v="2010-11-27T06:00:00"/>
  </r>
  <r>
    <n v="526"/>
    <s v="Smith-Sparks"/>
    <s v="Digitized bandwidth-monitored open architecture"/>
    <x v="3"/>
    <s v="plays"/>
    <n v="8300"/>
    <n v="12944"/>
    <x v="1"/>
    <n v="147"/>
    <s v="US"/>
    <s v="USD"/>
    <n v="1451109600"/>
    <n v="1454306400"/>
    <b v="0"/>
    <b v="1"/>
    <n v="155.95180722891567"/>
    <n v="88.054421768707485"/>
    <x v="312"/>
    <d v="2016-02-01T06:00:00"/>
  </r>
  <r>
    <n v="527"/>
    <s v="Rosario-Smith"/>
    <s v="Enterprise-wide intermediate portal"/>
    <x v="4"/>
    <s v="animation"/>
    <n v="189200"/>
    <n v="188480"/>
    <x v="0"/>
    <n v="6080"/>
    <s v="CA"/>
    <s v="CAD"/>
    <n v="1454652000"/>
    <n v="1457762400"/>
    <b v="0"/>
    <b v="0"/>
    <n v="99.619450317124731"/>
    <n v="31"/>
    <x v="491"/>
    <d v="2016-03-12T06:00:00"/>
  </r>
  <r>
    <n v="528"/>
    <s v="Avila, Ford and Welch"/>
    <s v="Focused leadingedge matrix"/>
    <x v="1"/>
    <s v="indie rock"/>
    <n v="9000"/>
    <n v="7227"/>
    <x v="0"/>
    <n v="80"/>
    <s v="GB"/>
    <s v="GBP"/>
    <n v="1385186400"/>
    <n v="1389074400"/>
    <b v="0"/>
    <b v="0"/>
    <n v="80.300000000000011"/>
    <n v="90.337500000000006"/>
    <x v="492"/>
    <d v="2014-01-07T06:00:00"/>
  </r>
  <r>
    <n v="529"/>
    <s v="Gallegos Inc"/>
    <s v="Seamless logistical encryption"/>
    <x v="6"/>
    <s v="video games"/>
    <n v="5100"/>
    <n v="574"/>
    <x v="0"/>
    <n v="9"/>
    <s v="US"/>
    <s v="USD"/>
    <n v="1399698000"/>
    <n v="1402117200"/>
    <b v="0"/>
    <b v="0"/>
    <n v="11.254901960784313"/>
    <n v="63.777777777777779"/>
    <x v="493"/>
    <d v="2014-06-07T05:00:00"/>
  </r>
  <r>
    <n v="530"/>
    <s v="Morrow, Santiago and Soto"/>
    <s v="Stand-alone human-resource workforce"/>
    <x v="5"/>
    <s v="fiction"/>
    <n v="105000"/>
    <n v="96328"/>
    <x v="0"/>
    <n v="1784"/>
    <s v="US"/>
    <s v="USD"/>
    <n v="1283230800"/>
    <n v="1284440400"/>
    <b v="0"/>
    <b v="1"/>
    <n v="91.740952380952379"/>
    <n v="53.995515695067262"/>
    <x v="494"/>
    <d v="2010-09-14T05:00:00"/>
  </r>
  <r>
    <n v="531"/>
    <s v="Berry-Richardson"/>
    <s v="Automated zero tolerance implementation"/>
    <x v="6"/>
    <s v="video games"/>
    <n v="186700"/>
    <n v="178338"/>
    <x v="2"/>
    <n v="3640"/>
    <s v="CH"/>
    <s v="CHF"/>
    <n v="1384149600"/>
    <n v="1388988000"/>
    <b v="0"/>
    <b v="0"/>
    <n v="95.521156936261391"/>
    <n v="48.993956043956047"/>
    <x v="495"/>
    <d v="2014-01-06T06:00:00"/>
  </r>
  <r>
    <n v="532"/>
    <s v="Cordova-Torres"/>
    <s v="Pre-emptive grid-enabled contingency"/>
    <x v="3"/>
    <s v="plays"/>
    <n v="1600"/>
    <n v="8046"/>
    <x v="1"/>
    <n v="126"/>
    <s v="CA"/>
    <s v="CAD"/>
    <n v="1516860000"/>
    <n v="1516946400"/>
    <b v="0"/>
    <b v="0"/>
    <n v="502.87499999999994"/>
    <n v="63.857142857142854"/>
    <x v="496"/>
    <d v="2018-01-26T06:00:00"/>
  </r>
  <r>
    <n v="533"/>
    <s v="Holt, Bernard and Johnson"/>
    <s v="Multi-lateral didactic encoding"/>
    <x v="1"/>
    <s v="indie rock"/>
    <n v="115600"/>
    <n v="184086"/>
    <x v="1"/>
    <n v="2218"/>
    <s v="GB"/>
    <s v="GBP"/>
    <n v="1374642000"/>
    <n v="1377752400"/>
    <b v="0"/>
    <b v="0"/>
    <n v="159.24394463667818"/>
    <n v="82.996393146979258"/>
    <x v="497"/>
    <d v="2013-08-29T05:00:00"/>
  </r>
  <r>
    <n v="534"/>
    <s v="Clark, Mccormick and Mendoza"/>
    <s v="Self-enabling didactic orchestration"/>
    <x v="4"/>
    <s v="drama"/>
    <n v="89100"/>
    <n v="13385"/>
    <x v="0"/>
    <n v="243"/>
    <s v="US"/>
    <s v="USD"/>
    <n v="1534482000"/>
    <n v="1534568400"/>
    <b v="0"/>
    <b v="1"/>
    <n v="15.022446689113355"/>
    <n v="55.08230452674897"/>
    <x v="498"/>
    <d v="2018-08-18T05:00:00"/>
  </r>
  <r>
    <n v="535"/>
    <s v="Garrison LLC"/>
    <s v="Profit-focused 24/7 data-warehouse"/>
    <x v="3"/>
    <s v="plays"/>
    <n v="2600"/>
    <n v="12533"/>
    <x v="1"/>
    <n v="202"/>
    <s v="IT"/>
    <s v="EUR"/>
    <n v="1528434000"/>
    <n v="1528606800"/>
    <b v="0"/>
    <b v="1"/>
    <n v="482.03846153846149"/>
    <n v="62.044554455445542"/>
    <x v="499"/>
    <d v="2018-06-10T05:00:00"/>
  </r>
  <r>
    <n v="536"/>
    <s v="Shannon-Olson"/>
    <s v="Enhanced methodical middleware"/>
    <x v="5"/>
    <s v="fiction"/>
    <n v="9800"/>
    <n v="14697"/>
    <x v="1"/>
    <n v="140"/>
    <s v="IT"/>
    <s v="EUR"/>
    <n v="1282626000"/>
    <n v="1284872400"/>
    <b v="0"/>
    <b v="0"/>
    <n v="149.96938775510205"/>
    <n v="104.97857142857143"/>
    <x v="500"/>
    <d v="2010-09-19T05:00:00"/>
  </r>
  <r>
    <n v="537"/>
    <s v="Murillo-Mcfarland"/>
    <s v="Synchronized client-driven projection"/>
    <x v="4"/>
    <s v="documentary"/>
    <n v="84400"/>
    <n v="98935"/>
    <x v="1"/>
    <n v="1052"/>
    <s v="DK"/>
    <s v="DKK"/>
    <n v="1535605200"/>
    <n v="1537592400"/>
    <b v="1"/>
    <b v="1"/>
    <n v="117.22156398104266"/>
    <n v="94.044676806083643"/>
    <x v="501"/>
    <d v="2018-09-22T05:00:00"/>
  </r>
  <r>
    <n v="538"/>
    <s v="Young, Gilbert and Escobar"/>
    <s v="Networked didactic time-frame"/>
    <x v="6"/>
    <s v="mobile games"/>
    <n v="151300"/>
    <n v="57034"/>
    <x v="0"/>
    <n v="1296"/>
    <s v="US"/>
    <s v="USD"/>
    <n v="1379826000"/>
    <n v="1381208400"/>
    <b v="0"/>
    <b v="0"/>
    <n v="37.695968274950431"/>
    <n v="44.007716049382715"/>
    <x v="502"/>
    <d v="2013-10-08T05:00:00"/>
  </r>
  <r>
    <n v="539"/>
    <s v="Thomas, Welch and Santana"/>
    <s v="Assimilated exuding toolset"/>
    <x v="0"/>
    <s v="food trucks"/>
    <n v="9800"/>
    <n v="7120"/>
    <x v="0"/>
    <n v="77"/>
    <s v="US"/>
    <s v="USD"/>
    <n v="1561957200"/>
    <n v="1562475600"/>
    <b v="0"/>
    <b v="1"/>
    <n v="72.653061224489804"/>
    <n v="92.467532467532465"/>
    <x v="503"/>
    <d v="2019-07-07T05:00:00"/>
  </r>
  <r>
    <n v="540"/>
    <s v="Brown-Pena"/>
    <s v="Front-line client-server secured line"/>
    <x v="7"/>
    <s v="photography books"/>
    <n v="5300"/>
    <n v="14097"/>
    <x v="1"/>
    <n v="247"/>
    <s v="US"/>
    <s v="USD"/>
    <n v="1525496400"/>
    <n v="1527397200"/>
    <b v="0"/>
    <b v="0"/>
    <n v="265.98113207547169"/>
    <n v="57.072874493927124"/>
    <x v="504"/>
    <d v="2018-05-27T05:00:00"/>
  </r>
  <r>
    <n v="541"/>
    <s v="Holder, Caldwell and Vance"/>
    <s v="Polarized systemic Internet solution"/>
    <x v="6"/>
    <s v="mobile games"/>
    <n v="178000"/>
    <n v="43086"/>
    <x v="0"/>
    <n v="395"/>
    <s v="IT"/>
    <s v="EUR"/>
    <n v="1433912400"/>
    <n v="1436158800"/>
    <b v="0"/>
    <b v="0"/>
    <n v="24.205617977528089"/>
    <n v="109.07848101265823"/>
    <x v="505"/>
    <d v="2015-07-06T05:00:00"/>
  </r>
  <r>
    <n v="542"/>
    <s v="Harrison-Bridges"/>
    <s v="Profit-focused exuding moderator"/>
    <x v="1"/>
    <s v="indie rock"/>
    <n v="77000"/>
    <n v="1930"/>
    <x v="0"/>
    <n v="49"/>
    <s v="GB"/>
    <s v="GBP"/>
    <n v="1453442400"/>
    <n v="1456034400"/>
    <b v="0"/>
    <b v="0"/>
    <n v="2.5064935064935066"/>
    <n v="39.387755102040813"/>
    <x v="506"/>
    <d v="2016-02-21T06:00:00"/>
  </r>
  <r>
    <n v="543"/>
    <s v="Johnson, Murphy and Peterson"/>
    <s v="Cross-group high-level moderator"/>
    <x v="6"/>
    <s v="video games"/>
    <n v="84900"/>
    <n v="13864"/>
    <x v="0"/>
    <n v="180"/>
    <s v="US"/>
    <s v="USD"/>
    <n v="1378875600"/>
    <n v="1380171600"/>
    <b v="0"/>
    <b v="0"/>
    <n v="16.329799764428738"/>
    <n v="77.022222222222226"/>
    <x v="507"/>
    <d v="2013-09-26T05:00:00"/>
  </r>
  <r>
    <n v="544"/>
    <s v="Taylor Inc"/>
    <s v="Public-key 3rdgeneration system engine"/>
    <x v="1"/>
    <s v="rock"/>
    <n v="2800"/>
    <n v="7742"/>
    <x v="1"/>
    <n v="84"/>
    <s v="US"/>
    <s v="USD"/>
    <n v="1452232800"/>
    <n v="1453356000"/>
    <b v="0"/>
    <b v="0"/>
    <n v="276.5"/>
    <n v="92.166666666666671"/>
    <x v="508"/>
    <d v="2016-01-21T06:00:00"/>
  </r>
  <r>
    <n v="545"/>
    <s v="Deleon and Sons"/>
    <s v="Organized value-added access"/>
    <x v="3"/>
    <s v="plays"/>
    <n v="184800"/>
    <n v="164109"/>
    <x v="0"/>
    <n v="2690"/>
    <s v="US"/>
    <s v="USD"/>
    <n v="1577253600"/>
    <n v="1578981600"/>
    <b v="0"/>
    <b v="0"/>
    <n v="88.803571428571431"/>
    <n v="61.007063197026021"/>
    <x v="509"/>
    <d v="2020-01-14T06:00:00"/>
  </r>
  <r>
    <n v="546"/>
    <s v="Benjamin, Paul and Ferguson"/>
    <s v="Cloned global Graphical User Interface"/>
    <x v="3"/>
    <s v="plays"/>
    <n v="4200"/>
    <n v="6870"/>
    <x v="1"/>
    <n v="88"/>
    <s v="US"/>
    <s v="USD"/>
    <n v="1537160400"/>
    <n v="1537419600"/>
    <b v="0"/>
    <b v="1"/>
    <n v="163.57142857142856"/>
    <n v="78.068181818181813"/>
    <x v="510"/>
    <d v="2018-09-20T05:00:00"/>
  </r>
  <r>
    <n v="547"/>
    <s v="Hardin-Dixon"/>
    <s v="Focused solution-oriented matrix"/>
    <x v="4"/>
    <s v="drama"/>
    <n v="1300"/>
    <n v="12597"/>
    <x v="1"/>
    <n v="156"/>
    <s v="US"/>
    <s v="USD"/>
    <n v="1422165600"/>
    <n v="1423202400"/>
    <b v="0"/>
    <b v="0"/>
    <n v="969"/>
    <n v="80.75"/>
    <x v="511"/>
    <d v="2015-02-06T06:00:00"/>
  </r>
  <r>
    <n v="548"/>
    <s v="York-Pitts"/>
    <s v="Monitored discrete toolset"/>
    <x v="3"/>
    <s v="plays"/>
    <n v="66100"/>
    <n v="179074"/>
    <x v="1"/>
    <n v="2985"/>
    <s v="US"/>
    <s v="USD"/>
    <n v="1459486800"/>
    <n v="1460610000"/>
    <b v="0"/>
    <b v="0"/>
    <n v="270.91376701966715"/>
    <n v="59.991289782244557"/>
    <x v="512"/>
    <d v="2016-04-14T05:00:00"/>
  </r>
  <r>
    <n v="549"/>
    <s v="Jarvis and Sons"/>
    <s v="Business-focused intermediate system engine"/>
    <x v="2"/>
    <s v="wearables"/>
    <n v="29500"/>
    <n v="83843"/>
    <x v="1"/>
    <n v="762"/>
    <s v="US"/>
    <s v="USD"/>
    <n v="1369717200"/>
    <n v="1370494800"/>
    <b v="0"/>
    <b v="0"/>
    <n v="284.21355932203392"/>
    <n v="110.03018372703411"/>
    <x v="513"/>
    <d v="2013-06-06T05:00:00"/>
  </r>
  <r>
    <n v="550"/>
    <s v="Morrison-Henderson"/>
    <s v="De-engineered disintermediate encoding"/>
    <x v="1"/>
    <s v="indie rock"/>
    <n v="100"/>
    <n v="4"/>
    <x v="3"/>
    <n v="1"/>
    <s v="CH"/>
    <s v="CHF"/>
    <n v="1330495200"/>
    <n v="1332306000"/>
    <b v="0"/>
    <b v="0"/>
    <n v="4"/>
    <n v="4"/>
    <x v="514"/>
    <d v="2012-03-21T05:00:00"/>
  </r>
  <r>
    <n v="551"/>
    <s v="Martin-James"/>
    <s v="Streamlined upward-trending analyzer"/>
    <x v="2"/>
    <s v="web"/>
    <n v="180100"/>
    <n v="105598"/>
    <x v="0"/>
    <n v="2779"/>
    <s v="AU"/>
    <s v="AUD"/>
    <n v="1419055200"/>
    <n v="1422511200"/>
    <b v="0"/>
    <b v="1"/>
    <n v="58.6329816768462"/>
    <n v="37.99856063332134"/>
    <x v="515"/>
    <d v="2015-01-29T06:00:00"/>
  </r>
  <r>
    <n v="552"/>
    <s v="Mercer, Solomon and Singleton"/>
    <s v="Distributed human-resource policy"/>
    <x v="3"/>
    <s v="plays"/>
    <n v="9000"/>
    <n v="8866"/>
    <x v="0"/>
    <n v="92"/>
    <s v="US"/>
    <s v="USD"/>
    <n v="1480140000"/>
    <n v="1480312800"/>
    <b v="0"/>
    <b v="0"/>
    <n v="98.51111111111112"/>
    <n v="96.369565217391298"/>
    <x v="516"/>
    <d v="2016-11-28T06:00:00"/>
  </r>
  <r>
    <n v="553"/>
    <s v="Dougherty, Austin and Mills"/>
    <s v="De-engineered 5thgeneration contingency"/>
    <x v="1"/>
    <s v="rock"/>
    <n v="170600"/>
    <n v="75022"/>
    <x v="0"/>
    <n v="1028"/>
    <s v="US"/>
    <s v="USD"/>
    <n v="1293948000"/>
    <n v="1294034400"/>
    <b v="0"/>
    <b v="0"/>
    <n v="43.975381008206334"/>
    <n v="72.978599221789878"/>
    <x v="517"/>
    <d v="2011-01-03T06:00:00"/>
  </r>
  <r>
    <n v="554"/>
    <s v="Ritter PLC"/>
    <s v="Multi-channeled upward-trending application"/>
    <x v="1"/>
    <s v="indie rock"/>
    <n v="9500"/>
    <n v="14408"/>
    <x v="1"/>
    <n v="554"/>
    <s v="CA"/>
    <s v="CAD"/>
    <n v="1482127200"/>
    <n v="1482645600"/>
    <b v="0"/>
    <b v="0"/>
    <n v="151.66315789473683"/>
    <n v="26.007220216606498"/>
    <x v="518"/>
    <d v="2016-12-25T06:00:00"/>
  </r>
  <r>
    <n v="555"/>
    <s v="Anderson Group"/>
    <s v="Organic maximized database"/>
    <x v="1"/>
    <s v="rock"/>
    <n v="6300"/>
    <n v="14089"/>
    <x v="1"/>
    <n v="135"/>
    <s v="DK"/>
    <s v="DKK"/>
    <n v="1396414800"/>
    <n v="1399093200"/>
    <b v="0"/>
    <b v="0"/>
    <n v="223.63492063492063"/>
    <n v="104.36296296296297"/>
    <x v="519"/>
    <d v="2014-05-03T05:00:00"/>
  </r>
  <r>
    <n v="556"/>
    <s v="Smith and Sons"/>
    <s v="Grass-roots 24/7 attitude"/>
    <x v="5"/>
    <s v="translations"/>
    <n v="5200"/>
    <n v="12467"/>
    <x v="1"/>
    <n v="122"/>
    <s v="US"/>
    <s v="USD"/>
    <n v="1315285200"/>
    <n v="1315890000"/>
    <b v="0"/>
    <b v="1"/>
    <n v="239.75"/>
    <n v="102.18852459016394"/>
    <x v="520"/>
    <d v="2011-09-13T05:00:00"/>
  </r>
  <r>
    <n v="557"/>
    <s v="Lam-Hamilton"/>
    <s v="Team-oriented global strategy"/>
    <x v="4"/>
    <s v="science fiction"/>
    <n v="6000"/>
    <n v="11960"/>
    <x v="1"/>
    <n v="221"/>
    <s v="US"/>
    <s v="USD"/>
    <n v="1443762000"/>
    <n v="1444021200"/>
    <b v="0"/>
    <b v="1"/>
    <n v="199.33333333333334"/>
    <n v="54.117647058823529"/>
    <x v="521"/>
    <d v="2015-10-05T05:00:00"/>
  </r>
  <r>
    <n v="558"/>
    <s v="Ho Ltd"/>
    <s v="Enhanced client-driven capacity"/>
    <x v="3"/>
    <s v="plays"/>
    <n v="5800"/>
    <n v="7966"/>
    <x v="1"/>
    <n v="126"/>
    <s v="US"/>
    <s v="USD"/>
    <n v="1456293600"/>
    <n v="1460005200"/>
    <b v="0"/>
    <b v="0"/>
    <n v="137.34482758620689"/>
    <n v="63.222222222222221"/>
    <x v="522"/>
    <d v="2016-04-07T05:00:00"/>
  </r>
  <r>
    <n v="559"/>
    <s v="Brown, Estrada and Jensen"/>
    <s v="Exclusive systematic productivity"/>
    <x v="3"/>
    <s v="plays"/>
    <n v="105300"/>
    <n v="106321"/>
    <x v="1"/>
    <n v="1022"/>
    <s v="US"/>
    <s v="USD"/>
    <n v="1470114000"/>
    <n v="1470718800"/>
    <b v="0"/>
    <b v="0"/>
    <n v="100.9696106362773"/>
    <n v="104.03228962818004"/>
    <x v="523"/>
    <d v="2016-08-09T05:00:00"/>
  </r>
  <r>
    <n v="560"/>
    <s v="Hunt LLC"/>
    <s v="Re-engineered radical policy"/>
    <x v="4"/>
    <s v="animation"/>
    <n v="20000"/>
    <n v="158832"/>
    <x v="1"/>
    <n v="3177"/>
    <s v="US"/>
    <s v="USD"/>
    <n v="1321596000"/>
    <n v="1325052000"/>
    <b v="0"/>
    <b v="0"/>
    <n v="794.16"/>
    <n v="49.994334277620396"/>
    <x v="524"/>
    <d v="2011-12-28T06:00:00"/>
  </r>
  <r>
    <n v="561"/>
    <s v="Fowler-Smith"/>
    <s v="Down-sized logistical adapter"/>
    <x v="3"/>
    <s v="plays"/>
    <n v="3000"/>
    <n v="11091"/>
    <x v="1"/>
    <n v="198"/>
    <s v="CH"/>
    <s v="CHF"/>
    <n v="1318827600"/>
    <n v="1319000400"/>
    <b v="0"/>
    <b v="0"/>
    <n v="369.7"/>
    <n v="56.015151515151516"/>
    <x v="525"/>
    <d v="2011-10-19T05:00:00"/>
  </r>
  <r>
    <n v="562"/>
    <s v="Blair Inc"/>
    <s v="Configurable bandwidth-monitored throughput"/>
    <x v="1"/>
    <s v="rock"/>
    <n v="9900"/>
    <n v="1269"/>
    <x v="0"/>
    <n v="26"/>
    <s v="CH"/>
    <s v="CHF"/>
    <n v="1552366800"/>
    <n v="1552539600"/>
    <b v="0"/>
    <b v="0"/>
    <n v="12.818181818181817"/>
    <n v="48.807692307692307"/>
    <x v="188"/>
    <d v="2019-03-14T05:00:00"/>
  </r>
  <r>
    <n v="563"/>
    <s v="Kelley, Stanton and Sanchez"/>
    <s v="Optional tangible pricing structure"/>
    <x v="4"/>
    <s v="documentary"/>
    <n v="3700"/>
    <n v="5107"/>
    <x v="1"/>
    <n v="85"/>
    <s v="AU"/>
    <s v="AUD"/>
    <n v="1542088800"/>
    <n v="1543816800"/>
    <b v="0"/>
    <b v="0"/>
    <n v="138.02702702702703"/>
    <n v="60.082352941176474"/>
    <x v="526"/>
    <d v="2018-12-03T06:00:00"/>
  </r>
  <r>
    <n v="564"/>
    <s v="Hernandez-Macdonald"/>
    <s v="Organic high-level implementation"/>
    <x v="3"/>
    <s v="plays"/>
    <n v="168700"/>
    <n v="141393"/>
    <x v="0"/>
    <n v="1790"/>
    <s v="US"/>
    <s v="USD"/>
    <n v="1426395600"/>
    <n v="1427086800"/>
    <b v="0"/>
    <b v="0"/>
    <n v="83.813278008298752"/>
    <n v="78.990502793296088"/>
    <x v="527"/>
    <d v="2015-03-23T05:00:00"/>
  </r>
  <r>
    <n v="565"/>
    <s v="Joseph LLC"/>
    <s v="Decentralized logistical collaboration"/>
    <x v="3"/>
    <s v="plays"/>
    <n v="94900"/>
    <n v="194166"/>
    <x v="1"/>
    <n v="3596"/>
    <s v="US"/>
    <s v="USD"/>
    <n v="1321336800"/>
    <n v="1323064800"/>
    <b v="0"/>
    <b v="0"/>
    <n v="204.60063224446787"/>
    <n v="53.99499443826474"/>
    <x v="528"/>
    <d v="2011-12-05T06:00:00"/>
  </r>
  <r>
    <n v="566"/>
    <s v="Webb-Smith"/>
    <s v="Advanced content-based installation"/>
    <x v="1"/>
    <s v="electric music"/>
    <n v="9300"/>
    <n v="4124"/>
    <x v="0"/>
    <n v="37"/>
    <s v="US"/>
    <s v="USD"/>
    <n v="1456293600"/>
    <n v="1458277200"/>
    <b v="0"/>
    <b v="1"/>
    <n v="44.344086021505376"/>
    <n v="111.45945945945945"/>
    <x v="522"/>
    <d v="2016-03-18T05:00:00"/>
  </r>
  <r>
    <n v="567"/>
    <s v="Johns PLC"/>
    <s v="Distributed high-level open architecture"/>
    <x v="1"/>
    <s v="rock"/>
    <n v="6800"/>
    <n v="14865"/>
    <x v="1"/>
    <n v="244"/>
    <s v="US"/>
    <s v="USD"/>
    <n v="1404968400"/>
    <n v="1405141200"/>
    <b v="0"/>
    <b v="0"/>
    <n v="218.60294117647058"/>
    <n v="60.922131147540981"/>
    <x v="529"/>
    <d v="2014-07-12T05:00:00"/>
  </r>
  <r>
    <n v="568"/>
    <s v="Hardin-Foley"/>
    <s v="Synergized zero tolerance help-desk"/>
    <x v="3"/>
    <s v="plays"/>
    <n v="72400"/>
    <n v="134688"/>
    <x v="1"/>
    <n v="5180"/>
    <s v="US"/>
    <s v="USD"/>
    <n v="1279170000"/>
    <n v="1283058000"/>
    <b v="0"/>
    <b v="0"/>
    <n v="186.03314917127071"/>
    <n v="26.0015444015444"/>
    <x v="530"/>
    <d v="2010-08-29T05:00:00"/>
  </r>
  <r>
    <n v="569"/>
    <s v="Fischer, Fowler and Arnold"/>
    <s v="Extended multi-tasking definition"/>
    <x v="4"/>
    <s v="animation"/>
    <n v="20100"/>
    <n v="47705"/>
    <x v="1"/>
    <n v="589"/>
    <s v="IT"/>
    <s v="EUR"/>
    <n v="1294725600"/>
    <n v="1295762400"/>
    <b v="0"/>
    <b v="0"/>
    <n v="237.33830845771143"/>
    <n v="80.993208828522924"/>
    <x v="531"/>
    <d v="2011-01-23T06:00:00"/>
  </r>
  <r>
    <n v="570"/>
    <s v="Martinez-Juarez"/>
    <s v="Realigned uniform knowledge user"/>
    <x v="1"/>
    <s v="rock"/>
    <n v="31200"/>
    <n v="95364"/>
    <x v="1"/>
    <n v="2725"/>
    <s v="US"/>
    <s v="USD"/>
    <n v="1419055200"/>
    <n v="1419573600"/>
    <b v="0"/>
    <b v="1"/>
    <n v="305.65384615384613"/>
    <n v="34.995963302752294"/>
    <x v="515"/>
    <d v="2014-12-26T06:00:00"/>
  </r>
  <r>
    <n v="571"/>
    <s v="Wilson and Sons"/>
    <s v="Monitored grid-enabled model"/>
    <x v="4"/>
    <s v="shorts"/>
    <n v="3500"/>
    <n v="3295"/>
    <x v="0"/>
    <n v="35"/>
    <s v="IT"/>
    <s v="EUR"/>
    <n v="1434690000"/>
    <n v="1438750800"/>
    <b v="0"/>
    <b v="0"/>
    <n v="94.142857142857139"/>
    <n v="94.142857142857139"/>
    <x v="532"/>
    <d v="2015-08-05T05:00:00"/>
  </r>
  <r>
    <n v="572"/>
    <s v="Clements Group"/>
    <s v="Assimilated actuating policy"/>
    <x v="1"/>
    <s v="rock"/>
    <n v="9000"/>
    <n v="4896"/>
    <x v="3"/>
    <n v="94"/>
    <s v="US"/>
    <s v="USD"/>
    <n v="1443416400"/>
    <n v="1444798800"/>
    <b v="0"/>
    <b v="1"/>
    <n v="54.400000000000006"/>
    <n v="52.085106382978722"/>
    <x v="533"/>
    <d v="2015-10-14T05:00:00"/>
  </r>
  <r>
    <n v="573"/>
    <s v="Valenzuela-Cook"/>
    <s v="Total incremental productivity"/>
    <x v="8"/>
    <s v="audio"/>
    <n v="6700"/>
    <n v="7496"/>
    <x v="1"/>
    <n v="300"/>
    <s v="US"/>
    <s v="USD"/>
    <n v="1399006800"/>
    <n v="1399179600"/>
    <b v="0"/>
    <b v="0"/>
    <n v="111.88059701492537"/>
    <n v="24.986666666666668"/>
    <x v="409"/>
    <d v="2014-05-04T05:00:00"/>
  </r>
  <r>
    <n v="574"/>
    <s v="Parker, Haley and Foster"/>
    <s v="Adaptive local task-force"/>
    <x v="0"/>
    <s v="food trucks"/>
    <n v="2700"/>
    <n v="9967"/>
    <x v="1"/>
    <n v="144"/>
    <s v="US"/>
    <s v="USD"/>
    <n v="1575698400"/>
    <n v="1576562400"/>
    <b v="0"/>
    <b v="1"/>
    <n v="369.14814814814815"/>
    <n v="69.215277777777771"/>
    <x v="534"/>
    <d v="2019-12-17T06:00:00"/>
  </r>
  <r>
    <n v="575"/>
    <s v="Fuentes LLC"/>
    <s v="Universal zero-defect concept"/>
    <x v="3"/>
    <s v="plays"/>
    <n v="83300"/>
    <n v="52421"/>
    <x v="0"/>
    <n v="558"/>
    <s v="US"/>
    <s v="USD"/>
    <n v="1400562000"/>
    <n v="1400821200"/>
    <b v="0"/>
    <b v="1"/>
    <n v="62.930372148859547"/>
    <n v="93.944444444444443"/>
    <x v="53"/>
    <d v="2014-05-23T05:00:00"/>
  </r>
  <r>
    <n v="576"/>
    <s v="Moran and Sons"/>
    <s v="Object-based bottom-line superstructure"/>
    <x v="3"/>
    <s v="plays"/>
    <n v="9700"/>
    <n v="6298"/>
    <x v="0"/>
    <n v="64"/>
    <s v="US"/>
    <s v="USD"/>
    <n v="1509512400"/>
    <n v="1510984800"/>
    <b v="0"/>
    <b v="0"/>
    <n v="64.927835051546396"/>
    <n v="98.40625"/>
    <x v="535"/>
    <d v="2017-11-18T06:00:00"/>
  </r>
  <r>
    <n v="577"/>
    <s v="Stevens Inc"/>
    <s v="Adaptive 24hour projection"/>
    <x v="1"/>
    <s v="jazz"/>
    <n v="8200"/>
    <n v="1546"/>
    <x v="3"/>
    <n v="37"/>
    <s v="US"/>
    <s v="USD"/>
    <n v="1299823200"/>
    <n v="1302066000"/>
    <b v="0"/>
    <b v="0"/>
    <n v="18.853658536585368"/>
    <n v="41.783783783783782"/>
    <x v="536"/>
    <d v="2011-04-06T05:00:00"/>
  </r>
  <r>
    <n v="578"/>
    <s v="Martinez-Johnson"/>
    <s v="Sharable radical toolset"/>
    <x v="4"/>
    <s v="science fiction"/>
    <n v="96500"/>
    <n v="16168"/>
    <x v="0"/>
    <n v="245"/>
    <s v="US"/>
    <s v="USD"/>
    <n v="1322719200"/>
    <n v="1322978400"/>
    <b v="0"/>
    <b v="0"/>
    <n v="16.754404145077721"/>
    <n v="65.991836734693877"/>
    <x v="537"/>
    <d v="2011-12-04T06:00:00"/>
  </r>
  <r>
    <n v="579"/>
    <s v="Franklin Inc"/>
    <s v="Focused multimedia knowledgebase"/>
    <x v="1"/>
    <s v="jazz"/>
    <n v="6200"/>
    <n v="6269"/>
    <x v="1"/>
    <n v="87"/>
    <s v="US"/>
    <s v="USD"/>
    <n v="1312693200"/>
    <n v="1313730000"/>
    <b v="0"/>
    <b v="0"/>
    <n v="101.11290322580646"/>
    <n v="72.05747126436782"/>
    <x v="538"/>
    <d v="2011-08-19T05:00:00"/>
  </r>
  <r>
    <n v="580"/>
    <s v="Perez PLC"/>
    <s v="Seamless 6thgeneration extranet"/>
    <x v="3"/>
    <s v="plays"/>
    <n v="43800"/>
    <n v="149578"/>
    <x v="1"/>
    <n v="3116"/>
    <s v="US"/>
    <s v="USD"/>
    <n v="1393394400"/>
    <n v="1394085600"/>
    <b v="0"/>
    <b v="0"/>
    <n v="341.5022831050228"/>
    <n v="48.003209242618745"/>
    <x v="539"/>
    <d v="2014-03-06T06:00:00"/>
  </r>
  <r>
    <n v="581"/>
    <s v="Sanchez, Cross and Savage"/>
    <s v="Sharable mobile knowledgebase"/>
    <x v="2"/>
    <s v="web"/>
    <n v="6000"/>
    <n v="3841"/>
    <x v="0"/>
    <n v="71"/>
    <s v="US"/>
    <s v="USD"/>
    <n v="1304053200"/>
    <n v="1305349200"/>
    <b v="0"/>
    <b v="0"/>
    <n v="64.016666666666666"/>
    <n v="54.098591549295776"/>
    <x v="540"/>
    <d v="2011-05-14T05:00:00"/>
  </r>
  <r>
    <n v="582"/>
    <s v="Pineda Ltd"/>
    <s v="Cross-group global system engine"/>
    <x v="6"/>
    <s v="video games"/>
    <n v="8700"/>
    <n v="4531"/>
    <x v="0"/>
    <n v="42"/>
    <s v="US"/>
    <s v="USD"/>
    <n v="1433912400"/>
    <n v="1434344400"/>
    <b v="0"/>
    <b v="1"/>
    <n v="52.080459770114942"/>
    <n v="107.88095238095238"/>
    <x v="505"/>
    <d v="2015-06-15T05:00:00"/>
  </r>
  <r>
    <n v="583"/>
    <s v="Powell and Sons"/>
    <s v="Centralized clear-thinking conglomeration"/>
    <x v="4"/>
    <s v="documentary"/>
    <n v="18900"/>
    <n v="60934"/>
    <x v="1"/>
    <n v="909"/>
    <s v="US"/>
    <s v="USD"/>
    <n v="1329717600"/>
    <n v="1331186400"/>
    <b v="0"/>
    <b v="0"/>
    <n v="322.40211640211641"/>
    <n v="67.034103410341032"/>
    <x v="541"/>
    <d v="2012-03-08T06:00:00"/>
  </r>
  <r>
    <n v="584"/>
    <s v="Nunez-Richards"/>
    <s v="De-engineered cohesive system engine"/>
    <x v="2"/>
    <s v="web"/>
    <n v="86400"/>
    <n v="103255"/>
    <x v="1"/>
    <n v="1613"/>
    <s v="US"/>
    <s v="USD"/>
    <n v="1335330000"/>
    <n v="1336539600"/>
    <b v="0"/>
    <b v="0"/>
    <n v="119.50810185185186"/>
    <n v="64.01425914445133"/>
    <x v="542"/>
    <d v="2012-05-09T05:00:00"/>
  </r>
  <r>
    <n v="585"/>
    <s v="Pugh LLC"/>
    <s v="Reactive analyzing function"/>
    <x v="5"/>
    <s v="translations"/>
    <n v="8900"/>
    <n v="13065"/>
    <x v="1"/>
    <n v="136"/>
    <s v="US"/>
    <s v="USD"/>
    <n v="1268888400"/>
    <n v="1269752400"/>
    <b v="0"/>
    <b v="0"/>
    <n v="146.79775280898878"/>
    <n v="96.066176470588232"/>
    <x v="543"/>
    <d v="2010-03-28T05:00:00"/>
  </r>
  <r>
    <n v="586"/>
    <s v="Rowe-Wong"/>
    <s v="Robust hybrid budgetary management"/>
    <x v="1"/>
    <s v="rock"/>
    <n v="700"/>
    <n v="6654"/>
    <x v="1"/>
    <n v="130"/>
    <s v="US"/>
    <s v="USD"/>
    <n v="1289973600"/>
    <n v="1291615200"/>
    <b v="0"/>
    <b v="0"/>
    <n v="950.57142857142856"/>
    <n v="51.184615384615384"/>
    <x v="544"/>
    <d v="2010-12-06T06:00:00"/>
  </r>
  <r>
    <n v="587"/>
    <s v="Williams-Santos"/>
    <s v="Open-source analyzing monitoring"/>
    <x v="0"/>
    <s v="food trucks"/>
    <n v="9400"/>
    <n v="6852"/>
    <x v="0"/>
    <n v="156"/>
    <s v="CA"/>
    <s v="CAD"/>
    <n v="1547877600"/>
    <n v="1552366800"/>
    <b v="0"/>
    <b v="1"/>
    <n v="72.893617021276597"/>
    <n v="43.92307692307692"/>
    <x v="35"/>
    <d v="2019-03-12T05:00:00"/>
  </r>
  <r>
    <n v="588"/>
    <s v="Weber Inc"/>
    <s v="Up-sized discrete firmware"/>
    <x v="3"/>
    <s v="plays"/>
    <n v="157600"/>
    <n v="124517"/>
    <x v="0"/>
    <n v="1368"/>
    <s v="GB"/>
    <s v="GBP"/>
    <n v="1269493200"/>
    <n v="1272171600"/>
    <b v="0"/>
    <b v="0"/>
    <n v="79.008248730964468"/>
    <n v="91.021198830409361"/>
    <x v="152"/>
    <d v="2010-04-25T05:00:00"/>
  </r>
  <r>
    <n v="589"/>
    <s v="Avery, Brown and Parker"/>
    <s v="Exclusive intangible extranet"/>
    <x v="4"/>
    <s v="documentary"/>
    <n v="7900"/>
    <n v="5113"/>
    <x v="0"/>
    <n v="102"/>
    <s v="US"/>
    <s v="USD"/>
    <n v="1436072400"/>
    <n v="1436677200"/>
    <b v="0"/>
    <b v="0"/>
    <n v="64.721518987341781"/>
    <n v="50.127450980392155"/>
    <x v="545"/>
    <d v="2015-07-12T05:00:00"/>
  </r>
  <r>
    <n v="590"/>
    <s v="Cox Group"/>
    <s v="Synergized analyzing process improvement"/>
    <x v="5"/>
    <s v="radio &amp; podcasts"/>
    <n v="7100"/>
    <n v="5824"/>
    <x v="0"/>
    <n v="86"/>
    <s v="AU"/>
    <s v="AUD"/>
    <n v="1419141600"/>
    <n v="1420092000"/>
    <b v="0"/>
    <b v="0"/>
    <n v="82.028169014084511"/>
    <n v="67.720930232558146"/>
    <x v="546"/>
    <d v="2015-01-01T06:00:00"/>
  </r>
  <r>
    <n v="591"/>
    <s v="Jensen LLC"/>
    <s v="Realigned dedicated system engine"/>
    <x v="6"/>
    <s v="video games"/>
    <n v="600"/>
    <n v="6226"/>
    <x v="1"/>
    <n v="102"/>
    <s v="US"/>
    <s v="USD"/>
    <n v="1279083600"/>
    <n v="1279947600"/>
    <b v="0"/>
    <b v="0"/>
    <n v="1037.6666666666667"/>
    <n v="61.03921568627451"/>
    <x v="547"/>
    <d v="2010-07-24T05:00:00"/>
  </r>
  <r>
    <n v="592"/>
    <s v="Brown Inc"/>
    <s v="Object-based bandwidth-monitored concept"/>
    <x v="3"/>
    <s v="plays"/>
    <n v="156800"/>
    <n v="20243"/>
    <x v="0"/>
    <n v="253"/>
    <s v="US"/>
    <s v="USD"/>
    <n v="1401426000"/>
    <n v="1402203600"/>
    <b v="0"/>
    <b v="0"/>
    <n v="12.910076530612244"/>
    <n v="80.011857707509876"/>
    <x v="548"/>
    <d v="2014-06-08T05:00:00"/>
  </r>
  <r>
    <n v="593"/>
    <s v="Hale-Hayes"/>
    <s v="Ameliorated client-driven open system"/>
    <x v="4"/>
    <s v="animation"/>
    <n v="121600"/>
    <n v="188288"/>
    <x v="1"/>
    <n v="4006"/>
    <s v="US"/>
    <s v="USD"/>
    <n v="1395810000"/>
    <n v="1396933200"/>
    <b v="0"/>
    <b v="0"/>
    <n v="154.84210526315789"/>
    <n v="47.001497753369947"/>
    <x v="549"/>
    <d v="2014-04-08T05:00:00"/>
  </r>
  <r>
    <n v="594"/>
    <s v="Mcbride PLC"/>
    <s v="Upgradable leadingedge Local Area Network"/>
    <x v="3"/>
    <s v="plays"/>
    <n v="157300"/>
    <n v="11167"/>
    <x v="0"/>
    <n v="157"/>
    <s v="US"/>
    <s v="USD"/>
    <n v="1467003600"/>
    <n v="1467262800"/>
    <b v="0"/>
    <b v="1"/>
    <n v="7.0991735537190088"/>
    <n v="71.127388535031841"/>
    <x v="550"/>
    <d v="2016-06-30T05:00:00"/>
  </r>
  <r>
    <n v="595"/>
    <s v="Harris-Jennings"/>
    <s v="Customizable intermediate data-warehouse"/>
    <x v="3"/>
    <s v="plays"/>
    <n v="70300"/>
    <n v="146595"/>
    <x v="1"/>
    <n v="1629"/>
    <s v="US"/>
    <s v="USD"/>
    <n v="1268715600"/>
    <n v="1270530000"/>
    <b v="0"/>
    <b v="1"/>
    <n v="208.52773826458036"/>
    <n v="89.99079189686924"/>
    <x v="551"/>
    <d v="2010-04-06T05:00:00"/>
  </r>
  <r>
    <n v="596"/>
    <s v="Becker-Scott"/>
    <s v="Managed optimizing archive"/>
    <x v="4"/>
    <s v="drama"/>
    <n v="7900"/>
    <n v="7875"/>
    <x v="0"/>
    <n v="183"/>
    <s v="US"/>
    <s v="USD"/>
    <n v="1457157600"/>
    <n v="1457762400"/>
    <b v="0"/>
    <b v="1"/>
    <n v="99.683544303797461"/>
    <n v="43.032786885245905"/>
    <x v="552"/>
    <d v="2016-03-12T06:00:00"/>
  </r>
  <r>
    <n v="597"/>
    <s v="Todd, Freeman and Henry"/>
    <s v="Diverse systematic projection"/>
    <x v="3"/>
    <s v="plays"/>
    <n v="73800"/>
    <n v="148779"/>
    <x v="1"/>
    <n v="2188"/>
    <s v="US"/>
    <s v="USD"/>
    <n v="1573970400"/>
    <n v="1575525600"/>
    <b v="0"/>
    <b v="0"/>
    <n v="201.59756097560978"/>
    <n v="67.997714808043881"/>
    <x v="462"/>
    <d v="2019-12-05T06:00:00"/>
  </r>
  <r>
    <n v="598"/>
    <s v="Martinez, Garza and Young"/>
    <s v="Up-sized web-enabled info-mediaries"/>
    <x v="1"/>
    <s v="rock"/>
    <n v="108500"/>
    <n v="175868"/>
    <x v="1"/>
    <n v="2409"/>
    <s v="IT"/>
    <s v="EUR"/>
    <n v="1276578000"/>
    <n v="1279083600"/>
    <b v="0"/>
    <b v="0"/>
    <n v="162.09032258064516"/>
    <n v="73.004566210045667"/>
    <x v="553"/>
    <d v="2010-07-14T05:00:00"/>
  </r>
  <r>
    <n v="599"/>
    <s v="Smith-Ramos"/>
    <s v="Persevering optimizing Graphical User Interface"/>
    <x v="4"/>
    <s v="documentary"/>
    <n v="140300"/>
    <n v="5112"/>
    <x v="0"/>
    <n v="82"/>
    <s v="DK"/>
    <s v="DKK"/>
    <n v="1423720800"/>
    <n v="1424412000"/>
    <b v="0"/>
    <b v="0"/>
    <n v="3.6436208125445471"/>
    <n v="62.341463414634148"/>
    <x v="554"/>
    <d v="2015-02-20T06:00:00"/>
  </r>
  <r>
    <n v="600"/>
    <s v="Brown-George"/>
    <s v="Cross-platform tertiary array"/>
    <x v="0"/>
    <s v="food trucks"/>
    <n v="100"/>
    <n v="5"/>
    <x v="0"/>
    <n v="1"/>
    <s v="GB"/>
    <s v="GBP"/>
    <n v="1375160400"/>
    <n v="1376197200"/>
    <b v="0"/>
    <b v="0"/>
    <n v="5"/>
    <n v="5"/>
    <x v="555"/>
    <d v="2013-08-11T05:00:00"/>
  </r>
  <r>
    <n v="601"/>
    <s v="Waters and Sons"/>
    <s v="Inverse neutral structure"/>
    <x v="2"/>
    <s v="wearables"/>
    <n v="6300"/>
    <n v="13018"/>
    <x v="1"/>
    <n v="194"/>
    <s v="US"/>
    <s v="USD"/>
    <n v="1401426000"/>
    <n v="1402894800"/>
    <b v="1"/>
    <b v="0"/>
    <n v="206.63492063492063"/>
    <n v="67.103092783505161"/>
    <x v="548"/>
    <d v="2014-06-16T05:00:00"/>
  </r>
  <r>
    <n v="602"/>
    <s v="Brown Ltd"/>
    <s v="Quality-focused system-worthy support"/>
    <x v="3"/>
    <s v="plays"/>
    <n v="71100"/>
    <n v="91176"/>
    <x v="1"/>
    <n v="1140"/>
    <s v="US"/>
    <s v="USD"/>
    <n v="1433480400"/>
    <n v="1434430800"/>
    <b v="0"/>
    <b v="0"/>
    <n v="128.23628691983123"/>
    <n v="79.978947368421046"/>
    <x v="62"/>
    <d v="2015-06-16T05:00:00"/>
  </r>
  <r>
    <n v="603"/>
    <s v="Christian, Yates and Greer"/>
    <s v="Vision-oriented 5thgeneration array"/>
    <x v="3"/>
    <s v="plays"/>
    <n v="5300"/>
    <n v="6342"/>
    <x v="1"/>
    <n v="102"/>
    <s v="US"/>
    <s v="USD"/>
    <n v="1555563600"/>
    <n v="1557896400"/>
    <b v="0"/>
    <b v="0"/>
    <n v="119.66037735849055"/>
    <n v="62.176470588235297"/>
    <x v="556"/>
    <d v="2019-05-15T05:00:00"/>
  </r>
  <r>
    <n v="604"/>
    <s v="Cole, Hernandez and Rodriguez"/>
    <s v="Cross-platform logistical circuit"/>
    <x v="3"/>
    <s v="plays"/>
    <n v="88700"/>
    <n v="151438"/>
    <x v="1"/>
    <n v="2857"/>
    <s v="US"/>
    <s v="USD"/>
    <n v="1295676000"/>
    <n v="1297490400"/>
    <b v="0"/>
    <b v="0"/>
    <n v="170.73055242390078"/>
    <n v="53.005950297514879"/>
    <x v="557"/>
    <d v="2011-02-12T06:00:00"/>
  </r>
  <r>
    <n v="605"/>
    <s v="Ortiz, Valenzuela and Collins"/>
    <s v="Profound solution-oriented matrix"/>
    <x v="5"/>
    <s v="nonfiction"/>
    <n v="3300"/>
    <n v="6178"/>
    <x v="1"/>
    <n v="107"/>
    <s v="US"/>
    <s v="USD"/>
    <n v="1443848400"/>
    <n v="1447394400"/>
    <b v="0"/>
    <b v="0"/>
    <n v="187.21212121212122"/>
    <n v="57.738317757009348"/>
    <x v="27"/>
    <d v="2015-11-13T06:00:00"/>
  </r>
  <r>
    <n v="606"/>
    <s v="Valencia PLC"/>
    <s v="Extended asynchronous initiative"/>
    <x v="1"/>
    <s v="rock"/>
    <n v="3400"/>
    <n v="6405"/>
    <x v="1"/>
    <n v="160"/>
    <s v="GB"/>
    <s v="GBP"/>
    <n v="1457330400"/>
    <n v="1458277200"/>
    <b v="0"/>
    <b v="0"/>
    <n v="188.38235294117646"/>
    <n v="40.03125"/>
    <x v="558"/>
    <d v="2016-03-18T05:00:00"/>
  </r>
  <r>
    <n v="607"/>
    <s v="Gordon, Mendez and Johnson"/>
    <s v="Fundamental needs-based frame"/>
    <x v="0"/>
    <s v="food trucks"/>
    <n v="137600"/>
    <n v="180667"/>
    <x v="1"/>
    <n v="2230"/>
    <s v="US"/>
    <s v="USD"/>
    <n v="1395550800"/>
    <n v="1395723600"/>
    <b v="0"/>
    <b v="0"/>
    <n v="131.29869186046511"/>
    <n v="81.016591928251117"/>
    <x v="559"/>
    <d v="2014-03-25T05:00:00"/>
  </r>
  <r>
    <n v="608"/>
    <s v="Johnson Group"/>
    <s v="Compatible full-range leverage"/>
    <x v="1"/>
    <s v="jazz"/>
    <n v="3900"/>
    <n v="11075"/>
    <x v="1"/>
    <n v="316"/>
    <s v="US"/>
    <s v="USD"/>
    <n v="1551852000"/>
    <n v="1552197600"/>
    <b v="0"/>
    <b v="1"/>
    <n v="283.97435897435901"/>
    <n v="35.047468354430379"/>
    <x v="426"/>
    <d v="2019-03-10T06:00:00"/>
  </r>
  <r>
    <n v="609"/>
    <s v="Rose-Fuller"/>
    <s v="Upgradable holistic system engine"/>
    <x v="4"/>
    <s v="science fiction"/>
    <n v="10000"/>
    <n v="12042"/>
    <x v="1"/>
    <n v="117"/>
    <s v="US"/>
    <s v="USD"/>
    <n v="1547618400"/>
    <n v="1549087200"/>
    <b v="0"/>
    <b v="0"/>
    <n v="120.41999999999999"/>
    <n v="102.92307692307692"/>
    <x v="560"/>
    <d v="2019-02-02T06:00:00"/>
  </r>
  <r>
    <n v="610"/>
    <s v="Hughes, Mendez and Patterson"/>
    <s v="Stand-alone multi-state data-warehouse"/>
    <x v="3"/>
    <s v="plays"/>
    <n v="42800"/>
    <n v="179356"/>
    <x v="1"/>
    <n v="6406"/>
    <s v="US"/>
    <s v="USD"/>
    <n v="1355637600"/>
    <n v="1356847200"/>
    <b v="0"/>
    <b v="0"/>
    <n v="419.0560747663551"/>
    <n v="27.998126756166094"/>
    <x v="561"/>
    <d v="2012-12-30T06:00:00"/>
  </r>
  <r>
    <n v="611"/>
    <s v="Brady, Cortez and Rodriguez"/>
    <s v="Multi-lateral maximized core"/>
    <x v="3"/>
    <s v="plays"/>
    <n v="8200"/>
    <n v="1136"/>
    <x v="3"/>
    <n v="15"/>
    <s v="US"/>
    <s v="USD"/>
    <n v="1374728400"/>
    <n v="1375765200"/>
    <b v="0"/>
    <b v="0"/>
    <n v="13.853658536585368"/>
    <n v="75.733333333333334"/>
    <x v="562"/>
    <d v="2013-08-06T05:00:00"/>
  </r>
  <r>
    <n v="612"/>
    <s v="Wang, Nguyen and Horton"/>
    <s v="Innovative holistic hub"/>
    <x v="1"/>
    <s v="electric music"/>
    <n v="6200"/>
    <n v="8645"/>
    <x v="1"/>
    <n v="192"/>
    <s v="US"/>
    <s v="USD"/>
    <n v="1287810000"/>
    <n v="1289800800"/>
    <b v="0"/>
    <b v="0"/>
    <n v="139.43548387096774"/>
    <n v="45.026041666666664"/>
    <x v="563"/>
    <d v="2010-11-15T06:00:00"/>
  </r>
  <r>
    <n v="613"/>
    <s v="Santos, Williams and Brown"/>
    <s v="Reverse-engineered 24/7 methodology"/>
    <x v="3"/>
    <s v="plays"/>
    <n v="1100"/>
    <n v="1914"/>
    <x v="1"/>
    <n v="26"/>
    <s v="CA"/>
    <s v="CAD"/>
    <n v="1503723600"/>
    <n v="1504501200"/>
    <b v="0"/>
    <b v="0"/>
    <n v="174"/>
    <n v="73.615384615384613"/>
    <x v="564"/>
    <d v="2017-09-04T05:00:00"/>
  </r>
  <r>
    <n v="614"/>
    <s v="Barnett and Sons"/>
    <s v="Business-focused dynamic info-mediaries"/>
    <x v="3"/>
    <s v="plays"/>
    <n v="26500"/>
    <n v="41205"/>
    <x v="1"/>
    <n v="723"/>
    <s v="US"/>
    <s v="USD"/>
    <n v="1484114400"/>
    <n v="1485669600"/>
    <b v="0"/>
    <b v="0"/>
    <n v="155.49056603773585"/>
    <n v="56.991701244813278"/>
    <x v="565"/>
    <d v="2017-01-29T06:00:00"/>
  </r>
  <r>
    <n v="615"/>
    <s v="Petersen-Rodriguez"/>
    <s v="Digitized clear-thinking installation"/>
    <x v="3"/>
    <s v="plays"/>
    <n v="8500"/>
    <n v="14488"/>
    <x v="1"/>
    <n v="170"/>
    <s v="IT"/>
    <s v="EUR"/>
    <n v="1461906000"/>
    <n v="1462770000"/>
    <b v="0"/>
    <b v="0"/>
    <n v="170.44705882352943"/>
    <n v="85.223529411764702"/>
    <x v="566"/>
    <d v="2016-05-09T05:00:00"/>
  </r>
  <r>
    <n v="616"/>
    <s v="Burnett-Mora"/>
    <s v="Quality-focused 24/7 superstructure"/>
    <x v="1"/>
    <s v="indie rock"/>
    <n v="6400"/>
    <n v="12129"/>
    <x v="1"/>
    <n v="238"/>
    <s v="GB"/>
    <s v="GBP"/>
    <n v="1379653200"/>
    <n v="1379739600"/>
    <b v="0"/>
    <b v="1"/>
    <n v="189.515625"/>
    <n v="50.962184873949582"/>
    <x v="567"/>
    <d v="2013-09-21T05:00:00"/>
  </r>
  <r>
    <n v="617"/>
    <s v="King LLC"/>
    <s v="Multi-channeled local intranet"/>
    <x v="3"/>
    <s v="plays"/>
    <n v="1400"/>
    <n v="3496"/>
    <x v="1"/>
    <n v="55"/>
    <s v="US"/>
    <s v="USD"/>
    <n v="1401858000"/>
    <n v="1402722000"/>
    <b v="0"/>
    <b v="0"/>
    <n v="249.71428571428572"/>
    <n v="63.563636363636363"/>
    <x v="568"/>
    <d v="2014-06-14T05:00:00"/>
  </r>
  <r>
    <n v="618"/>
    <s v="Miller Ltd"/>
    <s v="Open-architected mobile emulation"/>
    <x v="5"/>
    <s v="nonfiction"/>
    <n v="198600"/>
    <n v="97037"/>
    <x v="0"/>
    <n v="1198"/>
    <s v="US"/>
    <s v="USD"/>
    <n v="1367470800"/>
    <n v="1369285200"/>
    <b v="0"/>
    <b v="0"/>
    <n v="48.860523665659613"/>
    <n v="80.999165275459092"/>
    <x v="569"/>
    <d v="2013-05-23T05:00:00"/>
  </r>
  <r>
    <n v="619"/>
    <s v="Case LLC"/>
    <s v="Ameliorated foreground methodology"/>
    <x v="3"/>
    <s v="plays"/>
    <n v="195900"/>
    <n v="55757"/>
    <x v="0"/>
    <n v="648"/>
    <s v="US"/>
    <s v="USD"/>
    <n v="1304658000"/>
    <n v="1304744400"/>
    <b v="1"/>
    <b v="1"/>
    <n v="28.461970393057683"/>
    <n v="86.044753086419746"/>
    <x v="570"/>
    <d v="2011-05-07T05:00:00"/>
  </r>
  <r>
    <n v="620"/>
    <s v="Swanson, Wilson and Baker"/>
    <s v="Synergized well-modulated project"/>
    <x v="7"/>
    <s v="photography books"/>
    <n v="4300"/>
    <n v="11525"/>
    <x v="1"/>
    <n v="128"/>
    <s v="AU"/>
    <s v="AUD"/>
    <n v="1467954000"/>
    <n v="1468299600"/>
    <b v="0"/>
    <b v="0"/>
    <n v="268.02325581395348"/>
    <n v="90.0390625"/>
    <x v="571"/>
    <d v="2016-07-12T05:00:00"/>
  </r>
  <r>
    <n v="621"/>
    <s v="Dean, Fox and Phillips"/>
    <s v="Extended context-sensitive forecast"/>
    <x v="3"/>
    <s v="plays"/>
    <n v="25600"/>
    <n v="158669"/>
    <x v="1"/>
    <n v="2144"/>
    <s v="US"/>
    <s v="USD"/>
    <n v="1473742800"/>
    <n v="1474174800"/>
    <b v="0"/>
    <b v="0"/>
    <n v="619.80078125"/>
    <n v="74.006063432835816"/>
    <x v="572"/>
    <d v="2016-09-18T05:00:00"/>
  </r>
  <r>
    <n v="622"/>
    <s v="Smith-Smith"/>
    <s v="Total leadingedge neural-net"/>
    <x v="1"/>
    <s v="indie rock"/>
    <n v="189000"/>
    <n v="5916"/>
    <x v="0"/>
    <n v="64"/>
    <s v="US"/>
    <s v="USD"/>
    <n v="1523768400"/>
    <n v="1526014800"/>
    <b v="0"/>
    <b v="0"/>
    <n v="3.1301587301587301"/>
    <n v="92.4375"/>
    <x v="573"/>
    <d v="2018-05-11T05:00:00"/>
  </r>
  <r>
    <n v="623"/>
    <s v="Smith, Scott and Rodriguez"/>
    <s v="Organic actuating protocol"/>
    <x v="3"/>
    <s v="plays"/>
    <n v="94300"/>
    <n v="150806"/>
    <x v="1"/>
    <n v="2693"/>
    <s v="GB"/>
    <s v="GBP"/>
    <n v="1437022800"/>
    <n v="1437454800"/>
    <b v="0"/>
    <b v="0"/>
    <n v="159.92152704135739"/>
    <n v="55.999257333828446"/>
    <x v="574"/>
    <d v="2015-07-21T05:00:00"/>
  </r>
  <r>
    <n v="624"/>
    <s v="White, Robertson and Roberts"/>
    <s v="Down-sized national software"/>
    <x v="7"/>
    <s v="photography books"/>
    <n v="5100"/>
    <n v="14249"/>
    <x v="1"/>
    <n v="432"/>
    <s v="US"/>
    <s v="USD"/>
    <n v="1422165600"/>
    <n v="1422684000"/>
    <b v="0"/>
    <b v="0"/>
    <n v="279.39215686274508"/>
    <n v="32.983796296296298"/>
    <x v="511"/>
    <d v="2015-01-31T06:00:00"/>
  </r>
  <r>
    <n v="625"/>
    <s v="Martinez Inc"/>
    <s v="Organic upward-trending Graphical User Interface"/>
    <x v="3"/>
    <s v="plays"/>
    <n v="7500"/>
    <n v="5803"/>
    <x v="0"/>
    <n v="62"/>
    <s v="US"/>
    <s v="USD"/>
    <n v="1580104800"/>
    <n v="1581314400"/>
    <b v="0"/>
    <b v="0"/>
    <n v="77.373333333333335"/>
    <n v="93.596774193548384"/>
    <x v="575"/>
    <d v="2020-02-10T06:00:00"/>
  </r>
  <r>
    <n v="626"/>
    <s v="Tucker, Mccoy and Marquez"/>
    <s v="Synergistic tertiary budgetary management"/>
    <x v="3"/>
    <s v="plays"/>
    <n v="6400"/>
    <n v="13205"/>
    <x v="1"/>
    <n v="189"/>
    <s v="US"/>
    <s v="USD"/>
    <n v="1285650000"/>
    <n v="1286427600"/>
    <b v="0"/>
    <b v="1"/>
    <n v="206.32812500000003"/>
    <n v="69.867724867724874"/>
    <x v="576"/>
    <d v="2010-10-07T05:00:00"/>
  </r>
  <r>
    <n v="627"/>
    <s v="Martin, Lee and Armstrong"/>
    <s v="Open-architected incremental ability"/>
    <x v="0"/>
    <s v="food trucks"/>
    <n v="1600"/>
    <n v="11108"/>
    <x v="1"/>
    <n v="154"/>
    <s v="GB"/>
    <s v="GBP"/>
    <n v="1276664400"/>
    <n v="1278738000"/>
    <b v="1"/>
    <b v="0"/>
    <n v="694.25"/>
    <n v="72.129870129870127"/>
    <x v="577"/>
    <d v="2010-07-10T05:00:00"/>
  </r>
  <r>
    <n v="628"/>
    <s v="Dunn, Moreno and Green"/>
    <s v="Intuitive object-oriented task-force"/>
    <x v="1"/>
    <s v="indie rock"/>
    <n v="1900"/>
    <n v="2884"/>
    <x v="1"/>
    <n v="96"/>
    <s v="US"/>
    <s v="USD"/>
    <n v="1286168400"/>
    <n v="1286427600"/>
    <b v="0"/>
    <b v="0"/>
    <n v="151.78947368421052"/>
    <n v="30.041666666666668"/>
    <x v="578"/>
    <d v="2010-10-07T05:00:00"/>
  </r>
  <r>
    <n v="629"/>
    <s v="Jackson, Martinez and Ray"/>
    <s v="Multi-tiered executive toolset"/>
    <x v="3"/>
    <s v="plays"/>
    <n v="85900"/>
    <n v="55476"/>
    <x v="0"/>
    <n v="750"/>
    <s v="US"/>
    <s v="USD"/>
    <n v="1467781200"/>
    <n v="1467954000"/>
    <b v="0"/>
    <b v="1"/>
    <n v="64.58207217694995"/>
    <n v="73.968000000000004"/>
    <x v="579"/>
    <d v="2016-07-08T05:00:00"/>
  </r>
  <r>
    <n v="630"/>
    <s v="Patterson-Johnson"/>
    <s v="Grass-roots directional workforce"/>
    <x v="3"/>
    <s v="plays"/>
    <n v="9500"/>
    <n v="5973"/>
    <x v="3"/>
    <n v="87"/>
    <s v="US"/>
    <s v="USD"/>
    <n v="1556686800"/>
    <n v="1557637200"/>
    <b v="0"/>
    <b v="1"/>
    <n v="62.873684210526314"/>
    <n v="68.65517241379311"/>
    <x v="580"/>
    <d v="2019-05-12T05:00:00"/>
  </r>
  <r>
    <n v="631"/>
    <s v="Carlson-Hernandez"/>
    <s v="Quality-focused real-time solution"/>
    <x v="3"/>
    <s v="plays"/>
    <n v="59200"/>
    <n v="183756"/>
    <x v="1"/>
    <n v="3063"/>
    <s v="US"/>
    <s v="USD"/>
    <n v="1553576400"/>
    <n v="1553922000"/>
    <b v="0"/>
    <b v="0"/>
    <n v="310.39864864864865"/>
    <n v="59.992164544564154"/>
    <x v="581"/>
    <d v="2019-03-30T05:00:00"/>
  </r>
  <r>
    <n v="632"/>
    <s v="Parker PLC"/>
    <s v="Reduced interactive matrix"/>
    <x v="3"/>
    <s v="plays"/>
    <n v="72100"/>
    <n v="30902"/>
    <x v="2"/>
    <n v="278"/>
    <s v="US"/>
    <s v="USD"/>
    <n v="1414904400"/>
    <n v="1416463200"/>
    <b v="0"/>
    <b v="0"/>
    <n v="42.859916782246884"/>
    <n v="111.15827338129496"/>
    <x v="582"/>
    <d v="2014-11-20T06:00:00"/>
  </r>
  <r>
    <n v="633"/>
    <s v="Yu and Sons"/>
    <s v="Adaptive context-sensitive architecture"/>
    <x v="4"/>
    <s v="animation"/>
    <n v="6700"/>
    <n v="5569"/>
    <x v="0"/>
    <n v="105"/>
    <s v="US"/>
    <s v="USD"/>
    <n v="1446876000"/>
    <n v="1447221600"/>
    <b v="0"/>
    <b v="0"/>
    <n v="83.119402985074629"/>
    <n v="53.038095238095238"/>
    <x v="336"/>
    <d v="2015-11-11T06:00:00"/>
  </r>
  <r>
    <n v="634"/>
    <s v="Taylor, Johnson and Hernandez"/>
    <s v="Polarized incremental portal"/>
    <x v="4"/>
    <s v="television"/>
    <n v="118200"/>
    <n v="92824"/>
    <x v="3"/>
    <n v="1658"/>
    <s v="US"/>
    <s v="USD"/>
    <n v="1490418000"/>
    <n v="1491627600"/>
    <b v="0"/>
    <b v="0"/>
    <n v="78.531302876480552"/>
    <n v="55.985524728588658"/>
    <x v="583"/>
    <d v="2017-04-08T05:00:00"/>
  </r>
  <r>
    <n v="635"/>
    <s v="Mack Ltd"/>
    <s v="Reactive regional access"/>
    <x v="4"/>
    <s v="television"/>
    <n v="139000"/>
    <n v="158590"/>
    <x v="1"/>
    <n v="2266"/>
    <s v="US"/>
    <s v="USD"/>
    <n v="1360389600"/>
    <n v="1363150800"/>
    <b v="0"/>
    <b v="0"/>
    <n v="114.09352517985612"/>
    <n v="69.986760812003524"/>
    <x v="584"/>
    <d v="2013-03-13T05:00:00"/>
  </r>
  <r>
    <n v="636"/>
    <s v="Lamb-Sanders"/>
    <s v="Stand-alone reciprocal frame"/>
    <x v="4"/>
    <s v="animation"/>
    <n v="197700"/>
    <n v="127591"/>
    <x v="0"/>
    <n v="2604"/>
    <s v="DK"/>
    <s v="DKK"/>
    <n v="1326866400"/>
    <n v="1330754400"/>
    <b v="0"/>
    <b v="1"/>
    <n v="64.537683358624179"/>
    <n v="48.998079877112133"/>
    <x v="585"/>
    <d v="2012-03-03T06:00:00"/>
  </r>
  <r>
    <n v="637"/>
    <s v="Williams-Ramirez"/>
    <s v="Open-architected 24/7 throughput"/>
    <x v="3"/>
    <s v="plays"/>
    <n v="8500"/>
    <n v="6750"/>
    <x v="0"/>
    <n v="65"/>
    <s v="US"/>
    <s v="USD"/>
    <n v="1479103200"/>
    <n v="1479794400"/>
    <b v="0"/>
    <b v="0"/>
    <n v="79.411764705882348"/>
    <n v="103.84615384615384"/>
    <x v="586"/>
    <d v="2016-11-22T06:00:00"/>
  </r>
  <r>
    <n v="638"/>
    <s v="Weaver Ltd"/>
    <s v="Monitored 24/7 approach"/>
    <x v="3"/>
    <s v="plays"/>
    <n v="81600"/>
    <n v="9318"/>
    <x v="0"/>
    <n v="94"/>
    <s v="US"/>
    <s v="USD"/>
    <n v="1280206800"/>
    <n v="1281243600"/>
    <b v="0"/>
    <b v="1"/>
    <n v="11.419117647058824"/>
    <n v="99.127659574468083"/>
    <x v="587"/>
    <d v="2010-08-08T05:00:00"/>
  </r>
  <r>
    <n v="639"/>
    <s v="Barnes-Williams"/>
    <s v="Upgradable explicit forecast"/>
    <x v="4"/>
    <s v="drama"/>
    <n v="8600"/>
    <n v="4832"/>
    <x v="2"/>
    <n v="45"/>
    <s v="US"/>
    <s v="USD"/>
    <n v="1532754000"/>
    <n v="1532754000"/>
    <b v="0"/>
    <b v="1"/>
    <n v="56.186046511627907"/>
    <n v="107.37777777777778"/>
    <x v="588"/>
    <d v="2018-07-28T05:00:00"/>
  </r>
  <r>
    <n v="640"/>
    <s v="Richardson, Woodward and Hansen"/>
    <s v="Pre-emptive context-sensitive support"/>
    <x v="3"/>
    <s v="plays"/>
    <n v="119800"/>
    <n v="19769"/>
    <x v="0"/>
    <n v="257"/>
    <s v="US"/>
    <s v="USD"/>
    <n v="1453096800"/>
    <n v="1453356000"/>
    <b v="0"/>
    <b v="0"/>
    <n v="16.501669449081803"/>
    <n v="76.922178988326849"/>
    <x v="589"/>
    <d v="2016-01-21T06:00:00"/>
  </r>
  <r>
    <n v="641"/>
    <s v="Hunt, Barker and Baker"/>
    <s v="Business-focused leadingedge instruction set"/>
    <x v="3"/>
    <s v="plays"/>
    <n v="9400"/>
    <n v="11277"/>
    <x v="1"/>
    <n v="194"/>
    <s v="CH"/>
    <s v="CHF"/>
    <n v="1487570400"/>
    <n v="1489986000"/>
    <b v="0"/>
    <b v="0"/>
    <n v="119.96808510638297"/>
    <n v="58.128865979381445"/>
    <x v="590"/>
    <d v="2017-03-20T05:00:00"/>
  </r>
  <r>
    <n v="642"/>
    <s v="Ramos, Moreno and Lewis"/>
    <s v="Extended multi-state knowledge user"/>
    <x v="2"/>
    <s v="wearables"/>
    <n v="9200"/>
    <n v="13382"/>
    <x v="1"/>
    <n v="129"/>
    <s v="CA"/>
    <s v="CAD"/>
    <n v="1545026400"/>
    <n v="1545804000"/>
    <b v="0"/>
    <b v="0"/>
    <n v="145.45652173913044"/>
    <n v="103.73643410852713"/>
    <x v="591"/>
    <d v="2018-12-26T06:00:00"/>
  </r>
  <r>
    <n v="643"/>
    <s v="Harris Inc"/>
    <s v="Future-proofed modular groupware"/>
    <x v="3"/>
    <s v="plays"/>
    <n v="14900"/>
    <n v="32986"/>
    <x v="1"/>
    <n v="375"/>
    <s v="US"/>
    <s v="USD"/>
    <n v="1488348000"/>
    <n v="1489899600"/>
    <b v="0"/>
    <b v="0"/>
    <n v="221.38255033557047"/>
    <n v="87.962666666666664"/>
    <x v="592"/>
    <d v="2017-03-19T05:00:00"/>
  </r>
  <r>
    <n v="644"/>
    <s v="Peters-Nelson"/>
    <s v="Distributed real-time algorithm"/>
    <x v="3"/>
    <s v="plays"/>
    <n v="169400"/>
    <n v="81984"/>
    <x v="0"/>
    <n v="2928"/>
    <s v="CA"/>
    <s v="CAD"/>
    <n v="1545112800"/>
    <n v="1546495200"/>
    <b v="0"/>
    <b v="0"/>
    <n v="48.396694214876035"/>
    <n v="28"/>
    <x v="593"/>
    <d v="2019-01-03T06:00:00"/>
  </r>
  <r>
    <n v="645"/>
    <s v="Ferguson, Murphy and Bright"/>
    <s v="Multi-lateral heuristic throughput"/>
    <x v="1"/>
    <s v="rock"/>
    <n v="192100"/>
    <n v="178483"/>
    <x v="0"/>
    <n v="4697"/>
    <s v="US"/>
    <s v="USD"/>
    <n v="1537938000"/>
    <n v="1539752400"/>
    <b v="0"/>
    <b v="1"/>
    <n v="92.911504424778755"/>
    <n v="37.999361294443261"/>
    <x v="594"/>
    <d v="2018-10-17T05:00:00"/>
  </r>
  <r>
    <n v="646"/>
    <s v="Robinson Group"/>
    <s v="Switchable reciprocal middleware"/>
    <x v="6"/>
    <s v="video games"/>
    <n v="98700"/>
    <n v="87448"/>
    <x v="0"/>
    <n v="2915"/>
    <s v="US"/>
    <s v="USD"/>
    <n v="1363150800"/>
    <n v="1364101200"/>
    <b v="0"/>
    <b v="0"/>
    <n v="88.599797365754824"/>
    <n v="29.999313893653515"/>
    <x v="595"/>
    <d v="2013-03-24T05:00:00"/>
  </r>
  <r>
    <n v="647"/>
    <s v="Jordan-Wolfe"/>
    <s v="Inverse multimedia Graphic Interface"/>
    <x v="5"/>
    <s v="translations"/>
    <n v="4500"/>
    <n v="1863"/>
    <x v="0"/>
    <n v="18"/>
    <s v="US"/>
    <s v="USD"/>
    <n v="1523250000"/>
    <n v="1525323600"/>
    <b v="0"/>
    <b v="0"/>
    <n v="41.4"/>
    <n v="103.5"/>
    <x v="596"/>
    <d v="2018-05-03T05:00:00"/>
  </r>
  <r>
    <n v="648"/>
    <s v="Vargas-Cox"/>
    <s v="Vision-oriented local contingency"/>
    <x v="0"/>
    <s v="food trucks"/>
    <n v="98600"/>
    <n v="62174"/>
    <x v="3"/>
    <n v="723"/>
    <s v="US"/>
    <s v="USD"/>
    <n v="1499317200"/>
    <n v="1500872400"/>
    <b v="1"/>
    <b v="0"/>
    <n v="63.056795131845846"/>
    <n v="85.994467496542185"/>
    <x v="597"/>
    <d v="2017-07-24T05:00:00"/>
  </r>
  <r>
    <n v="649"/>
    <s v="Yang and Sons"/>
    <s v="Reactive 6thgeneration hub"/>
    <x v="3"/>
    <s v="plays"/>
    <n v="121700"/>
    <n v="59003"/>
    <x v="0"/>
    <n v="602"/>
    <s v="CH"/>
    <s v="CHF"/>
    <n v="1287550800"/>
    <n v="1288501200"/>
    <b v="1"/>
    <b v="1"/>
    <n v="48.482333607230892"/>
    <n v="98.011627906976742"/>
    <x v="598"/>
    <d v="2010-10-31T05:00:00"/>
  </r>
  <r>
    <n v="650"/>
    <s v="Wilson, Wilson and Mathis"/>
    <s v="Optional asymmetric success"/>
    <x v="1"/>
    <s v="jazz"/>
    <n v="100"/>
    <n v="2"/>
    <x v="0"/>
    <n v="1"/>
    <s v="US"/>
    <s v="USD"/>
    <n v="1404795600"/>
    <n v="1407128400"/>
    <b v="0"/>
    <b v="0"/>
    <n v="2"/>
    <n v="2"/>
    <x v="599"/>
    <d v="2014-08-04T05:00:00"/>
  </r>
  <r>
    <n v="651"/>
    <s v="Wang, Koch and Weaver"/>
    <s v="Digitized analyzing capacity"/>
    <x v="4"/>
    <s v="shorts"/>
    <n v="196700"/>
    <n v="174039"/>
    <x v="0"/>
    <n v="3868"/>
    <s v="IT"/>
    <s v="EUR"/>
    <n v="1393048800"/>
    <n v="1394344800"/>
    <b v="0"/>
    <b v="0"/>
    <n v="88.47941026944585"/>
    <n v="44.994570837642193"/>
    <x v="600"/>
    <d v="2014-03-09T06:00:00"/>
  </r>
  <r>
    <n v="652"/>
    <s v="Cisneros Ltd"/>
    <s v="Vision-oriented regional hub"/>
    <x v="2"/>
    <s v="web"/>
    <n v="10000"/>
    <n v="12684"/>
    <x v="1"/>
    <n v="409"/>
    <s v="US"/>
    <s v="USD"/>
    <n v="1470373200"/>
    <n v="1474088400"/>
    <b v="0"/>
    <b v="0"/>
    <n v="126.84"/>
    <n v="31.012224938875306"/>
    <x v="601"/>
    <d v="2016-09-17T05:00:00"/>
  </r>
  <r>
    <n v="653"/>
    <s v="Williams-Jones"/>
    <s v="Monitored incremental info-mediaries"/>
    <x v="2"/>
    <s v="web"/>
    <n v="600"/>
    <n v="14033"/>
    <x v="1"/>
    <n v="234"/>
    <s v="US"/>
    <s v="USD"/>
    <n v="1460091600"/>
    <n v="1460264400"/>
    <b v="0"/>
    <b v="0"/>
    <n v="2338.833333333333"/>
    <n v="59.970085470085472"/>
    <x v="602"/>
    <d v="2016-04-10T05:00:00"/>
  </r>
  <r>
    <n v="654"/>
    <s v="Roberts, Hinton and Williams"/>
    <s v="Programmable static middleware"/>
    <x v="1"/>
    <s v="metal"/>
    <n v="35000"/>
    <n v="177936"/>
    <x v="1"/>
    <n v="3016"/>
    <s v="US"/>
    <s v="USD"/>
    <n v="1440392400"/>
    <n v="1440824400"/>
    <b v="0"/>
    <b v="0"/>
    <n v="508.38857142857148"/>
    <n v="58.9973474801061"/>
    <x v="335"/>
    <d v="2015-08-29T05:00:00"/>
  </r>
  <r>
    <n v="655"/>
    <s v="Gonzalez, Williams and Benson"/>
    <s v="Multi-layered bottom-line encryption"/>
    <x v="7"/>
    <s v="photography books"/>
    <n v="6900"/>
    <n v="13212"/>
    <x v="1"/>
    <n v="264"/>
    <s v="US"/>
    <s v="USD"/>
    <n v="1488434400"/>
    <n v="1489554000"/>
    <b v="1"/>
    <b v="0"/>
    <n v="191.47826086956522"/>
    <n v="50.045454545454547"/>
    <x v="603"/>
    <d v="2017-03-15T05:00:00"/>
  </r>
  <r>
    <n v="656"/>
    <s v="Hobbs, Brown and Lee"/>
    <s v="Vision-oriented systematic Graphical User Interface"/>
    <x v="0"/>
    <s v="food trucks"/>
    <n v="118400"/>
    <n v="49879"/>
    <x v="0"/>
    <n v="504"/>
    <s v="AU"/>
    <s v="AUD"/>
    <n v="1514440800"/>
    <n v="1514872800"/>
    <b v="0"/>
    <b v="0"/>
    <n v="42.127533783783782"/>
    <n v="98.966269841269835"/>
    <x v="604"/>
    <d v="2018-01-02T06:00:00"/>
  </r>
  <r>
    <n v="657"/>
    <s v="Russo, Kim and Mccoy"/>
    <s v="Balanced optimal hardware"/>
    <x v="4"/>
    <s v="science fiction"/>
    <n v="10000"/>
    <n v="824"/>
    <x v="0"/>
    <n v="14"/>
    <s v="US"/>
    <s v="USD"/>
    <n v="1514354400"/>
    <n v="1515736800"/>
    <b v="0"/>
    <b v="0"/>
    <n v="8.24"/>
    <n v="58.857142857142854"/>
    <x v="605"/>
    <d v="2018-01-12T06:00:00"/>
  </r>
  <r>
    <n v="658"/>
    <s v="Howell, Myers and Olson"/>
    <s v="Self-enabling mission-critical success"/>
    <x v="1"/>
    <s v="rock"/>
    <n v="52600"/>
    <n v="31594"/>
    <x v="3"/>
    <n v="390"/>
    <s v="US"/>
    <s v="USD"/>
    <n v="1440910800"/>
    <n v="1442898000"/>
    <b v="0"/>
    <b v="0"/>
    <n v="60.064638783269963"/>
    <n v="81.010256410256417"/>
    <x v="606"/>
    <d v="2015-09-22T05:00:00"/>
  </r>
  <r>
    <n v="659"/>
    <s v="Bailey and Sons"/>
    <s v="Grass-roots dynamic emulation"/>
    <x v="4"/>
    <s v="documentary"/>
    <n v="120700"/>
    <n v="57010"/>
    <x v="0"/>
    <n v="750"/>
    <s v="GB"/>
    <s v="GBP"/>
    <n v="1296108000"/>
    <n v="1296194400"/>
    <b v="0"/>
    <b v="0"/>
    <n v="47.232808616404313"/>
    <n v="76.013333333333335"/>
    <x v="65"/>
    <d v="2011-01-28T06:00:00"/>
  </r>
  <r>
    <n v="660"/>
    <s v="Jensen-Brown"/>
    <s v="Fundamental disintermediate matrix"/>
    <x v="3"/>
    <s v="plays"/>
    <n v="9100"/>
    <n v="7438"/>
    <x v="0"/>
    <n v="77"/>
    <s v="US"/>
    <s v="USD"/>
    <n v="1440133200"/>
    <n v="1440910800"/>
    <b v="1"/>
    <b v="0"/>
    <n v="81.736263736263737"/>
    <n v="96.597402597402592"/>
    <x v="607"/>
    <d v="2015-08-30T05:00:00"/>
  </r>
  <r>
    <n v="661"/>
    <s v="Smith Group"/>
    <s v="Right-sized secondary challenge"/>
    <x v="1"/>
    <s v="jazz"/>
    <n v="106800"/>
    <n v="57872"/>
    <x v="0"/>
    <n v="752"/>
    <s v="DK"/>
    <s v="DKK"/>
    <n v="1332910800"/>
    <n v="1335502800"/>
    <b v="0"/>
    <b v="0"/>
    <n v="54.187265917603"/>
    <n v="76.957446808510639"/>
    <x v="608"/>
    <d v="2012-04-27T05:00:00"/>
  </r>
  <r>
    <n v="662"/>
    <s v="Murphy-Farrell"/>
    <s v="Implemented exuding software"/>
    <x v="3"/>
    <s v="plays"/>
    <n v="9100"/>
    <n v="8906"/>
    <x v="0"/>
    <n v="131"/>
    <s v="US"/>
    <s v="USD"/>
    <n v="1544335200"/>
    <n v="1544680800"/>
    <b v="0"/>
    <b v="0"/>
    <n v="97.868131868131869"/>
    <n v="67.984732824427482"/>
    <x v="609"/>
    <d v="2018-12-13T06:00:00"/>
  </r>
  <r>
    <n v="663"/>
    <s v="Everett-Wolfe"/>
    <s v="Total optimizing software"/>
    <x v="3"/>
    <s v="plays"/>
    <n v="10000"/>
    <n v="7724"/>
    <x v="0"/>
    <n v="87"/>
    <s v="US"/>
    <s v="USD"/>
    <n v="1286427600"/>
    <n v="1288414800"/>
    <b v="0"/>
    <b v="0"/>
    <n v="77.239999999999995"/>
    <n v="88.781609195402297"/>
    <x v="610"/>
    <d v="2010-10-30T05:00:00"/>
  </r>
  <r>
    <n v="664"/>
    <s v="Young PLC"/>
    <s v="Optional maximized attitude"/>
    <x v="1"/>
    <s v="jazz"/>
    <n v="79400"/>
    <n v="26571"/>
    <x v="0"/>
    <n v="1063"/>
    <s v="US"/>
    <s v="USD"/>
    <n v="1329717600"/>
    <n v="1330581600"/>
    <b v="0"/>
    <b v="0"/>
    <n v="33.464735516372798"/>
    <n v="24.99623706491063"/>
    <x v="541"/>
    <d v="2012-03-01T06:00:00"/>
  </r>
  <r>
    <n v="665"/>
    <s v="Park-Goodman"/>
    <s v="Customer-focused impactful extranet"/>
    <x v="4"/>
    <s v="documentary"/>
    <n v="5100"/>
    <n v="12219"/>
    <x v="1"/>
    <n v="272"/>
    <s v="US"/>
    <s v="USD"/>
    <n v="1310187600"/>
    <n v="1311397200"/>
    <b v="0"/>
    <b v="1"/>
    <n v="239.58823529411765"/>
    <n v="44.922794117647058"/>
    <x v="611"/>
    <d v="2011-07-23T05:00:00"/>
  </r>
  <r>
    <n v="666"/>
    <s v="York, Barr and Grant"/>
    <s v="Cloned bottom-line success"/>
    <x v="3"/>
    <s v="plays"/>
    <n v="3100"/>
    <n v="1985"/>
    <x v="3"/>
    <n v="25"/>
    <s v="US"/>
    <s v="USD"/>
    <n v="1377838800"/>
    <n v="1378357200"/>
    <b v="0"/>
    <b v="1"/>
    <n v="64.032258064516128"/>
    <n v="79.400000000000006"/>
    <x v="612"/>
    <d v="2013-09-05T05:00:00"/>
  </r>
  <r>
    <n v="667"/>
    <s v="Little Ltd"/>
    <s v="Decentralized bandwidth-monitored ability"/>
    <x v="8"/>
    <s v="audio"/>
    <n v="6900"/>
    <n v="12155"/>
    <x v="1"/>
    <n v="419"/>
    <s v="US"/>
    <s v="USD"/>
    <n v="1410325200"/>
    <n v="1411102800"/>
    <b v="0"/>
    <b v="0"/>
    <n v="176.15942028985506"/>
    <n v="29.009546539379475"/>
    <x v="613"/>
    <d v="2014-09-19T05:00:00"/>
  </r>
  <r>
    <n v="668"/>
    <s v="Brown and Sons"/>
    <s v="Programmable leadingedge budgetary management"/>
    <x v="3"/>
    <s v="plays"/>
    <n v="27500"/>
    <n v="5593"/>
    <x v="0"/>
    <n v="76"/>
    <s v="US"/>
    <s v="USD"/>
    <n v="1343797200"/>
    <n v="1344834000"/>
    <b v="0"/>
    <b v="0"/>
    <n v="20.33818181818182"/>
    <n v="73.59210526315789"/>
    <x v="614"/>
    <d v="2012-08-13T05:00:00"/>
  </r>
  <r>
    <n v="669"/>
    <s v="Payne, Garrett and Thomas"/>
    <s v="Upgradable bi-directional concept"/>
    <x v="3"/>
    <s v="plays"/>
    <n v="48800"/>
    <n v="175020"/>
    <x v="1"/>
    <n v="1621"/>
    <s v="IT"/>
    <s v="EUR"/>
    <n v="1498453200"/>
    <n v="1499230800"/>
    <b v="0"/>
    <b v="0"/>
    <n v="358.64754098360658"/>
    <n v="107.97038864898211"/>
    <x v="615"/>
    <d v="2017-07-05T05:00:00"/>
  </r>
  <r>
    <n v="670"/>
    <s v="Robinson Group"/>
    <s v="Re-contextualized homogeneous flexibility"/>
    <x v="1"/>
    <s v="indie rock"/>
    <n v="16200"/>
    <n v="75955"/>
    <x v="1"/>
    <n v="1101"/>
    <s v="US"/>
    <s v="USD"/>
    <n v="1456380000"/>
    <n v="1457416800"/>
    <b v="0"/>
    <b v="0"/>
    <n v="468.85802469135803"/>
    <n v="68.987284287011803"/>
    <x v="90"/>
    <d v="2016-03-08T06:00:00"/>
  </r>
  <r>
    <n v="671"/>
    <s v="Robinson-Kelly"/>
    <s v="Monitored bi-directional standardization"/>
    <x v="3"/>
    <s v="plays"/>
    <n v="97600"/>
    <n v="119127"/>
    <x v="1"/>
    <n v="1073"/>
    <s v="US"/>
    <s v="USD"/>
    <n v="1280552400"/>
    <n v="1280898000"/>
    <b v="0"/>
    <b v="1"/>
    <n v="122.05635245901641"/>
    <n v="111.02236719478098"/>
    <x v="616"/>
    <d v="2010-08-04T05:00:00"/>
  </r>
  <r>
    <n v="672"/>
    <s v="Kelly-Colon"/>
    <s v="Stand-alone grid-enabled leverage"/>
    <x v="3"/>
    <s v="plays"/>
    <n v="197900"/>
    <n v="110689"/>
    <x v="0"/>
    <n v="4428"/>
    <s v="AU"/>
    <s v="AUD"/>
    <n v="1521608400"/>
    <n v="1522472400"/>
    <b v="0"/>
    <b v="0"/>
    <n v="55.931783729156137"/>
    <n v="24.997515808491418"/>
    <x v="617"/>
    <d v="2018-03-31T05:00:00"/>
  </r>
  <r>
    <n v="673"/>
    <s v="Turner, Scott and Gentry"/>
    <s v="Assimilated regional groupware"/>
    <x v="1"/>
    <s v="indie rock"/>
    <n v="5600"/>
    <n v="2445"/>
    <x v="0"/>
    <n v="58"/>
    <s v="IT"/>
    <s v="EUR"/>
    <n v="1460696400"/>
    <n v="1462510800"/>
    <b v="0"/>
    <b v="0"/>
    <n v="43.660714285714285"/>
    <n v="42.155172413793103"/>
    <x v="618"/>
    <d v="2016-05-06T05:00:00"/>
  </r>
  <r>
    <n v="674"/>
    <s v="Sanchez Ltd"/>
    <s v="Up-sized 24hour instruction set"/>
    <x v="7"/>
    <s v="photography books"/>
    <n v="170700"/>
    <n v="57250"/>
    <x v="3"/>
    <n v="1218"/>
    <s v="US"/>
    <s v="USD"/>
    <n v="1313730000"/>
    <n v="1317790800"/>
    <b v="0"/>
    <b v="0"/>
    <n v="33.53837141183363"/>
    <n v="47.003284072249592"/>
    <x v="619"/>
    <d v="2011-10-05T05:00:00"/>
  </r>
  <r>
    <n v="675"/>
    <s v="Giles-Smith"/>
    <s v="Right-sized web-enabled intranet"/>
    <x v="8"/>
    <s v="audio"/>
    <n v="9700"/>
    <n v="11929"/>
    <x v="1"/>
    <n v="331"/>
    <s v="US"/>
    <s v="USD"/>
    <n v="1568178000"/>
    <n v="1568782800"/>
    <b v="0"/>
    <b v="0"/>
    <n v="122.97938144329896"/>
    <n v="36.0392749244713"/>
    <x v="620"/>
    <d v="2019-09-18T05:00:00"/>
  </r>
  <r>
    <n v="676"/>
    <s v="Thompson-Moreno"/>
    <s v="Expanded needs-based orchestration"/>
    <x v="7"/>
    <s v="photography books"/>
    <n v="62300"/>
    <n v="118214"/>
    <x v="1"/>
    <n v="1170"/>
    <s v="US"/>
    <s v="USD"/>
    <n v="1348635600"/>
    <n v="1349413200"/>
    <b v="0"/>
    <b v="0"/>
    <n v="189.74959871589084"/>
    <n v="101.03760683760684"/>
    <x v="621"/>
    <d v="2012-10-05T05:00:00"/>
  </r>
  <r>
    <n v="677"/>
    <s v="Murphy-Fox"/>
    <s v="Organic system-worthy orchestration"/>
    <x v="5"/>
    <s v="fiction"/>
    <n v="5300"/>
    <n v="4432"/>
    <x v="0"/>
    <n v="111"/>
    <s v="US"/>
    <s v="USD"/>
    <n v="1468126800"/>
    <n v="1472446800"/>
    <b v="0"/>
    <b v="0"/>
    <n v="83.622641509433961"/>
    <n v="39.927927927927925"/>
    <x v="622"/>
    <d v="2016-08-29T05:00:00"/>
  </r>
  <r>
    <n v="678"/>
    <s v="Rodriguez-Patterson"/>
    <s v="Inverse static standardization"/>
    <x v="4"/>
    <s v="drama"/>
    <n v="99500"/>
    <n v="17879"/>
    <x v="3"/>
    <n v="215"/>
    <s v="US"/>
    <s v="USD"/>
    <n v="1547877600"/>
    <n v="1548050400"/>
    <b v="0"/>
    <b v="0"/>
    <n v="17.968844221105527"/>
    <n v="83.158139534883716"/>
    <x v="35"/>
    <d v="2019-01-21T06:00:00"/>
  </r>
  <r>
    <n v="679"/>
    <s v="Davis Ltd"/>
    <s v="Synchronized motivating solution"/>
    <x v="0"/>
    <s v="food trucks"/>
    <n v="1400"/>
    <n v="14511"/>
    <x v="1"/>
    <n v="363"/>
    <s v="US"/>
    <s v="USD"/>
    <n v="1571374800"/>
    <n v="1571806800"/>
    <b v="0"/>
    <b v="1"/>
    <n v="1036.5"/>
    <n v="39.97520661157025"/>
    <x v="623"/>
    <d v="2019-10-23T05:00:00"/>
  </r>
  <r>
    <n v="680"/>
    <s v="Nelson-Valdez"/>
    <s v="Open-source 4thgeneration open system"/>
    <x v="6"/>
    <s v="mobile games"/>
    <n v="145600"/>
    <n v="141822"/>
    <x v="0"/>
    <n v="2955"/>
    <s v="US"/>
    <s v="USD"/>
    <n v="1576303200"/>
    <n v="1576476000"/>
    <b v="0"/>
    <b v="1"/>
    <n v="97.405219780219781"/>
    <n v="47.993908629441627"/>
    <x v="624"/>
    <d v="2019-12-16T06:00:00"/>
  </r>
  <r>
    <n v="681"/>
    <s v="Kelly PLC"/>
    <s v="Decentralized context-sensitive superstructure"/>
    <x v="3"/>
    <s v="plays"/>
    <n v="184100"/>
    <n v="159037"/>
    <x v="0"/>
    <n v="1657"/>
    <s v="US"/>
    <s v="USD"/>
    <n v="1324447200"/>
    <n v="1324965600"/>
    <b v="0"/>
    <b v="0"/>
    <n v="86.386203150461711"/>
    <n v="95.978877489438744"/>
    <x v="625"/>
    <d v="2011-12-27T06:00:00"/>
  </r>
  <r>
    <n v="682"/>
    <s v="Nguyen and Sons"/>
    <s v="Compatible 5thgeneration concept"/>
    <x v="3"/>
    <s v="plays"/>
    <n v="5400"/>
    <n v="8109"/>
    <x v="1"/>
    <n v="103"/>
    <s v="US"/>
    <s v="USD"/>
    <n v="1386741600"/>
    <n v="1387519200"/>
    <b v="0"/>
    <b v="0"/>
    <n v="150.16666666666666"/>
    <n v="78.728155339805824"/>
    <x v="626"/>
    <d v="2013-12-20T06:00:00"/>
  </r>
  <r>
    <n v="683"/>
    <s v="Jones PLC"/>
    <s v="Virtual systemic intranet"/>
    <x v="3"/>
    <s v="plays"/>
    <n v="2300"/>
    <n v="8244"/>
    <x v="1"/>
    <n v="147"/>
    <s v="US"/>
    <s v="USD"/>
    <n v="1537074000"/>
    <n v="1537246800"/>
    <b v="0"/>
    <b v="0"/>
    <n v="358.43478260869563"/>
    <n v="56.081632653061227"/>
    <x v="627"/>
    <d v="2018-09-18T05:00:00"/>
  </r>
  <r>
    <n v="684"/>
    <s v="Gilmore LLC"/>
    <s v="Optimized systemic algorithm"/>
    <x v="5"/>
    <s v="nonfiction"/>
    <n v="1400"/>
    <n v="7600"/>
    <x v="1"/>
    <n v="110"/>
    <s v="CA"/>
    <s v="CAD"/>
    <n v="1277787600"/>
    <n v="1279515600"/>
    <b v="0"/>
    <b v="0"/>
    <n v="542.85714285714289"/>
    <n v="69.090909090909093"/>
    <x v="628"/>
    <d v="2010-07-19T05:00:00"/>
  </r>
  <r>
    <n v="685"/>
    <s v="Lee-Cobb"/>
    <s v="Customizable homogeneous firmware"/>
    <x v="3"/>
    <s v="plays"/>
    <n v="140000"/>
    <n v="94501"/>
    <x v="0"/>
    <n v="926"/>
    <s v="CA"/>
    <s v="CAD"/>
    <n v="1440306000"/>
    <n v="1442379600"/>
    <b v="0"/>
    <b v="0"/>
    <n v="67.500714285714281"/>
    <n v="102.05291576673866"/>
    <x v="629"/>
    <d v="2015-09-16T05:00:00"/>
  </r>
  <r>
    <n v="686"/>
    <s v="Jones, Wiley and Robbins"/>
    <s v="Front-line cohesive extranet"/>
    <x v="2"/>
    <s v="wearables"/>
    <n v="7500"/>
    <n v="14381"/>
    <x v="1"/>
    <n v="134"/>
    <s v="US"/>
    <s v="USD"/>
    <n v="1522126800"/>
    <n v="1523077200"/>
    <b v="0"/>
    <b v="0"/>
    <n v="191.74666666666667"/>
    <n v="107.32089552238806"/>
    <x v="630"/>
    <d v="2018-04-07T05:00:00"/>
  </r>
  <r>
    <n v="687"/>
    <s v="Martin, Gates and Holt"/>
    <s v="Distributed holistic neural-net"/>
    <x v="3"/>
    <s v="plays"/>
    <n v="1500"/>
    <n v="13980"/>
    <x v="1"/>
    <n v="269"/>
    <s v="US"/>
    <s v="USD"/>
    <n v="1489298400"/>
    <n v="1489554000"/>
    <b v="0"/>
    <b v="0"/>
    <n v="932"/>
    <n v="51.970260223048328"/>
    <x v="631"/>
    <d v="2017-03-15T05:00:00"/>
  </r>
  <r>
    <n v="688"/>
    <s v="Bowen, Davies and Burns"/>
    <s v="Devolved client-server monitoring"/>
    <x v="4"/>
    <s v="television"/>
    <n v="2900"/>
    <n v="12449"/>
    <x v="1"/>
    <n v="175"/>
    <s v="US"/>
    <s v="USD"/>
    <n v="1547100000"/>
    <n v="1548482400"/>
    <b v="0"/>
    <b v="1"/>
    <n v="429.27586206896552"/>
    <n v="71.137142857142862"/>
    <x v="632"/>
    <d v="2019-01-26T06:00:00"/>
  </r>
  <r>
    <n v="689"/>
    <s v="Nguyen Inc"/>
    <s v="Seamless directional capacity"/>
    <x v="2"/>
    <s v="web"/>
    <n v="7300"/>
    <n v="7348"/>
    <x v="1"/>
    <n v="69"/>
    <s v="US"/>
    <s v="USD"/>
    <n v="1383022800"/>
    <n v="1384063200"/>
    <b v="0"/>
    <b v="0"/>
    <n v="100.65753424657535"/>
    <n v="106.49275362318841"/>
    <x v="633"/>
    <d v="2013-11-10T06:00:00"/>
  </r>
  <r>
    <n v="690"/>
    <s v="Walsh-Watts"/>
    <s v="Polarized actuating implementation"/>
    <x v="4"/>
    <s v="documentary"/>
    <n v="3600"/>
    <n v="8158"/>
    <x v="1"/>
    <n v="190"/>
    <s v="US"/>
    <s v="USD"/>
    <n v="1322373600"/>
    <n v="1322892000"/>
    <b v="0"/>
    <b v="1"/>
    <n v="226.61111111111109"/>
    <n v="42.93684210526316"/>
    <x v="634"/>
    <d v="2011-12-03T06:00:00"/>
  </r>
  <r>
    <n v="691"/>
    <s v="Ray, Li and Li"/>
    <s v="Front-line disintermediate hub"/>
    <x v="4"/>
    <s v="documentary"/>
    <n v="5000"/>
    <n v="7119"/>
    <x v="1"/>
    <n v="237"/>
    <s v="US"/>
    <s v="USD"/>
    <n v="1349240400"/>
    <n v="1350709200"/>
    <b v="1"/>
    <b v="1"/>
    <n v="142.38"/>
    <n v="30.037974683544302"/>
    <x v="635"/>
    <d v="2012-10-20T05:00:00"/>
  </r>
  <r>
    <n v="692"/>
    <s v="Murray Ltd"/>
    <s v="Decentralized 4thgeneration challenge"/>
    <x v="1"/>
    <s v="rock"/>
    <n v="6000"/>
    <n v="5438"/>
    <x v="0"/>
    <n v="77"/>
    <s v="GB"/>
    <s v="GBP"/>
    <n v="1562648400"/>
    <n v="1564203600"/>
    <b v="0"/>
    <b v="0"/>
    <n v="90.633333333333326"/>
    <n v="70.623376623376629"/>
    <x v="636"/>
    <d v="2019-07-27T05:00:00"/>
  </r>
  <r>
    <n v="693"/>
    <s v="Bradford-Silva"/>
    <s v="Reverse-engineered composite hierarchy"/>
    <x v="3"/>
    <s v="plays"/>
    <n v="180400"/>
    <n v="115396"/>
    <x v="0"/>
    <n v="1748"/>
    <s v="US"/>
    <s v="USD"/>
    <n v="1508216400"/>
    <n v="1509685200"/>
    <b v="0"/>
    <b v="0"/>
    <n v="63.966740576496676"/>
    <n v="66.016018306636155"/>
    <x v="637"/>
    <d v="2017-11-03T05:00:00"/>
  </r>
  <r>
    <n v="694"/>
    <s v="Mora-Bradley"/>
    <s v="Programmable tangible ability"/>
    <x v="3"/>
    <s v="plays"/>
    <n v="9100"/>
    <n v="7656"/>
    <x v="0"/>
    <n v="79"/>
    <s v="US"/>
    <s v="USD"/>
    <n v="1511762400"/>
    <n v="1514959200"/>
    <b v="0"/>
    <b v="0"/>
    <n v="84.131868131868131"/>
    <n v="96.911392405063296"/>
    <x v="638"/>
    <d v="2018-01-03T06:00:00"/>
  </r>
  <r>
    <n v="695"/>
    <s v="Cardenas, Thompson and Carey"/>
    <s v="Configurable full-range emulation"/>
    <x v="1"/>
    <s v="rock"/>
    <n v="9200"/>
    <n v="12322"/>
    <x v="1"/>
    <n v="196"/>
    <s v="IT"/>
    <s v="EUR"/>
    <n v="1447480800"/>
    <n v="1448863200"/>
    <b v="1"/>
    <b v="0"/>
    <n v="133.93478260869566"/>
    <n v="62.867346938775512"/>
    <x v="639"/>
    <d v="2015-11-30T06:00:00"/>
  </r>
  <r>
    <n v="696"/>
    <s v="Lopez, Reid and Johnson"/>
    <s v="Total real-time hardware"/>
    <x v="3"/>
    <s v="plays"/>
    <n v="164100"/>
    <n v="96888"/>
    <x v="0"/>
    <n v="889"/>
    <s v="US"/>
    <s v="USD"/>
    <n v="1429506000"/>
    <n v="1429592400"/>
    <b v="0"/>
    <b v="1"/>
    <n v="59.042047531992694"/>
    <n v="108.98537682789652"/>
    <x v="640"/>
    <d v="2015-04-21T05:00:00"/>
  </r>
  <r>
    <n v="697"/>
    <s v="Fox-Williams"/>
    <s v="Profound system-worthy functionalities"/>
    <x v="1"/>
    <s v="electric music"/>
    <n v="128900"/>
    <n v="196960"/>
    <x v="1"/>
    <n v="7295"/>
    <s v="US"/>
    <s v="USD"/>
    <n v="1522472400"/>
    <n v="1522645200"/>
    <b v="0"/>
    <b v="0"/>
    <n v="152.80062063615205"/>
    <n v="26.999314599040439"/>
    <x v="641"/>
    <d v="2018-04-02T05:00:00"/>
  </r>
  <r>
    <n v="698"/>
    <s v="Taylor, Wood and Taylor"/>
    <s v="Cloned hybrid focus group"/>
    <x v="2"/>
    <s v="wearables"/>
    <n v="42100"/>
    <n v="188057"/>
    <x v="1"/>
    <n v="2893"/>
    <s v="CA"/>
    <s v="CAD"/>
    <n v="1322114400"/>
    <n v="1323324000"/>
    <b v="0"/>
    <b v="0"/>
    <n v="446.69121140142522"/>
    <n v="65.004147943311438"/>
    <x v="642"/>
    <d v="2011-12-08T06:00:00"/>
  </r>
  <r>
    <n v="699"/>
    <s v="King Inc"/>
    <s v="Ergonomic dedicated focus group"/>
    <x v="4"/>
    <s v="drama"/>
    <n v="7400"/>
    <n v="6245"/>
    <x v="0"/>
    <n v="56"/>
    <s v="US"/>
    <s v="USD"/>
    <n v="1561438800"/>
    <n v="1561525200"/>
    <b v="0"/>
    <b v="0"/>
    <n v="84.391891891891888"/>
    <n v="111.51785714285714"/>
    <x v="230"/>
    <d v="2019-06-26T05:00:00"/>
  </r>
  <r>
    <n v="700"/>
    <s v="Cole, Petty and Cameron"/>
    <s v="Realigned zero administration paradigm"/>
    <x v="2"/>
    <s v="wearables"/>
    <n v="100"/>
    <n v="3"/>
    <x v="0"/>
    <n v="1"/>
    <s v="US"/>
    <s v="USD"/>
    <n v="1264399200"/>
    <n v="1265695200"/>
    <b v="0"/>
    <b v="0"/>
    <n v="3"/>
    <n v="3"/>
    <x v="67"/>
    <d v="2010-02-09T06:00:00"/>
  </r>
  <r>
    <n v="701"/>
    <s v="Mcclain LLC"/>
    <s v="Open-source multi-tasking methodology"/>
    <x v="3"/>
    <s v="plays"/>
    <n v="52000"/>
    <n v="91014"/>
    <x v="1"/>
    <n v="820"/>
    <s v="US"/>
    <s v="USD"/>
    <n v="1301202000"/>
    <n v="1301806800"/>
    <b v="1"/>
    <b v="0"/>
    <n v="175.02692307692308"/>
    <n v="110.99268292682927"/>
    <x v="643"/>
    <d v="2011-04-03T05:00:00"/>
  </r>
  <r>
    <n v="702"/>
    <s v="Sims-Gross"/>
    <s v="Object-based attitude-oriented analyzer"/>
    <x v="2"/>
    <s v="wearables"/>
    <n v="8700"/>
    <n v="4710"/>
    <x v="0"/>
    <n v="83"/>
    <s v="US"/>
    <s v="USD"/>
    <n v="1374469200"/>
    <n v="1374901200"/>
    <b v="0"/>
    <b v="0"/>
    <n v="54.137931034482754"/>
    <n v="56.746987951807228"/>
    <x v="644"/>
    <d v="2013-07-27T05:00:00"/>
  </r>
  <r>
    <n v="703"/>
    <s v="Perez Group"/>
    <s v="Cross-platform tertiary hub"/>
    <x v="5"/>
    <s v="translations"/>
    <n v="63400"/>
    <n v="197728"/>
    <x v="1"/>
    <n v="2038"/>
    <s v="US"/>
    <s v="USD"/>
    <n v="1334984400"/>
    <n v="1336453200"/>
    <b v="1"/>
    <b v="1"/>
    <n v="311.87381703470032"/>
    <n v="97.020608439646708"/>
    <x v="645"/>
    <d v="2012-05-08T05:00:00"/>
  </r>
  <r>
    <n v="704"/>
    <s v="Haynes-Williams"/>
    <s v="Seamless clear-thinking artificial intelligence"/>
    <x v="4"/>
    <s v="animation"/>
    <n v="8700"/>
    <n v="10682"/>
    <x v="1"/>
    <n v="116"/>
    <s v="US"/>
    <s v="USD"/>
    <n v="1467608400"/>
    <n v="1468904400"/>
    <b v="0"/>
    <b v="0"/>
    <n v="122.78160919540231"/>
    <n v="92.08620689655173"/>
    <x v="646"/>
    <d v="2016-07-19T05:00:00"/>
  </r>
  <r>
    <n v="705"/>
    <s v="Ford LLC"/>
    <s v="Centralized tangible success"/>
    <x v="5"/>
    <s v="nonfiction"/>
    <n v="169700"/>
    <n v="168048"/>
    <x v="0"/>
    <n v="2025"/>
    <s v="GB"/>
    <s v="GBP"/>
    <n v="1386741600"/>
    <n v="1387087200"/>
    <b v="0"/>
    <b v="0"/>
    <n v="99.026517383618156"/>
    <n v="82.986666666666665"/>
    <x v="626"/>
    <d v="2013-12-15T06:00:00"/>
  </r>
  <r>
    <n v="706"/>
    <s v="Moreno Ltd"/>
    <s v="Customer-focused multimedia methodology"/>
    <x v="2"/>
    <s v="web"/>
    <n v="108400"/>
    <n v="138586"/>
    <x v="1"/>
    <n v="1345"/>
    <s v="AU"/>
    <s v="AUD"/>
    <n v="1546754400"/>
    <n v="1547445600"/>
    <b v="0"/>
    <b v="1"/>
    <n v="127.84686346863469"/>
    <n v="103.03791821561339"/>
    <x v="647"/>
    <d v="2019-01-14T06:00:00"/>
  </r>
  <r>
    <n v="707"/>
    <s v="Moore, Cook and Wright"/>
    <s v="Visionary maximized Local Area Network"/>
    <x v="4"/>
    <s v="drama"/>
    <n v="7300"/>
    <n v="11579"/>
    <x v="1"/>
    <n v="168"/>
    <s v="US"/>
    <s v="USD"/>
    <n v="1544248800"/>
    <n v="1547359200"/>
    <b v="0"/>
    <b v="0"/>
    <n v="158.61643835616439"/>
    <n v="68.922619047619051"/>
    <x v="159"/>
    <d v="2019-01-13T06:00:00"/>
  </r>
  <r>
    <n v="708"/>
    <s v="Ortega LLC"/>
    <s v="Secured bifurcated intranet"/>
    <x v="3"/>
    <s v="plays"/>
    <n v="1700"/>
    <n v="12020"/>
    <x v="1"/>
    <n v="137"/>
    <s v="CH"/>
    <s v="CHF"/>
    <n v="1495429200"/>
    <n v="1496293200"/>
    <b v="0"/>
    <b v="0"/>
    <n v="707.05882352941171"/>
    <n v="87.737226277372258"/>
    <x v="648"/>
    <d v="2017-06-01T05:00:00"/>
  </r>
  <r>
    <n v="709"/>
    <s v="Silva, Walker and Martin"/>
    <s v="Grass-roots 4thgeneration product"/>
    <x v="3"/>
    <s v="plays"/>
    <n v="9800"/>
    <n v="13954"/>
    <x v="1"/>
    <n v="186"/>
    <s v="IT"/>
    <s v="EUR"/>
    <n v="1334811600"/>
    <n v="1335416400"/>
    <b v="0"/>
    <b v="0"/>
    <n v="142.38775510204081"/>
    <n v="75.021505376344081"/>
    <x v="267"/>
    <d v="2012-04-26T05:00:00"/>
  </r>
  <r>
    <n v="710"/>
    <s v="Huynh, Gallegos and Mills"/>
    <s v="Reduced next generation info-mediaries"/>
    <x v="3"/>
    <s v="plays"/>
    <n v="4300"/>
    <n v="6358"/>
    <x v="1"/>
    <n v="125"/>
    <s v="US"/>
    <s v="USD"/>
    <n v="1531544400"/>
    <n v="1532149200"/>
    <b v="0"/>
    <b v="1"/>
    <n v="147.86046511627907"/>
    <n v="50.863999999999997"/>
    <x v="649"/>
    <d v="2018-07-21T05:00:00"/>
  </r>
  <r>
    <n v="711"/>
    <s v="Anderson LLC"/>
    <s v="Customizable full-range artificial intelligence"/>
    <x v="3"/>
    <s v="plays"/>
    <n v="6200"/>
    <n v="1260"/>
    <x v="0"/>
    <n v="14"/>
    <s v="IT"/>
    <s v="EUR"/>
    <n v="1453615200"/>
    <n v="1453788000"/>
    <b v="1"/>
    <b v="1"/>
    <n v="20.322580645161288"/>
    <n v="90"/>
    <x v="248"/>
    <d v="2016-01-26T06:00:00"/>
  </r>
  <r>
    <n v="712"/>
    <s v="Garza-Bryant"/>
    <s v="Programmable leadingedge contingency"/>
    <x v="3"/>
    <s v="plays"/>
    <n v="800"/>
    <n v="14725"/>
    <x v="1"/>
    <n v="202"/>
    <s v="US"/>
    <s v="USD"/>
    <n v="1467954000"/>
    <n v="1471496400"/>
    <b v="0"/>
    <b v="0"/>
    <n v="1840.625"/>
    <n v="72.896039603960389"/>
    <x v="571"/>
    <d v="2016-08-18T05:00:00"/>
  </r>
  <r>
    <n v="713"/>
    <s v="Mays LLC"/>
    <s v="Multi-layered global groupware"/>
    <x v="5"/>
    <s v="radio &amp; podcasts"/>
    <n v="6900"/>
    <n v="11174"/>
    <x v="1"/>
    <n v="103"/>
    <s v="US"/>
    <s v="USD"/>
    <n v="1471842000"/>
    <n v="1472878800"/>
    <b v="0"/>
    <b v="0"/>
    <n v="161.94202898550725"/>
    <n v="108.48543689320388"/>
    <x v="650"/>
    <d v="2016-09-03T05:00:00"/>
  </r>
  <r>
    <n v="714"/>
    <s v="Evans-Jones"/>
    <s v="Switchable methodical superstructure"/>
    <x v="1"/>
    <s v="rock"/>
    <n v="38500"/>
    <n v="182036"/>
    <x v="1"/>
    <n v="1785"/>
    <s v="US"/>
    <s v="USD"/>
    <n v="1408424400"/>
    <n v="1408510800"/>
    <b v="0"/>
    <b v="0"/>
    <n v="472.82077922077923"/>
    <n v="101.98095238095237"/>
    <x v="1"/>
    <d v="2014-08-20T05:00:00"/>
  </r>
  <r>
    <n v="715"/>
    <s v="Fischer, Torres and Walker"/>
    <s v="Expanded even-keeled portal"/>
    <x v="6"/>
    <s v="mobile games"/>
    <n v="118000"/>
    <n v="28870"/>
    <x v="0"/>
    <n v="656"/>
    <s v="US"/>
    <s v="USD"/>
    <n v="1281157200"/>
    <n v="1281589200"/>
    <b v="0"/>
    <b v="0"/>
    <n v="24.466101694915253"/>
    <n v="44.009146341463413"/>
    <x v="651"/>
    <d v="2010-08-12T05:00:00"/>
  </r>
  <r>
    <n v="716"/>
    <s v="Tapia, Kramer and Hicks"/>
    <s v="Advanced modular moderator"/>
    <x v="3"/>
    <s v="plays"/>
    <n v="2000"/>
    <n v="10353"/>
    <x v="1"/>
    <n v="157"/>
    <s v="US"/>
    <s v="USD"/>
    <n v="1373432400"/>
    <n v="1375851600"/>
    <b v="0"/>
    <b v="1"/>
    <n v="517.65"/>
    <n v="65.942675159235662"/>
    <x v="652"/>
    <d v="2013-08-07T05:00:00"/>
  </r>
  <r>
    <n v="717"/>
    <s v="Barnes, Wilcox and Riley"/>
    <s v="Reverse-engineered well-modulated ability"/>
    <x v="4"/>
    <s v="documentary"/>
    <n v="5600"/>
    <n v="13868"/>
    <x v="1"/>
    <n v="555"/>
    <s v="US"/>
    <s v="USD"/>
    <n v="1313989200"/>
    <n v="1315803600"/>
    <b v="0"/>
    <b v="0"/>
    <n v="247.64285714285714"/>
    <n v="24.987387387387386"/>
    <x v="653"/>
    <d v="2011-09-12T05:00:00"/>
  </r>
  <r>
    <n v="718"/>
    <s v="Reyes PLC"/>
    <s v="Expanded optimal pricing structure"/>
    <x v="2"/>
    <s v="wearables"/>
    <n v="8300"/>
    <n v="8317"/>
    <x v="1"/>
    <n v="297"/>
    <s v="US"/>
    <s v="USD"/>
    <n v="1371445200"/>
    <n v="1373691600"/>
    <b v="0"/>
    <b v="0"/>
    <n v="100.20481927710843"/>
    <n v="28.003367003367003"/>
    <x v="654"/>
    <d v="2013-07-13T05:00:00"/>
  </r>
  <r>
    <n v="719"/>
    <s v="Pace, Simpson and Watkins"/>
    <s v="Down-sized uniform ability"/>
    <x v="5"/>
    <s v="fiction"/>
    <n v="6900"/>
    <n v="10557"/>
    <x v="1"/>
    <n v="123"/>
    <s v="US"/>
    <s v="USD"/>
    <n v="1338267600"/>
    <n v="1339218000"/>
    <b v="0"/>
    <b v="0"/>
    <n v="153"/>
    <n v="85.829268292682926"/>
    <x v="655"/>
    <d v="2012-06-09T05:00:00"/>
  </r>
  <r>
    <n v="720"/>
    <s v="Valenzuela, Davidson and Castro"/>
    <s v="Multi-layered upward-trending conglomeration"/>
    <x v="3"/>
    <s v="plays"/>
    <n v="8700"/>
    <n v="3227"/>
    <x v="3"/>
    <n v="38"/>
    <s v="DK"/>
    <s v="DKK"/>
    <n v="1519192800"/>
    <n v="1520402400"/>
    <b v="0"/>
    <b v="1"/>
    <n v="37.091954022988503"/>
    <n v="84.921052631578945"/>
    <x v="656"/>
    <d v="2018-03-07T06:00:00"/>
  </r>
  <r>
    <n v="721"/>
    <s v="Dominguez-Owens"/>
    <s v="Open-architected systematic intranet"/>
    <x v="1"/>
    <s v="rock"/>
    <n v="123600"/>
    <n v="5429"/>
    <x v="3"/>
    <n v="60"/>
    <s v="US"/>
    <s v="USD"/>
    <n v="1522818000"/>
    <n v="1523336400"/>
    <b v="0"/>
    <b v="0"/>
    <n v="4.392394822006473"/>
    <n v="90.483333333333334"/>
    <x v="657"/>
    <d v="2018-04-10T05:00:00"/>
  </r>
  <r>
    <n v="722"/>
    <s v="Thomas-Simmons"/>
    <s v="Proactive 24hour frame"/>
    <x v="4"/>
    <s v="documentary"/>
    <n v="48500"/>
    <n v="75906"/>
    <x v="1"/>
    <n v="3036"/>
    <s v="US"/>
    <s v="USD"/>
    <n v="1509948000"/>
    <n v="1512280800"/>
    <b v="0"/>
    <b v="0"/>
    <n v="156.50721649484535"/>
    <n v="25.00197628458498"/>
    <x v="265"/>
    <d v="2017-12-03T06:00:00"/>
  </r>
  <r>
    <n v="723"/>
    <s v="Beck-Knight"/>
    <s v="Exclusive fresh-thinking model"/>
    <x v="3"/>
    <s v="plays"/>
    <n v="4900"/>
    <n v="13250"/>
    <x v="1"/>
    <n v="144"/>
    <s v="AU"/>
    <s v="AUD"/>
    <n v="1456898400"/>
    <n v="1458709200"/>
    <b v="0"/>
    <b v="0"/>
    <n v="270.40816326530609"/>
    <n v="92.013888888888886"/>
    <x v="658"/>
    <d v="2016-03-23T05:00:00"/>
  </r>
  <r>
    <n v="724"/>
    <s v="Mccoy Ltd"/>
    <s v="Business-focused encompassing intranet"/>
    <x v="3"/>
    <s v="plays"/>
    <n v="8400"/>
    <n v="11261"/>
    <x v="1"/>
    <n v="121"/>
    <s v="GB"/>
    <s v="GBP"/>
    <n v="1413954000"/>
    <n v="1414126800"/>
    <b v="0"/>
    <b v="1"/>
    <n v="134.05952380952382"/>
    <n v="93.066115702479337"/>
    <x v="659"/>
    <d v="2014-10-24T05:00:00"/>
  </r>
  <r>
    <n v="725"/>
    <s v="Dawson-Tyler"/>
    <s v="Optional 6thgeneration access"/>
    <x v="6"/>
    <s v="mobile games"/>
    <n v="193200"/>
    <n v="97369"/>
    <x v="0"/>
    <n v="1596"/>
    <s v="US"/>
    <s v="USD"/>
    <n v="1416031200"/>
    <n v="1416204000"/>
    <b v="0"/>
    <b v="0"/>
    <n v="50.398033126293996"/>
    <n v="61.008145363408524"/>
    <x v="660"/>
    <d v="2014-11-17T06:00:00"/>
  </r>
  <r>
    <n v="726"/>
    <s v="Johns-Thomas"/>
    <s v="Realigned web-enabled functionalities"/>
    <x v="3"/>
    <s v="plays"/>
    <n v="54300"/>
    <n v="48227"/>
    <x v="3"/>
    <n v="524"/>
    <s v="US"/>
    <s v="USD"/>
    <n v="1287982800"/>
    <n v="1288501200"/>
    <b v="0"/>
    <b v="1"/>
    <n v="88.815837937384899"/>
    <n v="92.036259541984734"/>
    <x v="661"/>
    <d v="2010-10-31T05:00:00"/>
  </r>
  <r>
    <n v="727"/>
    <s v="Quinn, Cruz and Schmidt"/>
    <s v="Enterprise-wide multimedia software"/>
    <x v="2"/>
    <s v="web"/>
    <n v="8900"/>
    <n v="14685"/>
    <x v="1"/>
    <n v="181"/>
    <s v="US"/>
    <s v="USD"/>
    <n v="1547964000"/>
    <n v="1552971600"/>
    <b v="0"/>
    <b v="0"/>
    <n v="165"/>
    <n v="81.132596685082873"/>
    <x v="4"/>
    <d v="2019-03-19T05:00:00"/>
  </r>
  <r>
    <n v="728"/>
    <s v="Stewart Inc"/>
    <s v="Versatile mission-critical knowledgebase"/>
    <x v="3"/>
    <s v="plays"/>
    <n v="4200"/>
    <n v="735"/>
    <x v="0"/>
    <n v="10"/>
    <s v="US"/>
    <s v="USD"/>
    <n v="1464152400"/>
    <n v="1465102800"/>
    <b v="0"/>
    <b v="0"/>
    <n v="17.5"/>
    <n v="73.5"/>
    <x v="662"/>
    <d v="2016-06-05T05:00:00"/>
  </r>
  <r>
    <n v="729"/>
    <s v="Moore Group"/>
    <s v="Multi-lateral object-oriented open system"/>
    <x v="4"/>
    <s v="drama"/>
    <n v="5600"/>
    <n v="10397"/>
    <x v="1"/>
    <n v="122"/>
    <s v="US"/>
    <s v="USD"/>
    <n v="1359957600"/>
    <n v="1360130400"/>
    <b v="0"/>
    <b v="0"/>
    <n v="185.66071428571428"/>
    <n v="85.221311475409834"/>
    <x v="663"/>
    <d v="2013-02-06T06:00:00"/>
  </r>
  <r>
    <n v="730"/>
    <s v="Carson PLC"/>
    <s v="Visionary system-worthy attitude"/>
    <x v="2"/>
    <s v="wearables"/>
    <n v="28800"/>
    <n v="118847"/>
    <x v="1"/>
    <n v="1071"/>
    <s v="CA"/>
    <s v="CAD"/>
    <n v="1432357200"/>
    <n v="1432875600"/>
    <b v="0"/>
    <b v="0"/>
    <n v="412.6631944444444"/>
    <n v="110.96825396825396"/>
    <x v="664"/>
    <d v="2015-05-29T05:00:00"/>
  </r>
  <r>
    <n v="731"/>
    <s v="Cruz, Hall and Mason"/>
    <s v="Synergized content-based hierarchy"/>
    <x v="2"/>
    <s v="web"/>
    <n v="8000"/>
    <n v="7220"/>
    <x v="3"/>
    <n v="219"/>
    <s v="US"/>
    <s v="USD"/>
    <n v="1500786000"/>
    <n v="1500872400"/>
    <b v="0"/>
    <b v="0"/>
    <n v="90.25"/>
    <n v="32.968036529680369"/>
    <x v="665"/>
    <d v="2017-07-24T05:00:00"/>
  </r>
  <r>
    <n v="732"/>
    <s v="Glass, Baker and Jones"/>
    <s v="Business-focused 24hour access"/>
    <x v="1"/>
    <s v="rock"/>
    <n v="117000"/>
    <n v="107622"/>
    <x v="0"/>
    <n v="1121"/>
    <s v="US"/>
    <s v="USD"/>
    <n v="1490158800"/>
    <n v="1492146000"/>
    <b v="0"/>
    <b v="1"/>
    <n v="91.984615384615381"/>
    <n v="96.005352363960753"/>
    <x v="666"/>
    <d v="2017-04-14T05:00:00"/>
  </r>
  <r>
    <n v="733"/>
    <s v="Marquez-Kerr"/>
    <s v="Automated hybrid orchestration"/>
    <x v="1"/>
    <s v="metal"/>
    <n v="15800"/>
    <n v="83267"/>
    <x v="1"/>
    <n v="980"/>
    <s v="US"/>
    <s v="USD"/>
    <n v="1406178000"/>
    <n v="1407301200"/>
    <b v="0"/>
    <b v="0"/>
    <n v="527.00632911392404"/>
    <n v="84.96632653061225"/>
    <x v="43"/>
    <d v="2014-08-06T05:00:00"/>
  </r>
  <r>
    <n v="734"/>
    <s v="Stone PLC"/>
    <s v="Exclusive 5thgeneration leverage"/>
    <x v="3"/>
    <s v="plays"/>
    <n v="4200"/>
    <n v="13404"/>
    <x v="1"/>
    <n v="536"/>
    <s v="US"/>
    <s v="USD"/>
    <n v="1485583200"/>
    <n v="1486620000"/>
    <b v="0"/>
    <b v="1"/>
    <n v="319.14285714285711"/>
    <n v="25.007462686567163"/>
    <x v="667"/>
    <d v="2017-02-09T06:00:00"/>
  </r>
  <r>
    <n v="735"/>
    <s v="Caldwell PLC"/>
    <s v="Grass-roots zero administration alliance"/>
    <x v="7"/>
    <s v="photography books"/>
    <n v="37100"/>
    <n v="131404"/>
    <x v="1"/>
    <n v="1991"/>
    <s v="US"/>
    <s v="USD"/>
    <n v="1459314000"/>
    <n v="1459918800"/>
    <b v="0"/>
    <b v="0"/>
    <n v="354.18867924528303"/>
    <n v="65.998995479658461"/>
    <x v="668"/>
    <d v="2016-04-06T05:00:00"/>
  </r>
  <r>
    <n v="736"/>
    <s v="Silva-Hawkins"/>
    <s v="Proactive heuristic orchestration"/>
    <x v="5"/>
    <s v="nonfiction"/>
    <n v="7700"/>
    <n v="2533"/>
    <x v="3"/>
    <n v="29"/>
    <s v="US"/>
    <s v="USD"/>
    <n v="1424412000"/>
    <n v="1424757600"/>
    <b v="0"/>
    <b v="0"/>
    <n v="32.896103896103895"/>
    <n v="87.34482758620689"/>
    <x v="669"/>
    <d v="2015-02-24T06:00:00"/>
  </r>
  <r>
    <n v="737"/>
    <s v="Gardner Inc"/>
    <s v="Function-based systematic Graphical User Interface"/>
    <x v="1"/>
    <s v="indie rock"/>
    <n v="3700"/>
    <n v="5028"/>
    <x v="1"/>
    <n v="180"/>
    <s v="US"/>
    <s v="USD"/>
    <n v="1478844000"/>
    <n v="1479880800"/>
    <b v="0"/>
    <b v="0"/>
    <n v="135.8918918918919"/>
    <n v="27.933333333333334"/>
    <x v="670"/>
    <d v="2016-11-23T06:00:00"/>
  </r>
  <r>
    <n v="738"/>
    <s v="Garcia Group"/>
    <s v="Extended zero administration software"/>
    <x v="3"/>
    <s v="plays"/>
    <n v="74700"/>
    <n v="1557"/>
    <x v="0"/>
    <n v="15"/>
    <s v="US"/>
    <s v="USD"/>
    <n v="1416117600"/>
    <n v="1418018400"/>
    <b v="0"/>
    <b v="1"/>
    <n v="2.0843373493975905"/>
    <n v="103.8"/>
    <x v="671"/>
    <d v="2014-12-08T06:00:00"/>
  </r>
  <r>
    <n v="739"/>
    <s v="Meyer-Avila"/>
    <s v="Multi-tiered discrete support"/>
    <x v="1"/>
    <s v="indie rock"/>
    <n v="10000"/>
    <n v="6100"/>
    <x v="0"/>
    <n v="191"/>
    <s v="US"/>
    <s v="USD"/>
    <n v="1340946000"/>
    <n v="1341032400"/>
    <b v="0"/>
    <b v="0"/>
    <n v="61"/>
    <n v="31.937172774869111"/>
    <x v="672"/>
    <d v="2012-06-30T05:00:00"/>
  </r>
  <r>
    <n v="740"/>
    <s v="Nelson, Smith and Graham"/>
    <s v="Phased system-worthy conglomeration"/>
    <x v="3"/>
    <s v="plays"/>
    <n v="5300"/>
    <n v="1592"/>
    <x v="0"/>
    <n v="16"/>
    <s v="US"/>
    <s v="USD"/>
    <n v="1486101600"/>
    <n v="1486360800"/>
    <b v="0"/>
    <b v="0"/>
    <n v="30.037735849056602"/>
    <n v="99.5"/>
    <x v="673"/>
    <d v="2017-02-06T06:00:00"/>
  </r>
  <r>
    <n v="741"/>
    <s v="Garcia Ltd"/>
    <s v="Balanced mobile alliance"/>
    <x v="3"/>
    <s v="plays"/>
    <n v="1200"/>
    <n v="14150"/>
    <x v="1"/>
    <n v="130"/>
    <s v="US"/>
    <s v="USD"/>
    <n v="1274590800"/>
    <n v="1274677200"/>
    <b v="0"/>
    <b v="0"/>
    <n v="1179.1666666666665"/>
    <n v="108.84615384615384"/>
    <x v="674"/>
    <d v="2010-05-24T05:00:00"/>
  </r>
  <r>
    <n v="742"/>
    <s v="West-Stevens"/>
    <s v="Reactive solution-oriented groupware"/>
    <x v="1"/>
    <s v="electric music"/>
    <n v="1200"/>
    <n v="13513"/>
    <x v="1"/>
    <n v="122"/>
    <s v="US"/>
    <s v="USD"/>
    <n v="1263880800"/>
    <n v="1267509600"/>
    <b v="0"/>
    <b v="0"/>
    <n v="1126.0833333333335"/>
    <n v="110.76229508196721"/>
    <x v="675"/>
    <d v="2010-03-02T06:00:00"/>
  </r>
  <r>
    <n v="743"/>
    <s v="Clark-Conrad"/>
    <s v="Exclusive bandwidth-monitored orchestration"/>
    <x v="3"/>
    <s v="plays"/>
    <n v="3900"/>
    <n v="504"/>
    <x v="0"/>
    <n v="17"/>
    <s v="US"/>
    <s v="USD"/>
    <n v="1445403600"/>
    <n v="1445922000"/>
    <b v="0"/>
    <b v="1"/>
    <n v="12.923076923076923"/>
    <n v="29.647058823529413"/>
    <x v="676"/>
    <d v="2015-10-27T05:00:00"/>
  </r>
  <r>
    <n v="744"/>
    <s v="Fitzgerald Group"/>
    <s v="Intuitive exuding initiative"/>
    <x v="3"/>
    <s v="plays"/>
    <n v="2000"/>
    <n v="14240"/>
    <x v="1"/>
    <n v="140"/>
    <s v="US"/>
    <s v="USD"/>
    <n v="1533877200"/>
    <n v="1534050000"/>
    <b v="0"/>
    <b v="1"/>
    <n v="712"/>
    <n v="101.71428571428571"/>
    <x v="342"/>
    <d v="2018-08-12T05:00:00"/>
  </r>
  <r>
    <n v="745"/>
    <s v="Hill, Mccann and Moore"/>
    <s v="Streamlined needs-based knowledge user"/>
    <x v="2"/>
    <s v="wearables"/>
    <n v="6900"/>
    <n v="2091"/>
    <x v="0"/>
    <n v="34"/>
    <s v="US"/>
    <s v="USD"/>
    <n v="1275195600"/>
    <n v="1277528400"/>
    <b v="0"/>
    <b v="0"/>
    <n v="30.304347826086957"/>
    <n v="61.5"/>
    <x v="677"/>
    <d v="2010-06-26T05:00:00"/>
  </r>
  <r>
    <n v="746"/>
    <s v="Edwards LLC"/>
    <s v="Automated system-worthy structure"/>
    <x v="2"/>
    <s v="web"/>
    <n v="55800"/>
    <n v="118580"/>
    <x v="1"/>
    <n v="3388"/>
    <s v="US"/>
    <s v="USD"/>
    <n v="1318136400"/>
    <n v="1318568400"/>
    <b v="0"/>
    <b v="0"/>
    <n v="212.50896057347671"/>
    <n v="35"/>
    <x v="678"/>
    <d v="2011-10-14T05:00:00"/>
  </r>
  <r>
    <n v="747"/>
    <s v="Greer and Sons"/>
    <s v="Secured clear-thinking intranet"/>
    <x v="3"/>
    <s v="plays"/>
    <n v="4900"/>
    <n v="11214"/>
    <x v="1"/>
    <n v="280"/>
    <s v="US"/>
    <s v="USD"/>
    <n v="1283403600"/>
    <n v="1284354000"/>
    <b v="0"/>
    <b v="0"/>
    <n v="228.85714285714286"/>
    <n v="40.049999999999997"/>
    <x v="679"/>
    <d v="2010-09-13T05:00:00"/>
  </r>
  <r>
    <n v="748"/>
    <s v="Martinez PLC"/>
    <s v="Cloned actuating architecture"/>
    <x v="4"/>
    <s v="animation"/>
    <n v="194900"/>
    <n v="68137"/>
    <x v="3"/>
    <n v="614"/>
    <s v="US"/>
    <s v="USD"/>
    <n v="1267423200"/>
    <n v="1269579600"/>
    <b v="0"/>
    <b v="1"/>
    <n v="34.959979476654695"/>
    <n v="110.97231270358306"/>
    <x v="680"/>
    <d v="2010-03-26T05:00:00"/>
  </r>
  <r>
    <n v="749"/>
    <s v="Hunter-Logan"/>
    <s v="Down-sized needs-based task-force"/>
    <x v="2"/>
    <s v="wearables"/>
    <n v="8600"/>
    <n v="13527"/>
    <x v="1"/>
    <n v="366"/>
    <s v="IT"/>
    <s v="EUR"/>
    <n v="1412744400"/>
    <n v="1413781200"/>
    <b v="0"/>
    <b v="1"/>
    <n v="157.29069767441862"/>
    <n v="36.959016393442624"/>
    <x v="681"/>
    <d v="2014-10-20T05:00:00"/>
  </r>
  <r>
    <n v="750"/>
    <s v="Ramos and Sons"/>
    <s v="Extended responsive Internet solution"/>
    <x v="1"/>
    <s v="electric music"/>
    <n v="100"/>
    <n v="1"/>
    <x v="0"/>
    <n v="1"/>
    <s v="GB"/>
    <s v="GBP"/>
    <n v="1277960400"/>
    <n v="1280120400"/>
    <b v="0"/>
    <b v="0"/>
    <n v="1"/>
    <n v="1"/>
    <x v="682"/>
    <d v="2010-07-26T05:00:00"/>
  </r>
  <r>
    <n v="751"/>
    <s v="Lane-Barber"/>
    <s v="Universal value-added moderator"/>
    <x v="5"/>
    <s v="nonfiction"/>
    <n v="3600"/>
    <n v="8363"/>
    <x v="1"/>
    <n v="270"/>
    <s v="US"/>
    <s v="USD"/>
    <n v="1458190800"/>
    <n v="1459486800"/>
    <b v="1"/>
    <b v="1"/>
    <n v="232.30555555555554"/>
    <n v="30.974074074074075"/>
    <x v="683"/>
    <d v="2016-04-01T05:00:00"/>
  </r>
  <r>
    <n v="752"/>
    <s v="Lowery Group"/>
    <s v="Sharable motivating emulation"/>
    <x v="3"/>
    <s v="plays"/>
    <n v="5800"/>
    <n v="5362"/>
    <x v="3"/>
    <n v="114"/>
    <s v="US"/>
    <s v="USD"/>
    <n v="1280984400"/>
    <n v="1282539600"/>
    <b v="0"/>
    <b v="1"/>
    <n v="92.448275862068968"/>
    <n v="47.035087719298247"/>
    <x v="684"/>
    <d v="2010-08-23T05:00:00"/>
  </r>
  <r>
    <n v="753"/>
    <s v="Guerrero-Griffin"/>
    <s v="Networked web-enabled product"/>
    <x v="7"/>
    <s v="photography books"/>
    <n v="4700"/>
    <n v="12065"/>
    <x v="1"/>
    <n v="137"/>
    <s v="US"/>
    <s v="USD"/>
    <n v="1274590800"/>
    <n v="1275886800"/>
    <b v="0"/>
    <b v="0"/>
    <n v="256.70212765957444"/>
    <n v="88.065693430656935"/>
    <x v="674"/>
    <d v="2010-06-07T05:00:00"/>
  </r>
  <r>
    <n v="754"/>
    <s v="Perez, Reed and Lee"/>
    <s v="Advanced dedicated encoding"/>
    <x v="3"/>
    <s v="plays"/>
    <n v="70400"/>
    <n v="118603"/>
    <x v="1"/>
    <n v="3205"/>
    <s v="US"/>
    <s v="USD"/>
    <n v="1351400400"/>
    <n v="1355983200"/>
    <b v="0"/>
    <b v="0"/>
    <n v="168.47017045454547"/>
    <n v="37.005616224648989"/>
    <x v="685"/>
    <d v="2012-12-20T06:00:00"/>
  </r>
  <r>
    <n v="755"/>
    <s v="Chen, Pollard and Clarke"/>
    <s v="Stand-alone multi-state project"/>
    <x v="3"/>
    <s v="plays"/>
    <n v="4500"/>
    <n v="7496"/>
    <x v="1"/>
    <n v="288"/>
    <s v="DK"/>
    <s v="DKK"/>
    <n v="1514354400"/>
    <n v="1515391200"/>
    <b v="0"/>
    <b v="1"/>
    <n v="166.57777777777778"/>
    <n v="26.027777777777779"/>
    <x v="605"/>
    <d v="2018-01-08T06:00:00"/>
  </r>
  <r>
    <n v="756"/>
    <s v="Serrano, Gallagher and Griffith"/>
    <s v="Customizable bi-directional monitoring"/>
    <x v="3"/>
    <s v="plays"/>
    <n v="1300"/>
    <n v="10037"/>
    <x v="1"/>
    <n v="148"/>
    <s v="US"/>
    <s v="USD"/>
    <n v="1421733600"/>
    <n v="1422252000"/>
    <b v="0"/>
    <b v="0"/>
    <n v="772.07692307692309"/>
    <n v="67.817567567567565"/>
    <x v="686"/>
    <d v="2015-01-26T06:00:00"/>
  </r>
  <r>
    <n v="757"/>
    <s v="Callahan-Gilbert"/>
    <s v="Profit-focused motivating function"/>
    <x v="4"/>
    <s v="drama"/>
    <n v="1400"/>
    <n v="5696"/>
    <x v="1"/>
    <n v="114"/>
    <s v="US"/>
    <s v="USD"/>
    <n v="1305176400"/>
    <n v="1305522000"/>
    <b v="0"/>
    <b v="0"/>
    <n v="406.85714285714283"/>
    <n v="49.964912280701753"/>
    <x v="687"/>
    <d v="2011-05-16T05:00:00"/>
  </r>
  <r>
    <n v="758"/>
    <s v="Logan-Miranda"/>
    <s v="Proactive systemic firmware"/>
    <x v="1"/>
    <s v="rock"/>
    <n v="29600"/>
    <n v="167005"/>
    <x v="1"/>
    <n v="1518"/>
    <s v="CA"/>
    <s v="CAD"/>
    <n v="1414126800"/>
    <n v="1414904400"/>
    <b v="0"/>
    <b v="0"/>
    <n v="564.20608108108115"/>
    <n v="110.01646903820817"/>
    <x v="688"/>
    <d v="2014-11-02T05:00:00"/>
  </r>
  <r>
    <n v="759"/>
    <s v="Rodriguez PLC"/>
    <s v="Grass-roots upward-trending installation"/>
    <x v="1"/>
    <s v="electric music"/>
    <n v="167500"/>
    <n v="114615"/>
    <x v="0"/>
    <n v="1274"/>
    <s v="US"/>
    <s v="USD"/>
    <n v="1517810400"/>
    <n v="1520402400"/>
    <b v="0"/>
    <b v="0"/>
    <n v="68.426865671641792"/>
    <n v="89.964678178963894"/>
    <x v="689"/>
    <d v="2018-03-07T06:00:00"/>
  </r>
  <r>
    <n v="760"/>
    <s v="Smith-Kennedy"/>
    <s v="Virtual heuristic hub"/>
    <x v="6"/>
    <s v="video games"/>
    <n v="48300"/>
    <n v="16592"/>
    <x v="0"/>
    <n v="210"/>
    <s v="IT"/>
    <s v="EUR"/>
    <n v="1564635600"/>
    <n v="1567141200"/>
    <b v="0"/>
    <b v="1"/>
    <n v="34.351966873706004"/>
    <n v="79.009523809523813"/>
    <x v="690"/>
    <d v="2019-08-30T05:00:00"/>
  </r>
  <r>
    <n v="761"/>
    <s v="Mitchell-Lee"/>
    <s v="Customizable leadingedge model"/>
    <x v="1"/>
    <s v="rock"/>
    <n v="2200"/>
    <n v="14420"/>
    <x v="1"/>
    <n v="166"/>
    <s v="US"/>
    <s v="USD"/>
    <n v="1500699600"/>
    <n v="1501131600"/>
    <b v="0"/>
    <b v="0"/>
    <n v="655.4545454545455"/>
    <n v="86.867469879518069"/>
    <x v="691"/>
    <d v="2017-07-27T05:00:00"/>
  </r>
  <r>
    <n v="762"/>
    <s v="Davis Ltd"/>
    <s v="Upgradable uniform service-desk"/>
    <x v="1"/>
    <s v="jazz"/>
    <n v="3500"/>
    <n v="6204"/>
    <x v="1"/>
    <n v="100"/>
    <s v="AU"/>
    <s v="AUD"/>
    <n v="1354082400"/>
    <n v="1355032800"/>
    <b v="0"/>
    <b v="0"/>
    <n v="177.25714285714284"/>
    <n v="62.04"/>
    <x v="692"/>
    <d v="2012-12-09T06:00:00"/>
  </r>
  <r>
    <n v="763"/>
    <s v="Rowland PLC"/>
    <s v="Inverse client-driven product"/>
    <x v="3"/>
    <s v="plays"/>
    <n v="5600"/>
    <n v="6338"/>
    <x v="1"/>
    <n v="235"/>
    <s v="US"/>
    <s v="USD"/>
    <n v="1336453200"/>
    <n v="1339477200"/>
    <b v="0"/>
    <b v="1"/>
    <n v="113.17857142857144"/>
    <n v="26.970212765957445"/>
    <x v="693"/>
    <d v="2012-06-12T05:00:00"/>
  </r>
  <r>
    <n v="764"/>
    <s v="Shaffer-Mason"/>
    <s v="Managed bandwidth-monitored system engine"/>
    <x v="1"/>
    <s v="rock"/>
    <n v="1100"/>
    <n v="8010"/>
    <x v="1"/>
    <n v="148"/>
    <s v="US"/>
    <s v="USD"/>
    <n v="1305262800"/>
    <n v="1305954000"/>
    <b v="0"/>
    <b v="0"/>
    <n v="728.18181818181824"/>
    <n v="54.121621621621621"/>
    <x v="694"/>
    <d v="2011-05-21T05:00:00"/>
  </r>
  <r>
    <n v="765"/>
    <s v="Matthews LLC"/>
    <s v="Advanced transitional help-desk"/>
    <x v="1"/>
    <s v="indie rock"/>
    <n v="3900"/>
    <n v="8125"/>
    <x v="1"/>
    <n v="198"/>
    <s v="US"/>
    <s v="USD"/>
    <n v="1492232400"/>
    <n v="1494392400"/>
    <b v="1"/>
    <b v="1"/>
    <n v="208.33333333333334"/>
    <n v="41.035353535353536"/>
    <x v="695"/>
    <d v="2017-05-10T05:00:00"/>
  </r>
  <r>
    <n v="766"/>
    <s v="Montgomery-Castro"/>
    <s v="De-engineered disintermediate encryption"/>
    <x v="4"/>
    <s v="science fiction"/>
    <n v="43800"/>
    <n v="13653"/>
    <x v="0"/>
    <n v="248"/>
    <s v="AU"/>
    <s v="AUD"/>
    <n v="1537333200"/>
    <n v="1537419600"/>
    <b v="0"/>
    <b v="0"/>
    <n v="31.171232876712331"/>
    <n v="55.052419354838712"/>
    <x v="123"/>
    <d v="2018-09-20T05:00:00"/>
  </r>
  <r>
    <n v="767"/>
    <s v="Hale, Pearson and Jenkins"/>
    <s v="Upgradable attitude-oriented project"/>
    <x v="5"/>
    <s v="translations"/>
    <n v="97200"/>
    <n v="55372"/>
    <x v="0"/>
    <n v="513"/>
    <s v="US"/>
    <s v="USD"/>
    <n v="1444107600"/>
    <n v="1447999200"/>
    <b v="0"/>
    <b v="0"/>
    <n v="56.967078189300416"/>
    <n v="107.93762183235867"/>
    <x v="696"/>
    <d v="2015-11-20T06:00:00"/>
  </r>
  <r>
    <n v="768"/>
    <s v="Ramirez-Calderon"/>
    <s v="Fundamental zero tolerance alliance"/>
    <x v="3"/>
    <s v="plays"/>
    <n v="4800"/>
    <n v="11088"/>
    <x v="1"/>
    <n v="150"/>
    <s v="US"/>
    <s v="USD"/>
    <n v="1386741600"/>
    <n v="1388037600"/>
    <b v="0"/>
    <b v="0"/>
    <n v="231"/>
    <n v="73.92"/>
    <x v="626"/>
    <d v="2013-12-26T06:00:00"/>
  </r>
  <r>
    <n v="769"/>
    <s v="Johnson-Morales"/>
    <s v="Devolved 24hour forecast"/>
    <x v="6"/>
    <s v="video games"/>
    <n v="125600"/>
    <n v="109106"/>
    <x v="0"/>
    <n v="3410"/>
    <s v="US"/>
    <s v="USD"/>
    <n v="1376542800"/>
    <n v="1378789200"/>
    <b v="0"/>
    <b v="0"/>
    <n v="86.867834394904463"/>
    <n v="31.995894428152493"/>
    <x v="697"/>
    <d v="2013-09-10T05:00:00"/>
  </r>
  <r>
    <n v="770"/>
    <s v="Mathis-Rodriguez"/>
    <s v="User-centric attitude-oriented intranet"/>
    <x v="3"/>
    <s v="plays"/>
    <n v="4300"/>
    <n v="11642"/>
    <x v="1"/>
    <n v="216"/>
    <s v="IT"/>
    <s v="EUR"/>
    <n v="1397451600"/>
    <n v="1398056400"/>
    <b v="0"/>
    <b v="1"/>
    <n v="270.74418604651163"/>
    <n v="53.898148148148145"/>
    <x v="698"/>
    <d v="2014-04-21T05:00:00"/>
  </r>
  <r>
    <n v="771"/>
    <s v="Smith, Mack and Williams"/>
    <s v="Self-enabling 5thgeneration paradigm"/>
    <x v="3"/>
    <s v="plays"/>
    <n v="5600"/>
    <n v="2769"/>
    <x v="3"/>
    <n v="26"/>
    <s v="US"/>
    <s v="USD"/>
    <n v="1548482400"/>
    <n v="1550815200"/>
    <b v="0"/>
    <b v="0"/>
    <n v="49.446428571428569"/>
    <n v="106.5"/>
    <x v="699"/>
    <d v="2019-02-22T06:00:00"/>
  </r>
  <r>
    <n v="772"/>
    <s v="Johnson-Pace"/>
    <s v="Persistent 3rdgeneration moratorium"/>
    <x v="1"/>
    <s v="indie rock"/>
    <n v="149600"/>
    <n v="169586"/>
    <x v="1"/>
    <n v="5139"/>
    <s v="US"/>
    <s v="USD"/>
    <n v="1549692000"/>
    <n v="1550037600"/>
    <b v="0"/>
    <b v="0"/>
    <n v="113.3596256684492"/>
    <n v="32.999805409612762"/>
    <x v="700"/>
    <d v="2019-02-13T06:00:00"/>
  </r>
  <r>
    <n v="773"/>
    <s v="Meza, Kirby and Patel"/>
    <s v="Cross-platform empowering project"/>
    <x v="3"/>
    <s v="plays"/>
    <n v="53100"/>
    <n v="101185"/>
    <x v="1"/>
    <n v="2353"/>
    <s v="US"/>
    <s v="USD"/>
    <n v="1492059600"/>
    <n v="1492923600"/>
    <b v="0"/>
    <b v="0"/>
    <n v="190.55555555555554"/>
    <n v="43.00254993625159"/>
    <x v="701"/>
    <d v="2017-04-23T05:00:00"/>
  </r>
  <r>
    <n v="774"/>
    <s v="Gonzalez-Snow"/>
    <s v="Polarized user-facing interface"/>
    <x v="2"/>
    <s v="web"/>
    <n v="5000"/>
    <n v="6775"/>
    <x v="1"/>
    <n v="78"/>
    <s v="IT"/>
    <s v="EUR"/>
    <n v="1463979600"/>
    <n v="1467522000"/>
    <b v="0"/>
    <b v="0"/>
    <n v="135.5"/>
    <n v="86.858974358974365"/>
    <x v="702"/>
    <d v="2016-07-03T05:00:00"/>
  </r>
  <r>
    <n v="775"/>
    <s v="Murphy LLC"/>
    <s v="Customer-focused non-volatile framework"/>
    <x v="1"/>
    <s v="rock"/>
    <n v="9400"/>
    <n v="968"/>
    <x v="0"/>
    <n v="10"/>
    <s v="US"/>
    <s v="USD"/>
    <n v="1415253600"/>
    <n v="1416117600"/>
    <b v="0"/>
    <b v="0"/>
    <n v="10.297872340425531"/>
    <n v="96.8"/>
    <x v="703"/>
    <d v="2014-11-16T06:00:00"/>
  </r>
  <r>
    <n v="776"/>
    <s v="Taylor-Rowe"/>
    <s v="Synchronized multimedia frame"/>
    <x v="3"/>
    <s v="plays"/>
    <n v="110800"/>
    <n v="72623"/>
    <x v="0"/>
    <n v="2201"/>
    <s v="US"/>
    <s v="USD"/>
    <n v="1562216400"/>
    <n v="1563771600"/>
    <b v="0"/>
    <b v="0"/>
    <n v="65.544223826714799"/>
    <n v="32.995456610631528"/>
    <x v="704"/>
    <d v="2019-07-22T05:00:00"/>
  </r>
  <r>
    <n v="777"/>
    <s v="Henderson Ltd"/>
    <s v="Open-architected stable algorithm"/>
    <x v="3"/>
    <s v="plays"/>
    <n v="93800"/>
    <n v="45987"/>
    <x v="0"/>
    <n v="676"/>
    <s v="US"/>
    <s v="USD"/>
    <n v="1316754000"/>
    <n v="1319259600"/>
    <b v="0"/>
    <b v="0"/>
    <n v="49.026652452025587"/>
    <n v="68.028106508875737"/>
    <x v="431"/>
    <d v="2011-10-22T05:00:00"/>
  </r>
  <r>
    <n v="778"/>
    <s v="Moss-Guzman"/>
    <s v="Cross-platform optimizing website"/>
    <x v="4"/>
    <s v="animation"/>
    <n v="1300"/>
    <n v="10243"/>
    <x v="1"/>
    <n v="174"/>
    <s v="CH"/>
    <s v="CHF"/>
    <n v="1313211600"/>
    <n v="1313643600"/>
    <b v="0"/>
    <b v="0"/>
    <n v="787.92307692307691"/>
    <n v="58.867816091954026"/>
    <x v="705"/>
    <d v="2011-08-18T05:00:00"/>
  </r>
  <r>
    <n v="779"/>
    <s v="Webb Group"/>
    <s v="Public-key actuating projection"/>
    <x v="3"/>
    <s v="plays"/>
    <n v="108700"/>
    <n v="87293"/>
    <x v="0"/>
    <n v="831"/>
    <s v="US"/>
    <s v="USD"/>
    <n v="1439528400"/>
    <n v="1440306000"/>
    <b v="0"/>
    <b v="1"/>
    <n v="80.306347746090154"/>
    <n v="105.04572803850782"/>
    <x v="706"/>
    <d v="2015-08-23T05:00:00"/>
  </r>
  <r>
    <n v="780"/>
    <s v="Brooks-Rodriguez"/>
    <s v="Implemented intangible instruction set"/>
    <x v="4"/>
    <s v="drama"/>
    <n v="5100"/>
    <n v="5421"/>
    <x v="1"/>
    <n v="164"/>
    <s v="US"/>
    <s v="USD"/>
    <n v="1469163600"/>
    <n v="1470805200"/>
    <b v="0"/>
    <b v="1"/>
    <n v="106.29411764705883"/>
    <n v="33.054878048780488"/>
    <x v="707"/>
    <d v="2016-08-10T05:00:00"/>
  </r>
  <r>
    <n v="781"/>
    <s v="Thomas Ltd"/>
    <s v="Cross-group interactive architecture"/>
    <x v="3"/>
    <s v="plays"/>
    <n v="8700"/>
    <n v="4414"/>
    <x v="3"/>
    <n v="56"/>
    <s v="CH"/>
    <s v="CHF"/>
    <n v="1288501200"/>
    <n v="1292911200"/>
    <b v="0"/>
    <b v="0"/>
    <n v="50.735632183908038"/>
    <n v="78.821428571428569"/>
    <x v="708"/>
    <d v="2010-12-21T06:00:00"/>
  </r>
  <r>
    <n v="782"/>
    <s v="Williams and Sons"/>
    <s v="Centralized asymmetric framework"/>
    <x v="4"/>
    <s v="animation"/>
    <n v="5100"/>
    <n v="10981"/>
    <x v="1"/>
    <n v="161"/>
    <s v="US"/>
    <s v="USD"/>
    <n v="1298959200"/>
    <n v="1301374800"/>
    <b v="0"/>
    <b v="1"/>
    <n v="215.31372549019611"/>
    <n v="68.204968944099377"/>
    <x v="709"/>
    <d v="2011-03-29T05:00:00"/>
  </r>
  <r>
    <n v="783"/>
    <s v="Vega, Chan and Carney"/>
    <s v="Down-sized systematic utilization"/>
    <x v="1"/>
    <s v="rock"/>
    <n v="7400"/>
    <n v="10451"/>
    <x v="1"/>
    <n v="138"/>
    <s v="US"/>
    <s v="USD"/>
    <n v="1387260000"/>
    <n v="1387864800"/>
    <b v="0"/>
    <b v="0"/>
    <n v="141.22972972972974"/>
    <n v="75.731884057971016"/>
    <x v="710"/>
    <d v="2013-12-24T06:00:00"/>
  </r>
  <r>
    <n v="784"/>
    <s v="Byrd Group"/>
    <s v="Profound fault-tolerant model"/>
    <x v="2"/>
    <s v="web"/>
    <n v="88900"/>
    <n v="102535"/>
    <x v="1"/>
    <n v="3308"/>
    <s v="US"/>
    <s v="USD"/>
    <n v="1457244000"/>
    <n v="1458190800"/>
    <b v="0"/>
    <b v="0"/>
    <n v="115.33745781777279"/>
    <n v="30.996070133010882"/>
    <x v="711"/>
    <d v="2016-03-17T05:00:00"/>
  </r>
  <r>
    <n v="785"/>
    <s v="Peterson, Fletcher and Sanchez"/>
    <s v="Multi-channeled bi-directional moratorium"/>
    <x v="4"/>
    <s v="animation"/>
    <n v="6700"/>
    <n v="12939"/>
    <x v="1"/>
    <n v="127"/>
    <s v="AU"/>
    <s v="AUD"/>
    <n v="1556341200"/>
    <n v="1559278800"/>
    <b v="0"/>
    <b v="1"/>
    <n v="193.11940298507463"/>
    <n v="101.88188976377953"/>
    <x v="157"/>
    <d v="2019-05-31T05:00:00"/>
  </r>
  <r>
    <n v="786"/>
    <s v="Smith-Brown"/>
    <s v="Object-based content-based ability"/>
    <x v="1"/>
    <s v="jazz"/>
    <n v="1500"/>
    <n v="10946"/>
    <x v="1"/>
    <n v="207"/>
    <s v="IT"/>
    <s v="EUR"/>
    <n v="1522126800"/>
    <n v="1522731600"/>
    <b v="0"/>
    <b v="1"/>
    <n v="729.73333333333335"/>
    <n v="52.879227053140099"/>
    <x v="630"/>
    <d v="2018-04-03T05:00:00"/>
  </r>
  <r>
    <n v="787"/>
    <s v="Vance-Glover"/>
    <s v="Progressive coherent secured line"/>
    <x v="1"/>
    <s v="rock"/>
    <n v="61200"/>
    <n v="60994"/>
    <x v="0"/>
    <n v="859"/>
    <s v="CA"/>
    <s v="CAD"/>
    <n v="1305954000"/>
    <n v="1306731600"/>
    <b v="0"/>
    <b v="0"/>
    <n v="99.66339869281046"/>
    <n v="71.005820721769496"/>
    <x v="712"/>
    <d v="2011-05-30T05:00:00"/>
  </r>
  <r>
    <n v="788"/>
    <s v="Joyce PLC"/>
    <s v="Synchronized directional capability"/>
    <x v="4"/>
    <s v="animation"/>
    <n v="3600"/>
    <n v="3174"/>
    <x v="2"/>
    <n v="31"/>
    <s v="US"/>
    <s v="USD"/>
    <n v="1350709200"/>
    <n v="1352527200"/>
    <b v="0"/>
    <b v="0"/>
    <n v="88.166666666666671"/>
    <n v="102.38709677419355"/>
    <x v="93"/>
    <d v="2012-11-10T06:00:00"/>
  </r>
  <r>
    <n v="789"/>
    <s v="Kennedy-Miller"/>
    <s v="Cross-platform composite migration"/>
    <x v="3"/>
    <s v="plays"/>
    <n v="9000"/>
    <n v="3351"/>
    <x v="0"/>
    <n v="45"/>
    <s v="US"/>
    <s v="USD"/>
    <n v="1401166800"/>
    <n v="1404363600"/>
    <b v="0"/>
    <b v="0"/>
    <n v="37.233333333333334"/>
    <n v="74.466666666666669"/>
    <x v="713"/>
    <d v="2014-07-03T05:00:00"/>
  </r>
  <r>
    <n v="790"/>
    <s v="White-Obrien"/>
    <s v="Operative local pricing structure"/>
    <x v="3"/>
    <s v="plays"/>
    <n v="185900"/>
    <n v="56774"/>
    <x v="3"/>
    <n v="1113"/>
    <s v="US"/>
    <s v="USD"/>
    <n v="1266127200"/>
    <n v="1266645600"/>
    <b v="0"/>
    <b v="0"/>
    <n v="30.540075309306079"/>
    <n v="51.009883198562441"/>
    <x v="714"/>
    <d v="2010-02-20T06:00:00"/>
  </r>
  <r>
    <n v="791"/>
    <s v="Stafford, Hess and Raymond"/>
    <s v="Optional web-enabled extranet"/>
    <x v="0"/>
    <s v="food trucks"/>
    <n v="2100"/>
    <n v="540"/>
    <x v="0"/>
    <n v="6"/>
    <s v="US"/>
    <s v="USD"/>
    <n v="1481436000"/>
    <n v="1482818400"/>
    <b v="0"/>
    <b v="0"/>
    <n v="25.714285714285712"/>
    <n v="90"/>
    <x v="715"/>
    <d v="2016-12-27T06:00:00"/>
  </r>
  <r>
    <n v="792"/>
    <s v="Jordan, Schneider and Hall"/>
    <s v="Reduced 6thgeneration intranet"/>
    <x v="3"/>
    <s v="plays"/>
    <n v="2000"/>
    <n v="680"/>
    <x v="0"/>
    <n v="7"/>
    <s v="US"/>
    <s v="USD"/>
    <n v="1372222800"/>
    <n v="1374642000"/>
    <b v="0"/>
    <b v="1"/>
    <n v="34"/>
    <n v="97.142857142857139"/>
    <x v="716"/>
    <d v="2013-07-24T05:00:00"/>
  </r>
  <r>
    <n v="793"/>
    <s v="Rodriguez, Cox and Rodriguez"/>
    <s v="Networked disintermediate leverage"/>
    <x v="5"/>
    <s v="nonfiction"/>
    <n v="1100"/>
    <n v="13045"/>
    <x v="1"/>
    <n v="181"/>
    <s v="CH"/>
    <s v="CHF"/>
    <n v="1372136400"/>
    <n v="1372482000"/>
    <b v="0"/>
    <b v="0"/>
    <n v="1185.909090909091"/>
    <n v="72.071823204419886"/>
    <x v="448"/>
    <d v="2013-06-29T05:00:00"/>
  </r>
  <r>
    <n v="794"/>
    <s v="Welch Inc"/>
    <s v="Optional optimal website"/>
    <x v="1"/>
    <s v="rock"/>
    <n v="6600"/>
    <n v="8276"/>
    <x v="1"/>
    <n v="110"/>
    <s v="US"/>
    <s v="USD"/>
    <n v="1513922400"/>
    <n v="1514959200"/>
    <b v="0"/>
    <b v="0"/>
    <n v="125.39393939393939"/>
    <n v="75.236363636363635"/>
    <x v="717"/>
    <d v="2018-01-03T06:00:00"/>
  </r>
  <r>
    <n v="795"/>
    <s v="Vasquez Inc"/>
    <s v="Stand-alone asynchronous functionalities"/>
    <x v="4"/>
    <s v="drama"/>
    <n v="7100"/>
    <n v="1022"/>
    <x v="0"/>
    <n v="31"/>
    <s v="US"/>
    <s v="USD"/>
    <n v="1477976400"/>
    <n v="1478235600"/>
    <b v="0"/>
    <b v="0"/>
    <n v="14.394366197183098"/>
    <n v="32.967741935483872"/>
    <x v="718"/>
    <d v="2016-11-04T05:00:00"/>
  </r>
  <r>
    <n v="796"/>
    <s v="Freeman-Ferguson"/>
    <s v="Profound full-range open system"/>
    <x v="6"/>
    <s v="mobile games"/>
    <n v="7800"/>
    <n v="4275"/>
    <x v="0"/>
    <n v="78"/>
    <s v="US"/>
    <s v="USD"/>
    <n v="1407474000"/>
    <n v="1408078800"/>
    <b v="0"/>
    <b v="1"/>
    <n v="54.807692307692314"/>
    <n v="54.807692307692307"/>
    <x v="719"/>
    <d v="2014-08-15T05:00:00"/>
  </r>
  <r>
    <n v="797"/>
    <s v="Houston, Moore and Rogers"/>
    <s v="Optional tangible utilization"/>
    <x v="2"/>
    <s v="web"/>
    <n v="7600"/>
    <n v="8332"/>
    <x v="1"/>
    <n v="185"/>
    <s v="US"/>
    <s v="USD"/>
    <n v="1546149600"/>
    <n v="1548136800"/>
    <b v="0"/>
    <b v="0"/>
    <n v="109.63157894736841"/>
    <n v="45.037837837837834"/>
    <x v="720"/>
    <d v="2019-01-22T06:00:00"/>
  </r>
  <r>
    <n v="798"/>
    <s v="Small-Fuentes"/>
    <s v="Seamless maximized product"/>
    <x v="3"/>
    <s v="plays"/>
    <n v="3400"/>
    <n v="6408"/>
    <x v="1"/>
    <n v="121"/>
    <s v="US"/>
    <s v="USD"/>
    <n v="1338440400"/>
    <n v="1340859600"/>
    <b v="0"/>
    <b v="1"/>
    <n v="188.47058823529412"/>
    <n v="52.958677685950413"/>
    <x v="721"/>
    <d v="2012-06-28T05:00:00"/>
  </r>
  <r>
    <n v="799"/>
    <s v="Reid-Day"/>
    <s v="Devolved tertiary time-frame"/>
    <x v="3"/>
    <s v="plays"/>
    <n v="84500"/>
    <n v="73522"/>
    <x v="0"/>
    <n v="1225"/>
    <s v="GB"/>
    <s v="GBP"/>
    <n v="1454133600"/>
    <n v="1454479200"/>
    <b v="0"/>
    <b v="0"/>
    <n v="87.008284023668637"/>
    <n v="60.017959183673469"/>
    <x v="722"/>
    <d v="2016-02-03T06:00:00"/>
  </r>
  <r>
    <n v="800"/>
    <s v="Wallace LLC"/>
    <s v="Centralized regional function"/>
    <x v="1"/>
    <s v="rock"/>
    <n v="100"/>
    <n v="1"/>
    <x v="0"/>
    <n v="1"/>
    <s v="CH"/>
    <s v="CHF"/>
    <n v="1434085200"/>
    <n v="1434430800"/>
    <b v="0"/>
    <b v="0"/>
    <n v="1"/>
    <n v="1"/>
    <x v="139"/>
    <d v="2015-06-16T05:00:00"/>
  </r>
  <r>
    <n v="801"/>
    <s v="Olson-Bishop"/>
    <s v="User-friendly high-level initiative"/>
    <x v="7"/>
    <s v="photography books"/>
    <n v="2300"/>
    <n v="4667"/>
    <x v="1"/>
    <n v="106"/>
    <s v="US"/>
    <s v="USD"/>
    <n v="1577772000"/>
    <n v="1579672800"/>
    <b v="0"/>
    <b v="1"/>
    <n v="202.9130434782609"/>
    <n v="44.028301886792455"/>
    <x v="723"/>
    <d v="2020-01-22T06:00:00"/>
  </r>
  <r>
    <n v="802"/>
    <s v="Rodriguez, Anderson and Porter"/>
    <s v="Reverse-engineered zero-defect infrastructure"/>
    <x v="7"/>
    <s v="photography books"/>
    <n v="6200"/>
    <n v="12216"/>
    <x v="1"/>
    <n v="142"/>
    <s v="US"/>
    <s v="USD"/>
    <n v="1562216400"/>
    <n v="1562389200"/>
    <b v="0"/>
    <b v="0"/>
    <n v="197.03225806451613"/>
    <n v="86.028169014084511"/>
    <x v="704"/>
    <d v="2019-07-06T05:00:00"/>
  </r>
  <r>
    <n v="803"/>
    <s v="Perez, Brown and Meyers"/>
    <s v="Stand-alone background customer loyalty"/>
    <x v="3"/>
    <s v="plays"/>
    <n v="6100"/>
    <n v="6527"/>
    <x v="1"/>
    <n v="233"/>
    <s v="US"/>
    <s v="USD"/>
    <n v="1548568800"/>
    <n v="1551506400"/>
    <b v="0"/>
    <b v="0"/>
    <n v="107"/>
    <n v="28.012875536480685"/>
    <x v="724"/>
    <d v="2019-03-02T06:00:00"/>
  </r>
  <r>
    <n v="804"/>
    <s v="English-Mccullough"/>
    <s v="Business-focused discrete software"/>
    <x v="1"/>
    <s v="rock"/>
    <n v="2600"/>
    <n v="6987"/>
    <x v="1"/>
    <n v="218"/>
    <s v="US"/>
    <s v="USD"/>
    <n v="1514872800"/>
    <n v="1516600800"/>
    <b v="0"/>
    <b v="0"/>
    <n v="268.73076923076923"/>
    <n v="32.050458715596328"/>
    <x v="725"/>
    <d v="2018-01-22T06:00:00"/>
  </r>
  <r>
    <n v="805"/>
    <s v="Smith-Nguyen"/>
    <s v="Advanced intermediate Graphic Interface"/>
    <x v="4"/>
    <s v="documentary"/>
    <n v="9700"/>
    <n v="4932"/>
    <x v="0"/>
    <n v="67"/>
    <s v="AU"/>
    <s v="AUD"/>
    <n v="1416031200"/>
    <n v="1420437600"/>
    <b v="0"/>
    <b v="0"/>
    <n v="50.845360824742272"/>
    <n v="73.611940298507463"/>
    <x v="660"/>
    <d v="2015-01-05T06:00:00"/>
  </r>
  <r>
    <n v="806"/>
    <s v="Harmon-Madden"/>
    <s v="Adaptive holistic hub"/>
    <x v="4"/>
    <s v="drama"/>
    <n v="700"/>
    <n v="8262"/>
    <x v="1"/>
    <n v="76"/>
    <s v="US"/>
    <s v="USD"/>
    <n v="1330927200"/>
    <n v="1332997200"/>
    <b v="0"/>
    <b v="1"/>
    <n v="1180.2857142857142"/>
    <n v="108.71052631578948"/>
    <x v="726"/>
    <d v="2012-03-29T05:00:00"/>
  </r>
  <r>
    <n v="807"/>
    <s v="Walker-Taylor"/>
    <s v="Automated uniform concept"/>
    <x v="3"/>
    <s v="plays"/>
    <n v="700"/>
    <n v="1848"/>
    <x v="1"/>
    <n v="43"/>
    <s v="US"/>
    <s v="USD"/>
    <n v="1571115600"/>
    <n v="1574920800"/>
    <b v="0"/>
    <b v="1"/>
    <n v="264"/>
    <n v="42.97674418604651"/>
    <x v="727"/>
    <d v="2019-11-28T06:00:00"/>
  </r>
  <r>
    <n v="808"/>
    <s v="Harris, Medina and Mitchell"/>
    <s v="Enhanced regional flexibility"/>
    <x v="0"/>
    <s v="food trucks"/>
    <n v="5200"/>
    <n v="1583"/>
    <x v="0"/>
    <n v="19"/>
    <s v="US"/>
    <s v="USD"/>
    <n v="1463461200"/>
    <n v="1464930000"/>
    <b v="0"/>
    <b v="0"/>
    <n v="30.44230769230769"/>
    <n v="83.315789473684205"/>
    <x v="728"/>
    <d v="2016-06-03T05:00:00"/>
  </r>
  <r>
    <n v="809"/>
    <s v="Williams and Sons"/>
    <s v="Public-key bottom-line algorithm"/>
    <x v="4"/>
    <s v="documentary"/>
    <n v="140800"/>
    <n v="88536"/>
    <x v="0"/>
    <n v="2108"/>
    <s v="CH"/>
    <s v="CHF"/>
    <n v="1344920400"/>
    <n v="1345006800"/>
    <b v="0"/>
    <b v="0"/>
    <n v="62.880681818181813"/>
    <n v="42"/>
    <x v="729"/>
    <d v="2012-08-15T05:00:00"/>
  </r>
  <r>
    <n v="810"/>
    <s v="Ball-Fisher"/>
    <s v="Multi-layered intangible instruction set"/>
    <x v="3"/>
    <s v="plays"/>
    <n v="6400"/>
    <n v="12360"/>
    <x v="1"/>
    <n v="221"/>
    <s v="US"/>
    <s v="USD"/>
    <n v="1511848800"/>
    <n v="1512712800"/>
    <b v="0"/>
    <b v="1"/>
    <n v="193.125"/>
    <n v="55.927601809954751"/>
    <x v="730"/>
    <d v="2017-12-08T06:00:00"/>
  </r>
  <r>
    <n v="811"/>
    <s v="Page, Holt and Mack"/>
    <s v="Fundamental methodical emulation"/>
    <x v="6"/>
    <s v="video games"/>
    <n v="92500"/>
    <n v="71320"/>
    <x v="0"/>
    <n v="679"/>
    <s v="US"/>
    <s v="USD"/>
    <n v="1452319200"/>
    <n v="1452492000"/>
    <b v="0"/>
    <b v="1"/>
    <n v="77.102702702702715"/>
    <n v="105.03681885125184"/>
    <x v="731"/>
    <d v="2016-01-11T06:00:00"/>
  </r>
  <r>
    <n v="812"/>
    <s v="Landry Group"/>
    <s v="Expanded value-added hardware"/>
    <x v="5"/>
    <s v="nonfiction"/>
    <n v="59700"/>
    <n v="134640"/>
    <x v="1"/>
    <n v="2805"/>
    <s v="CA"/>
    <s v="CAD"/>
    <n v="1523854800"/>
    <n v="1524286800"/>
    <b v="0"/>
    <b v="0"/>
    <n v="225.52763819095478"/>
    <n v="48"/>
    <x v="78"/>
    <d v="2018-04-21T05:00:00"/>
  </r>
  <r>
    <n v="813"/>
    <s v="Buckley Group"/>
    <s v="Diverse high-level attitude"/>
    <x v="6"/>
    <s v="video games"/>
    <n v="3200"/>
    <n v="7661"/>
    <x v="1"/>
    <n v="68"/>
    <s v="US"/>
    <s v="USD"/>
    <n v="1346043600"/>
    <n v="1346907600"/>
    <b v="0"/>
    <b v="0"/>
    <n v="239.40625"/>
    <n v="112.66176470588235"/>
    <x v="732"/>
    <d v="2012-09-06T05:00:00"/>
  </r>
  <r>
    <n v="814"/>
    <s v="Vincent PLC"/>
    <s v="Visionary 24hour analyzer"/>
    <x v="1"/>
    <s v="rock"/>
    <n v="3200"/>
    <n v="2950"/>
    <x v="0"/>
    <n v="36"/>
    <s v="DK"/>
    <s v="DKK"/>
    <n v="1464325200"/>
    <n v="1464498000"/>
    <b v="0"/>
    <b v="1"/>
    <n v="92.1875"/>
    <n v="81.944444444444443"/>
    <x v="733"/>
    <d v="2016-05-29T05:00:00"/>
  </r>
  <r>
    <n v="815"/>
    <s v="Watson-Douglas"/>
    <s v="Centralized bandwidth-monitored leverage"/>
    <x v="1"/>
    <s v="rock"/>
    <n v="9000"/>
    <n v="11721"/>
    <x v="1"/>
    <n v="183"/>
    <s v="CA"/>
    <s v="CAD"/>
    <n v="1511935200"/>
    <n v="1514181600"/>
    <b v="0"/>
    <b v="0"/>
    <n v="130.23333333333335"/>
    <n v="64.049180327868854"/>
    <x v="734"/>
    <d v="2017-12-25T06:00:00"/>
  </r>
  <r>
    <n v="816"/>
    <s v="Jones, Casey and Jones"/>
    <s v="Ergonomic mission-critical moratorium"/>
    <x v="3"/>
    <s v="plays"/>
    <n v="2300"/>
    <n v="14150"/>
    <x v="1"/>
    <n v="133"/>
    <s v="US"/>
    <s v="USD"/>
    <n v="1392012000"/>
    <n v="1392184800"/>
    <b v="1"/>
    <b v="1"/>
    <n v="615.21739130434787"/>
    <n v="106.39097744360902"/>
    <x v="406"/>
    <d v="2014-02-12T06:00:00"/>
  </r>
  <r>
    <n v="817"/>
    <s v="Alvarez-Bauer"/>
    <s v="Front-line intermediate moderator"/>
    <x v="5"/>
    <s v="nonfiction"/>
    <n v="51300"/>
    <n v="189192"/>
    <x v="1"/>
    <n v="2489"/>
    <s v="IT"/>
    <s v="EUR"/>
    <n v="1556946000"/>
    <n v="1559365200"/>
    <b v="0"/>
    <b v="1"/>
    <n v="368.79532163742692"/>
    <n v="76.011249497790274"/>
    <x v="735"/>
    <d v="2019-06-01T05:00:00"/>
  </r>
  <r>
    <n v="818"/>
    <s v="Martinez LLC"/>
    <s v="Automated local secured line"/>
    <x v="3"/>
    <s v="plays"/>
    <n v="700"/>
    <n v="7664"/>
    <x v="1"/>
    <n v="69"/>
    <s v="US"/>
    <s v="USD"/>
    <n v="1548050400"/>
    <n v="1549173600"/>
    <b v="0"/>
    <b v="1"/>
    <n v="1094.8571428571429"/>
    <n v="111.07246376811594"/>
    <x v="736"/>
    <d v="2019-02-03T06:00:00"/>
  </r>
  <r>
    <n v="819"/>
    <s v="Buck-Khan"/>
    <s v="Integrated bandwidth-monitored alliance"/>
    <x v="6"/>
    <s v="video games"/>
    <n v="8900"/>
    <n v="4509"/>
    <x v="0"/>
    <n v="47"/>
    <s v="US"/>
    <s v="USD"/>
    <n v="1353736800"/>
    <n v="1355032800"/>
    <b v="1"/>
    <b v="0"/>
    <n v="50.662921348314605"/>
    <n v="95.936170212765958"/>
    <x v="737"/>
    <d v="2012-12-09T06:00:00"/>
  </r>
  <r>
    <n v="820"/>
    <s v="Valdez, Williams and Meyer"/>
    <s v="Cross-group heuristic forecast"/>
    <x v="1"/>
    <s v="rock"/>
    <n v="1500"/>
    <n v="12009"/>
    <x v="1"/>
    <n v="279"/>
    <s v="GB"/>
    <s v="GBP"/>
    <n v="1532840400"/>
    <n v="1533963600"/>
    <b v="0"/>
    <b v="1"/>
    <n v="800.6"/>
    <n v="43.043010752688176"/>
    <x v="192"/>
    <d v="2018-08-11T05:00:00"/>
  </r>
  <r>
    <n v="821"/>
    <s v="Alvarez-Andrews"/>
    <s v="Extended impactful secured line"/>
    <x v="4"/>
    <s v="documentary"/>
    <n v="4900"/>
    <n v="14273"/>
    <x v="1"/>
    <n v="210"/>
    <s v="US"/>
    <s v="USD"/>
    <n v="1488261600"/>
    <n v="1489381200"/>
    <b v="0"/>
    <b v="0"/>
    <n v="291.28571428571428"/>
    <n v="67.966666666666669"/>
    <x v="738"/>
    <d v="2017-03-13T05:00:00"/>
  </r>
  <r>
    <n v="822"/>
    <s v="Stewart and Sons"/>
    <s v="Distributed optimizing protocol"/>
    <x v="1"/>
    <s v="rock"/>
    <n v="54000"/>
    <n v="188982"/>
    <x v="1"/>
    <n v="2100"/>
    <s v="US"/>
    <s v="USD"/>
    <n v="1393567200"/>
    <n v="1395032400"/>
    <b v="0"/>
    <b v="0"/>
    <n v="349.9666666666667"/>
    <n v="89.991428571428571"/>
    <x v="739"/>
    <d v="2014-03-17T05:00:00"/>
  </r>
  <r>
    <n v="823"/>
    <s v="Dyer Inc"/>
    <s v="Secured well-modulated system engine"/>
    <x v="1"/>
    <s v="rock"/>
    <n v="4100"/>
    <n v="14640"/>
    <x v="1"/>
    <n v="252"/>
    <s v="US"/>
    <s v="USD"/>
    <n v="1410325200"/>
    <n v="1412485200"/>
    <b v="1"/>
    <b v="1"/>
    <n v="357.07317073170731"/>
    <n v="58.095238095238095"/>
    <x v="613"/>
    <d v="2014-10-05T05:00:00"/>
  </r>
  <r>
    <n v="824"/>
    <s v="Anderson, Williams and Cox"/>
    <s v="Streamlined national benchmark"/>
    <x v="5"/>
    <s v="nonfiction"/>
    <n v="85000"/>
    <n v="107516"/>
    <x v="1"/>
    <n v="1280"/>
    <s v="US"/>
    <s v="USD"/>
    <n v="1276923600"/>
    <n v="1279688400"/>
    <b v="0"/>
    <b v="1"/>
    <n v="126.48941176470588"/>
    <n v="83.996875000000003"/>
    <x v="740"/>
    <d v="2010-07-21T05:00:00"/>
  </r>
  <r>
    <n v="825"/>
    <s v="Solomon PLC"/>
    <s v="Open-architected 24/7 infrastructure"/>
    <x v="4"/>
    <s v="shorts"/>
    <n v="3600"/>
    <n v="13950"/>
    <x v="1"/>
    <n v="157"/>
    <s v="GB"/>
    <s v="GBP"/>
    <n v="1500958800"/>
    <n v="1501995600"/>
    <b v="0"/>
    <b v="0"/>
    <n v="387.5"/>
    <n v="88.853503184713375"/>
    <x v="145"/>
    <d v="2017-08-06T05:00:00"/>
  </r>
  <r>
    <n v="826"/>
    <s v="Miller-Hubbard"/>
    <s v="Digitized 6thgeneration Local Area Network"/>
    <x v="3"/>
    <s v="plays"/>
    <n v="2800"/>
    <n v="12797"/>
    <x v="1"/>
    <n v="194"/>
    <s v="US"/>
    <s v="USD"/>
    <n v="1292220000"/>
    <n v="1294639200"/>
    <b v="0"/>
    <b v="1"/>
    <n v="457.03571428571428"/>
    <n v="65.963917525773198"/>
    <x v="741"/>
    <d v="2011-01-10T06:00:00"/>
  </r>
  <r>
    <n v="827"/>
    <s v="Miranda, Martinez and Lowery"/>
    <s v="Innovative actuating artificial intelligence"/>
    <x v="4"/>
    <s v="drama"/>
    <n v="2300"/>
    <n v="6134"/>
    <x v="1"/>
    <n v="82"/>
    <s v="AU"/>
    <s v="AUD"/>
    <n v="1304398800"/>
    <n v="1305435600"/>
    <b v="0"/>
    <b v="1"/>
    <n v="266.69565217391306"/>
    <n v="74.804878048780495"/>
    <x v="742"/>
    <d v="2011-05-15T05:00:00"/>
  </r>
  <r>
    <n v="828"/>
    <s v="Munoz, Cherry and Bell"/>
    <s v="Cross-platform reciprocal budgetary management"/>
    <x v="3"/>
    <s v="plays"/>
    <n v="7100"/>
    <n v="4899"/>
    <x v="0"/>
    <n v="70"/>
    <s v="US"/>
    <s v="USD"/>
    <n v="1535432400"/>
    <n v="1537592400"/>
    <b v="0"/>
    <b v="0"/>
    <n v="69"/>
    <n v="69.98571428571428"/>
    <x v="202"/>
    <d v="2018-09-22T05:00:00"/>
  </r>
  <r>
    <n v="829"/>
    <s v="Baker-Higgins"/>
    <s v="Vision-oriented scalable portal"/>
    <x v="3"/>
    <s v="plays"/>
    <n v="9600"/>
    <n v="4929"/>
    <x v="0"/>
    <n v="154"/>
    <s v="US"/>
    <s v="USD"/>
    <n v="1433826000"/>
    <n v="1435122000"/>
    <b v="0"/>
    <b v="0"/>
    <n v="51.34375"/>
    <n v="32.006493506493506"/>
    <x v="743"/>
    <d v="2015-06-24T05:00:00"/>
  </r>
  <r>
    <n v="830"/>
    <s v="Johnson, Turner and Carroll"/>
    <s v="Persevering zero administration knowledge user"/>
    <x v="3"/>
    <s v="plays"/>
    <n v="121600"/>
    <n v="1424"/>
    <x v="0"/>
    <n v="22"/>
    <s v="US"/>
    <s v="USD"/>
    <n v="1514959200"/>
    <n v="1520056800"/>
    <b v="0"/>
    <b v="0"/>
    <n v="1.1710526315789473"/>
    <n v="64.727272727272734"/>
    <x v="744"/>
    <d v="2018-03-03T06:00:00"/>
  </r>
  <r>
    <n v="831"/>
    <s v="Ward PLC"/>
    <s v="Front-line bottom-line Graphic Interface"/>
    <x v="7"/>
    <s v="photography books"/>
    <n v="97100"/>
    <n v="105817"/>
    <x v="1"/>
    <n v="4233"/>
    <s v="US"/>
    <s v="USD"/>
    <n v="1332738000"/>
    <n v="1335675600"/>
    <b v="0"/>
    <b v="0"/>
    <n v="108.97734294541709"/>
    <n v="24.998110087408456"/>
    <x v="745"/>
    <d v="2012-04-29T05:00:00"/>
  </r>
  <r>
    <n v="832"/>
    <s v="Bradley, Beck and Mayo"/>
    <s v="Synergized fault-tolerant hierarchy"/>
    <x v="5"/>
    <s v="translations"/>
    <n v="43200"/>
    <n v="136156"/>
    <x v="1"/>
    <n v="1297"/>
    <s v="DK"/>
    <s v="DKK"/>
    <n v="1445490000"/>
    <n v="1448431200"/>
    <b v="1"/>
    <b v="0"/>
    <n v="315.17592592592592"/>
    <n v="104.97764070932922"/>
    <x v="746"/>
    <d v="2015-11-25T06:00:00"/>
  </r>
  <r>
    <n v="833"/>
    <s v="Levine, Martin and Hernandez"/>
    <s v="Expanded asynchronous groupware"/>
    <x v="5"/>
    <s v="translations"/>
    <n v="6800"/>
    <n v="10723"/>
    <x v="1"/>
    <n v="165"/>
    <s v="DK"/>
    <s v="DKK"/>
    <n v="1297663200"/>
    <n v="1298613600"/>
    <b v="0"/>
    <b v="0"/>
    <n v="157.69117647058823"/>
    <n v="64.987878787878785"/>
    <x v="747"/>
    <d v="2011-02-25T06:00:00"/>
  </r>
  <r>
    <n v="834"/>
    <s v="Gallegos, Wagner and Gaines"/>
    <s v="Expanded fault-tolerant emulation"/>
    <x v="3"/>
    <s v="plays"/>
    <n v="7300"/>
    <n v="11228"/>
    <x v="1"/>
    <n v="119"/>
    <s v="US"/>
    <s v="USD"/>
    <n v="1371963600"/>
    <n v="1372482000"/>
    <b v="0"/>
    <b v="0"/>
    <n v="153.8082191780822"/>
    <n v="94.352941176470594"/>
    <x v="362"/>
    <d v="2013-06-29T05:00:00"/>
  </r>
  <r>
    <n v="835"/>
    <s v="Hodges, Smith and Kelly"/>
    <s v="Future-proofed 24hour model"/>
    <x v="2"/>
    <s v="web"/>
    <n v="86200"/>
    <n v="77355"/>
    <x v="0"/>
    <n v="1758"/>
    <s v="US"/>
    <s v="USD"/>
    <n v="1425103200"/>
    <n v="1425621600"/>
    <b v="0"/>
    <b v="0"/>
    <n v="89.738979118329468"/>
    <n v="44.001706484641637"/>
    <x v="748"/>
    <d v="2015-03-06T06:00:00"/>
  </r>
  <r>
    <n v="836"/>
    <s v="Macias Inc"/>
    <s v="Optimized didactic intranet"/>
    <x v="1"/>
    <s v="indie rock"/>
    <n v="8100"/>
    <n v="6086"/>
    <x v="0"/>
    <n v="94"/>
    <s v="US"/>
    <s v="USD"/>
    <n v="1265349600"/>
    <n v="1266300000"/>
    <b v="0"/>
    <b v="0"/>
    <n v="75.135802469135797"/>
    <n v="64.744680851063833"/>
    <x v="749"/>
    <d v="2010-02-16T06:00:00"/>
  </r>
  <r>
    <n v="837"/>
    <s v="Cook-Ortiz"/>
    <s v="Right-sized dedicated standardization"/>
    <x v="1"/>
    <s v="jazz"/>
    <n v="17700"/>
    <n v="150960"/>
    <x v="1"/>
    <n v="1797"/>
    <s v="US"/>
    <s v="USD"/>
    <n v="1301202000"/>
    <n v="1305867600"/>
    <b v="0"/>
    <b v="0"/>
    <n v="852.88135593220341"/>
    <n v="84.00667779632721"/>
    <x v="643"/>
    <d v="2011-05-20T05:00:00"/>
  </r>
  <r>
    <n v="838"/>
    <s v="Jordan-Fischer"/>
    <s v="Vision-oriented high-level extranet"/>
    <x v="3"/>
    <s v="plays"/>
    <n v="6400"/>
    <n v="8890"/>
    <x v="1"/>
    <n v="261"/>
    <s v="US"/>
    <s v="USD"/>
    <n v="1538024400"/>
    <n v="1538802000"/>
    <b v="0"/>
    <b v="0"/>
    <n v="138.90625"/>
    <n v="34.061302681992338"/>
    <x v="750"/>
    <d v="2018-10-06T05:00:00"/>
  </r>
  <r>
    <n v="839"/>
    <s v="Pierce-Ramirez"/>
    <s v="Organized scalable initiative"/>
    <x v="4"/>
    <s v="documentary"/>
    <n v="7700"/>
    <n v="14644"/>
    <x v="1"/>
    <n v="157"/>
    <s v="US"/>
    <s v="USD"/>
    <n v="1395032400"/>
    <n v="1398920400"/>
    <b v="0"/>
    <b v="1"/>
    <n v="190.18181818181819"/>
    <n v="93.273885350318466"/>
    <x v="751"/>
    <d v="2014-05-01T05:00:00"/>
  </r>
  <r>
    <n v="840"/>
    <s v="Howell and Sons"/>
    <s v="Enhanced regional moderator"/>
    <x v="3"/>
    <s v="plays"/>
    <n v="116300"/>
    <n v="116583"/>
    <x v="1"/>
    <n v="3533"/>
    <s v="US"/>
    <s v="USD"/>
    <n v="1405486800"/>
    <n v="1405659600"/>
    <b v="0"/>
    <b v="1"/>
    <n v="100.24333619948409"/>
    <n v="32.998301726577978"/>
    <x v="752"/>
    <d v="2014-07-18T05:00:00"/>
  </r>
  <r>
    <n v="841"/>
    <s v="Garcia, Dunn and Richardson"/>
    <s v="Automated even-keeled emulation"/>
    <x v="2"/>
    <s v="web"/>
    <n v="9100"/>
    <n v="12991"/>
    <x v="1"/>
    <n v="155"/>
    <s v="US"/>
    <s v="USD"/>
    <n v="1455861600"/>
    <n v="1457244000"/>
    <b v="0"/>
    <b v="0"/>
    <n v="142.75824175824175"/>
    <n v="83.812903225806451"/>
    <x v="753"/>
    <d v="2016-03-06T06:00:00"/>
  </r>
  <r>
    <n v="842"/>
    <s v="Lawson and Sons"/>
    <s v="Reverse-engineered multi-tasking product"/>
    <x v="2"/>
    <s v="wearables"/>
    <n v="1500"/>
    <n v="8447"/>
    <x v="1"/>
    <n v="132"/>
    <s v="IT"/>
    <s v="EUR"/>
    <n v="1529038800"/>
    <n v="1529298000"/>
    <b v="0"/>
    <b v="0"/>
    <n v="563.13333333333333"/>
    <n v="63.992424242424242"/>
    <x v="754"/>
    <d v="2018-06-18T05:00:00"/>
  </r>
  <r>
    <n v="843"/>
    <s v="Porter-Hicks"/>
    <s v="De-engineered next generation parallelism"/>
    <x v="7"/>
    <s v="photography books"/>
    <n v="8800"/>
    <n v="2703"/>
    <x v="0"/>
    <n v="33"/>
    <s v="US"/>
    <s v="USD"/>
    <n v="1535259600"/>
    <n v="1535778000"/>
    <b v="0"/>
    <b v="0"/>
    <n v="30.715909090909086"/>
    <n v="81.909090909090907"/>
    <x v="755"/>
    <d v="2018-09-01T05:00:00"/>
  </r>
  <r>
    <n v="844"/>
    <s v="Rodriguez-Hansen"/>
    <s v="Intuitive cohesive groupware"/>
    <x v="4"/>
    <s v="documentary"/>
    <n v="8800"/>
    <n v="8747"/>
    <x v="3"/>
    <n v="94"/>
    <s v="US"/>
    <s v="USD"/>
    <n v="1327212000"/>
    <n v="1327471200"/>
    <b v="0"/>
    <b v="0"/>
    <n v="99.39772727272728"/>
    <n v="93.053191489361708"/>
    <x v="756"/>
    <d v="2012-01-25T06:00:00"/>
  </r>
  <r>
    <n v="845"/>
    <s v="Williams LLC"/>
    <s v="Up-sized high-level access"/>
    <x v="2"/>
    <s v="web"/>
    <n v="69900"/>
    <n v="138087"/>
    <x v="1"/>
    <n v="1354"/>
    <s v="GB"/>
    <s v="GBP"/>
    <n v="1526360400"/>
    <n v="1529557200"/>
    <b v="0"/>
    <b v="0"/>
    <n v="197.54935622317598"/>
    <n v="101.98449039881831"/>
    <x v="757"/>
    <d v="2018-06-21T05:00:00"/>
  </r>
  <r>
    <n v="846"/>
    <s v="Cooper, Stanley and Bryant"/>
    <s v="Phased empowering success"/>
    <x v="2"/>
    <s v="web"/>
    <n v="1000"/>
    <n v="5085"/>
    <x v="1"/>
    <n v="48"/>
    <s v="US"/>
    <s v="USD"/>
    <n v="1532149200"/>
    <n v="1535259600"/>
    <b v="1"/>
    <b v="1"/>
    <n v="508.5"/>
    <n v="105.9375"/>
    <x v="758"/>
    <d v="2018-08-26T05:00:00"/>
  </r>
  <r>
    <n v="847"/>
    <s v="Miller, Glenn and Adams"/>
    <s v="Distributed actuating project"/>
    <x v="0"/>
    <s v="food trucks"/>
    <n v="4700"/>
    <n v="11174"/>
    <x v="1"/>
    <n v="110"/>
    <s v="US"/>
    <s v="USD"/>
    <n v="1515304800"/>
    <n v="1515564000"/>
    <b v="0"/>
    <b v="0"/>
    <n v="237.74468085106383"/>
    <n v="101.58181818181818"/>
    <x v="759"/>
    <d v="2018-01-10T06:00:00"/>
  </r>
  <r>
    <n v="848"/>
    <s v="Cole, Salazar and Moreno"/>
    <s v="Robust motivating orchestration"/>
    <x v="4"/>
    <s v="drama"/>
    <n v="3200"/>
    <n v="10831"/>
    <x v="1"/>
    <n v="172"/>
    <s v="US"/>
    <s v="USD"/>
    <n v="1276318800"/>
    <n v="1277096400"/>
    <b v="0"/>
    <b v="0"/>
    <n v="338.46875"/>
    <n v="62.970930232558139"/>
    <x v="760"/>
    <d v="2010-06-21T05:00:00"/>
  </r>
  <r>
    <n v="849"/>
    <s v="Jones-Ryan"/>
    <s v="Vision-oriented uniform instruction set"/>
    <x v="1"/>
    <s v="indie rock"/>
    <n v="6700"/>
    <n v="8917"/>
    <x v="1"/>
    <n v="307"/>
    <s v="US"/>
    <s v="USD"/>
    <n v="1328767200"/>
    <n v="1329026400"/>
    <b v="0"/>
    <b v="1"/>
    <n v="133.08955223880596"/>
    <n v="29.045602605863191"/>
    <x v="761"/>
    <d v="2012-02-12T06:00:00"/>
  </r>
  <r>
    <n v="850"/>
    <s v="Hood, Perez and Meadows"/>
    <s v="Cross-group upward-trending hierarchy"/>
    <x v="1"/>
    <s v="rock"/>
    <n v="100"/>
    <n v="1"/>
    <x v="0"/>
    <n v="1"/>
    <s v="US"/>
    <s v="USD"/>
    <n v="1321682400"/>
    <n v="1322978400"/>
    <b v="1"/>
    <b v="0"/>
    <n v="1"/>
    <n v="1"/>
    <x v="762"/>
    <d v="2011-12-04T06:00:00"/>
  </r>
  <r>
    <n v="851"/>
    <s v="Bright and Sons"/>
    <s v="Object-based needs-based info-mediaries"/>
    <x v="1"/>
    <s v="electric music"/>
    <n v="6000"/>
    <n v="12468"/>
    <x v="1"/>
    <n v="160"/>
    <s v="US"/>
    <s v="USD"/>
    <n v="1335934800"/>
    <n v="1338786000"/>
    <b v="0"/>
    <b v="0"/>
    <n v="207.79999999999998"/>
    <n v="77.924999999999997"/>
    <x v="444"/>
    <d v="2012-06-04T05:00:00"/>
  </r>
  <r>
    <n v="852"/>
    <s v="Brady Ltd"/>
    <s v="Open-source reciprocal standardization"/>
    <x v="6"/>
    <s v="video games"/>
    <n v="4900"/>
    <n v="2505"/>
    <x v="0"/>
    <n v="31"/>
    <s v="US"/>
    <s v="USD"/>
    <n v="1310792400"/>
    <n v="1311656400"/>
    <b v="0"/>
    <b v="1"/>
    <n v="51.122448979591837"/>
    <n v="80.806451612903231"/>
    <x v="763"/>
    <d v="2011-07-26T05:00:00"/>
  </r>
  <r>
    <n v="853"/>
    <s v="Collier LLC"/>
    <s v="Secured well-modulated projection"/>
    <x v="1"/>
    <s v="indie rock"/>
    <n v="17100"/>
    <n v="111502"/>
    <x v="1"/>
    <n v="1467"/>
    <s v="CA"/>
    <s v="CAD"/>
    <n v="1308546000"/>
    <n v="1308978000"/>
    <b v="0"/>
    <b v="1"/>
    <n v="652.05847953216369"/>
    <n v="76.006816632583508"/>
    <x v="764"/>
    <d v="2011-06-25T05:00:00"/>
  </r>
  <r>
    <n v="854"/>
    <s v="Campbell, Thomas and Obrien"/>
    <s v="Multi-channeled secondary middleware"/>
    <x v="5"/>
    <s v="fiction"/>
    <n v="171000"/>
    <n v="194309"/>
    <x v="1"/>
    <n v="2662"/>
    <s v="CA"/>
    <s v="CAD"/>
    <n v="1574056800"/>
    <n v="1576389600"/>
    <b v="0"/>
    <b v="0"/>
    <n v="113.63099415204678"/>
    <n v="72.993613824192337"/>
    <x v="765"/>
    <d v="2019-12-15T06:00:00"/>
  </r>
  <r>
    <n v="855"/>
    <s v="Moses-Terry"/>
    <s v="Horizontal clear-thinking framework"/>
    <x v="3"/>
    <s v="plays"/>
    <n v="23400"/>
    <n v="23956"/>
    <x v="1"/>
    <n v="452"/>
    <s v="AU"/>
    <s v="AUD"/>
    <n v="1308373200"/>
    <n v="1311051600"/>
    <b v="0"/>
    <b v="0"/>
    <n v="102.37606837606839"/>
    <n v="53"/>
    <x v="766"/>
    <d v="2011-07-19T05:00:00"/>
  </r>
  <r>
    <n v="856"/>
    <s v="Williams and Sons"/>
    <s v="Profound composite core"/>
    <x v="0"/>
    <s v="food trucks"/>
    <n v="2400"/>
    <n v="8558"/>
    <x v="1"/>
    <n v="158"/>
    <s v="US"/>
    <s v="USD"/>
    <n v="1335243600"/>
    <n v="1336712400"/>
    <b v="0"/>
    <b v="0"/>
    <n v="356.58333333333331"/>
    <n v="54.164556962025316"/>
    <x v="767"/>
    <d v="2012-05-11T05:00:00"/>
  </r>
  <r>
    <n v="857"/>
    <s v="Miranda, Gray and Hale"/>
    <s v="Programmable disintermediate matrices"/>
    <x v="4"/>
    <s v="shorts"/>
    <n v="5300"/>
    <n v="7413"/>
    <x v="1"/>
    <n v="225"/>
    <s v="CH"/>
    <s v="CHF"/>
    <n v="1328421600"/>
    <n v="1330408800"/>
    <b v="1"/>
    <b v="0"/>
    <n v="139.86792452830187"/>
    <n v="32.946666666666665"/>
    <x v="768"/>
    <d v="2012-02-28T06:00:00"/>
  </r>
  <r>
    <n v="858"/>
    <s v="Ayala, Crawford and Taylor"/>
    <s v="Realigned 5thgeneration knowledge user"/>
    <x v="0"/>
    <s v="food trucks"/>
    <n v="4000"/>
    <n v="2778"/>
    <x v="0"/>
    <n v="35"/>
    <s v="US"/>
    <s v="USD"/>
    <n v="1524286800"/>
    <n v="1524891600"/>
    <b v="1"/>
    <b v="0"/>
    <n v="69.45"/>
    <n v="79.371428571428567"/>
    <x v="769"/>
    <d v="2018-04-28T05:00:00"/>
  </r>
  <r>
    <n v="859"/>
    <s v="Martinez Ltd"/>
    <s v="Multi-layered upward-trending groupware"/>
    <x v="3"/>
    <s v="plays"/>
    <n v="7300"/>
    <n v="2594"/>
    <x v="0"/>
    <n v="63"/>
    <s v="US"/>
    <s v="USD"/>
    <n v="1362117600"/>
    <n v="1363669200"/>
    <b v="0"/>
    <b v="1"/>
    <n v="35.534246575342465"/>
    <n v="41.174603174603178"/>
    <x v="770"/>
    <d v="2013-03-19T05:00:00"/>
  </r>
  <r>
    <n v="860"/>
    <s v="Lee PLC"/>
    <s v="Re-contextualized leadingedge firmware"/>
    <x v="2"/>
    <s v="wearables"/>
    <n v="2000"/>
    <n v="5033"/>
    <x v="1"/>
    <n v="65"/>
    <s v="US"/>
    <s v="USD"/>
    <n v="1550556000"/>
    <n v="1551420000"/>
    <b v="0"/>
    <b v="1"/>
    <n v="251.65"/>
    <n v="77.430769230769229"/>
    <x v="771"/>
    <d v="2019-03-01T06:00:00"/>
  </r>
  <r>
    <n v="861"/>
    <s v="Young, Ramsey and Powell"/>
    <s v="Devolved disintermediate analyzer"/>
    <x v="3"/>
    <s v="plays"/>
    <n v="8800"/>
    <n v="9317"/>
    <x v="1"/>
    <n v="163"/>
    <s v="US"/>
    <s v="USD"/>
    <n v="1269147600"/>
    <n v="1269838800"/>
    <b v="0"/>
    <b v="0"/>
    <n v="105.87500000000001"/>
    <n v="57.159509202453989"/>
    <x v="772"/>
    <d v="2010-03-29T05:00:00"/>
  </r>
  <r>
    <n v="862"/>
    <s v="Lewis and Sons"/>
    <s v="Profound disintermediate open system"/>
    <x v="3"/>
    <s v="plays"/>
    <n v="3500"/>
    <n v="6560"/>
    <x v="1"/>
    <n v="85"/>
    <s v="US"/>
    <s v="USD"/>
    <n v="1312174800"/>
    <n v="1312520400"/>
    <b v="0"/>
    <b v="0"/>
    <n v="187.42857142857144"/>
    <n v="77.17647058823529"/>
    <x v="773"/>
    <d v="2011-08-05T05:00:00"/>
  </r>
  <r>
    <n v="863"/>
    <s v="Davis-Johnson"/>
    <s v="Automated reciprocal protocol"/>
    <x v="4"/>
    <s v="television"/>
    <n v="1400"/>
    <n v="5415"/>
    <x v="1"/>
    <n v="217"/>
    <s v="US"/>
    <s v="USD"/>
    <n v="1434517200"/>
    <n v="1436504400"/>
    <b v="0"/>
    <b v="1"/>
    <n v="386.78571428571428"/>
    <n v="24.953917050691246"/>
    <x v="774"/>
    <d v="2015-07-10T05:00:00"/>
  </r>
  <r>
    <n v="864"/>
    <s v="Stevenson-Thompson"/>
    <s v="Automated static workforce"/>
    <x v="4"/>
    <s v="shorts"/>
    <n v="4200"/>
    <n v="14577"/>
    <x v="1"/>
    <n v="150"/>
    <s v="US"/>
    <s v="USD"/>
    <n v="1471582800"/>
    <n v="1472014800"/>
    <b v="0"/>
    <b v="0"/>
    <n v="347.07142857142856"/>
    <n v="97.18"/>
    <x v="775"/>
    <d v="2016-08-24T05:00:00"/>
  </r>
  <r>
    <n v="865"/>
    <s v="Ellis, Smith and Armstrong"/>
    <s v="Horizontal attitude-oriented help-desk"/>
    <x v="3"/>
    <s v="plays"/>
    <n v="81000"/>
    <n v="150515"/>
    <x v="1"/>
    <n v="3272"/>
    <s v="US"/>
    <s v="USD"/>
    <n v="1410757200"/>
    <n v="1411534800"/>
    <b v="0"/>
    <b v="0"/>
    <n v="185.82098765432099"/>
    <n v="46.000916870415651"/>
    <x v="776"/>
    <d v="2014-09-24T05:00:00"/>
  </r>
  <r>
    <n v="866"/>
    <s v="Jackson-Brown"/>
    <s v="Versatile 5thgeneration matrices"/>
    <x v="7"/>
    <s v="photography books"/>
    <n v="182800"/>
    <n v="79045"/>
    <x v="3"/>
    <n v="898"/>
    <s v="US"/>
    <s v="USD"/>
    <n v="1304830800"/>
    <n v="1304917200"/>
    <b v="0"/>
    <b v="0"/>
    <n v="43.241247264770237"/>
    <n v="88.023385300668153"/>
    <x v="777"/>
    <d v="2011-05-09T05:00:00"/>
  </r>
  <r>
    <n v="867"/>
    <s v="Kane, Pruitt and Rivera"/>
    <s v="Cross-platform next generation service-desk"/>
    <x v="0"/>
    <s v="food trucks"/>
    <n v="4800"/>
    <n v="7797"/>
    <x v="1"/>
    <n v="300"/>
    <s v="US"/>
    <s v="USD"/>
    <n v="1539061200"/>
    <n v="1539579600"/>
    <b v="0"/>
    <b v="0"/>
    <n v="162.4375"/>
    <n v="25.99"/>
    <x v="778"/>
    <d v="2018-10-15T05:00:00"/>
  </r>
  <r>
    <n v="868"/>
    <s v="Wood, Buckley and Meza"/>
    <s v="Front-line web-enabled installation"/>
    <x v="3"/>
    <s v="plays"/>
    <n v="7000"/>
    <n v="12939"/>
    <x v="1"/>
    <n v="126"/>
    <s v="US"/>
    <s v="USD"/>
    <n v="1381554000"/>
    <n v="1382504400"/>
    <b v="0"/>
    <b v="0"/>
    <n v="184.84285714285716"/>
    <n v="102.69047619047619"/>
    <x v="779"/>
    <d v="2013-10-23T05:00:00"/>
  </r>
  <r>
    <n v="869"/>
    <s v="Brown-Williams"/>
    <s v="Multi-channeled responsive product"/>
    <x v="4"/>
    <s v="drama"/>
    <n v="161900"/>
    <n v="38376"/>
    <x v="0"/>
    <n v="526"/>
    <s v="US"/>
    <s v="USD"/>
    <n v="1277096400"/>
    <n v="1278306000"/>
    <b v="0"/>
    <b v="0"/>
    <n v="23.703520691785052"/>
    <n v="72.958174904942965"/>
    <x v="780"/>
    <d v="2010-07-05T05:00:00"/>
  </r>
  <r>
    <n v="870"/>
    <s v="Hansen-Austin"/>
    <s v="Adaptive demand-driven encryption"/>
    <x v="3"/>
    <s v="plays"/>
    <n v="7700"/>
    <n v="6920"/>
    <x v="0"/>
    <n v="121"/>
    <s v="US"/>
    <s v="USD"/>
    <n v="1440392400"/>
    <n v="1442552400"/>
    <b v="0"/>
    <b v="0"/>
    <n v="89.870129870129873"/>
    <n v="57.190082644628099"/>
    <x v="335"/>
    <d v="2015-09-18T05:00:00"/>
  </r>
  <r>
    <n v="871"/>
    <s v="Santana-George"/>
    <s v="Re-engineered client-driven knowledge user"/>
    <x v="3"/>
    <s v="plays"/>
    <n v="71500"/>
    <n v="194912"/>
    <x v="1"/>
    <n v="2320"/>
    <s v="US"/>
    <s v="USD"/>
    <n v="1509512400"/>
    <n v="1511071200"/>
    <b v="0"/>
    <b v="1"/>
    <n v="272.6041958041958"/>
    <n v="84.013793103448279"/>
    <x v="535"/>
    <d v="2017-11-19T06:00:00"/>
  </r>
  <r>
    <n v="872"/>
    <s v="Davis LLC"/>
    <s v="Compatible logistical paradigm"/>
    <x v="4"/>
    <s v="science fiction"/>
    <n v="4700"/>
    <n v="7992"/>
    <x v="1"/>
    <n v="81"/>
    <s v="AU"/>
    <s v="AUD"/>
    <n v="1535950800"/>
    <n v="1536382800"/>
    <b v="0"/>
    <b v="0"/>
    <n v="170.04255319148936"/>
    <n v="98.666666666666671"/>
    <x v="270"/>
    <d v="2018-09-08T05:00:00"/>
  </r>
  <r>
    <n v="873"/>
    <s v="Vazquez, Ochoa and Clark"/>
    <s v="Intuitive value-added installation"/>
    <x v="7"/>
    <s v="photography books"/>
    <n v="42100"/>
    <n v="79268"/>
    <x v="1"/>
    <n v="1887"/>
    <s v="US"/>
    <s v="USD"/>
    <n v="1389160800"/>
    <n v="1389592800"/>
    <b v="0"/>
    <b v="0"/>
    <n v="188.28503562945369"/>
    <n v="42.007419183889773"/>
    <x v="781"/>
    <d v="2014-01-13T06:00:00"/>
  </r>
  <r>
    <n v="874"/>
    <s v="Chung-Nguyen"/>
    <s v="Managed discrete parallelism"/>
    <x v="7"/>
    <s v="photography books"/>
    <n v="40200"/>
    <n v="139468"/>
    <x v="1"/>
    <n v="4358"/>
    <s v="US"/>
    <s v="USD"/>
    <n v="1271998800"/>
    <n v="1275282000"/>
    <b v="0"/>
    <b v="1"/>
    <n v="346.93532338308455"/>
    <n v="32.002753556677376"/>
    <x v="782"/>
    <d v="2010-05-31T05:00:00"/>
  </r>
  <r>
    <n v="875"/>
    <s v="Mueller-Harmon"/>
    <s v="Implemented tangible approach"/>
    <x v="1"/>
    <s v="rock"/>
    <n v="7900"/>
    <n v="5465"/>
    <x v="0"/>
    <n v="67"/>
    <s v="US"/>
    <s v="USD"/>
    <n v="1294898400"/>
    <n v="1294984800"/>
    <b v="0"/>
    <b v="0"/>
    <n v="69.177215189873422"/>
    <n v="81.567164179104481"/>
    <x v="783"/>
    <d v="2011-01-14T06:00:00"/>
  </r>
  <r>
    <n v="876"/>
    <s v="Dixon, Perez and Banks"/>
    <s v="Re-engineered encompassing definition"/>
    <x v="7"/>
    <s v="photography books"/>
    <n v="8300"/>
    <n v="2111"/>
    <x v="0"/>
    <n v="57"/>
    <s v="CA"/>
    <s v="CAD"/>
    <n v="1559970000"/>
    <n v="1562043600"/>
    <b v="0"/>
    <b v="0"/>
    <n v="25.433734939759034"/>
    <n v="37.035087719298247"/>
    <x v="784"/>
    <d v="2019-07-02T05:00:00"/>
  </r>
  <r>
    <n v="877"/>
    <s v="Estrada Group"/>
    <s v="Multi-lateral uniform collaboration"/>
    <x v="0"/>
    <s v="food trucks"/>
    <n v="163600"/>
    <n v="126628"/>
    <x v="0"/>
    <n v="1229"/>
    <s v="US"/>
    <s v="USD"/>
    <n v="1469509200"/>
    <n v="1469595600"/>
    <b v="0"/>
    <b v="0"/>
    <n v="77.400977995110026"/>
    <n v="103.033360455655"/>
    <x v="785"/>
    <d v="2016-07-27T05:00:00"/>
  </r>
  <r>
    <n v="878"/>
    <s v="Lutz Group"/>
    <s v="Enterprise-wide foreground paradigm"/>
    <x v="1"/>
    <s v="metal"/>
    <n v="2700"/>
    <n v="1012"/>
    <x v="0"/>
    <n v="12"/>
    <s v="IT"/>
    <s v="EUR"/>
    <n v="1579068000"/>
    <n v="1581141600"/>
    <b v="0"/>
    <b v="0"/>
    <n v="37.481481481481481"/>
    <n v="84.333333333333329"/>
    <x v="786"/>
    <d v="2020-02-08T06:00:00"/>
  </r>
  <r>
    <n v="879"/>
    <s v="Ortiz Inc"/>
    <s v="Stand-alone incremental parallelism"/>
    <x v="5"/>
    <s v="nonfiction"/>
    <n v="1000"/>
    <n v="5438"/>
    <x v="1"/>
    <n v="53"/>
    <s v="US"/>
    <s v="USD"/>
    <n v="1487743200"/>
    <n v="1488520800"/>
    <b v="0"/>
    <b v="0"/>
    <n v="543.79999999999995"/>
    <n v="102.60377358490567"/>
    <x v="787"/>
    <d v="2017-03-03T06:00:00"/>
  </r>
  <r>
    <n v="880"/>
    <s v="Craig, Ellis and Miller"/>
    <s v="Persevering 5thgeneration throughput"/>
    <x v="1"/>
    <s v="electric music"/>
    <n v="84500"/>
    <n v="193101"/>
    <x v="1"/>
    <n v="2414"/>
    <s v="US"/>
    <s v="USD"/>
    <n v="1563685200"/>
    <n v="1563858000"/>
    <b v="0"/>
    <b v="0"/>
    <n v="228.52189349112427"/>
    <n v="79.992129246064621"/>
    <x v="788"/>
    <d v="2019-07-23T05:00:00"/>
  </r>
  <r>
    <n v="881"/>
    <s v="Charles Inc"/>
    <s v="Implemented object-oriented synergy"/>
    <x v="3"/>
    <s v="plays"/>
    <n v="81300"/>
    <n v="31665"/>
    <x v="0"/>
    <n v="452"/>
    <s v="US"/>
    <s v="USD"/>
    <n v="1436418000"/>
    <n v="1438923600"/>
    <b v="0"/>
    <b v="1"/>
    <n v="38.948339483394832"/>
    <n v="70.055309734513273"/>
    <x v="330"/>
    <d v="2015-08-07T05:00:00"/>
  </r>
  <r>
    <n v="882"/>
    <s v="White-Rosario"/>
    <s v="Balanced demand-driven definition"/>
    <x v="3"/>
    <s v="plays"/>
    <n v="800"/>
    <n v="2960"/>
    <x v="1"/>
    <n v="80"/>
    <s v="US"/>
    <s v="USD"/>
    <n v="1421820000"/>
    <n v="1422165600"/>
    <b v="0"/>
    <b v="0"/>
    <n v="370"/>
    <n v="37"/>
    <x v="789"/>
    <d v="2015-01-25T06:00:00"/>
  </r>
  <r>
    <n v="883"/>
    <s v="Simmons-Villarreal"/>
    <s v="Customer-focused mobile Graphic Interface"/>
    <x v="4"/>
    <s v="shorts"/>
    <n v="3400"/>
    <n v="8089"/>
    <x v="1"/>
    <n v="193"/>
    <s v="US"/>
    <s v="USD"/>
    <n v="1274763600"/>
    <n v="1277874000"/>
    <b v="0"/>
    <b v="0"/>
    <n v="237.91176470588232"/>
    <n v="41.911917098445599"/>
    <x v="790"/>
    <d v="2010-06-30T05:00:00"/>
  </r>
  <r>
    <n v="884"/>
    <s v="Strickland Group"/>
    <s v="Horizontal secondary interface"/>
    <x v="3"/>
    <s v="plays"/>
    <n v="170800"/>
    <n v="109374"/>
    <x v="0"/>
    <n v="1886"/>
    <s v="US"/>
    <s v="USD"/>
    <n v="1399179600"/>
    <n v="1399352400"/>
    <b v="0"/>
    <b v="1"/>
    <n v="64.036299765807954"/>
    <n v="57.992576882290564"/>
    <x v="791"/>
    <d v="2014-05-06T05:00:00"/>
  </r>
  <r>
    <n v="885"/>
    <s v="Lynch Ltd"/>
    <s v="Virtual analyzing collaboration"/>
    <x v="3"/>
    <s v="plays"/>
    <n v="1800"/>
    <n v="2129"/>
    <x v="1"/>
    <n v="52"/>
    <s v="US"/>
    <s v="USD"/>
    <n v="1275800400"/>
    <n v="1279083600"/>
    <b v="0"/>
    <b v="0"/>
    <n v="118.27777777777777"/>
    <n v="40.942307692307693"/>
    <x v="792"/>
    <d v="2010-07-14T05:00:00"/>
  </r>
  <r>
    <n v="886"/>
    <s v="Sanders LLC"/>
    <s v="Multi-tiered explicit focus group"/>
    <x v="1"/>
    <s v="indie rock"/>
    <n v="150600"/>
    <n v="127745"/>
    <x v="0"/>
    <n v="1825"/>
    <s v="US"/>
    <s v="USD"/>
    <n v="1282798800"/>
    <n v="1284354000"/>
    <b v="0"/>
    <b v="0"/>
    <n v="84.824037184594957"/>
    <n v="69.9972602739726"/>
    <x v="793"/>
    <d v="2010-09-13T05:00:00"/>
  </r>
  <r>
    <n v="887"/>
    <s v="Cooper LLC"/>
    <s v="Multi-layered systematic knowledgebase"/>
    <x v="3"/>
    <s v="plays"/>
    <n v="7800"/>
    <n v="2289"/>
    <x v="0"/>
    <n v="31"/>
    <s v="US"/>
    <s v="USD"/>
    <n v="1437109200"/>
    <n v="1441170000"/>
    <b v="0"/>
    <b v="1"/>
    <n v="29.346153846153843"/>
    <n v="73.838709677419359"/>
    <x v="794"/>
    <d v="2015-09-02T05:00:00"/>
  </r>
  <r>
    <n v="888"/>
    <s v="Palmer Ltd"/>
    <s v="Reverse-engineered uniform knowledge user"/>
    <x v="3"/>
    <s v="plays"/>
    <n v="5800"/>
    <n v="12174"/>
    <x v="1"/>
    <n v="290"/>
    <s v="US"/>
    <s v="USD"/>
    <n v="1491886800"/>
    <n v="1493528400"/>
    <b v="0"/>
    <b v="0"/>
    <n v="209.89655172413794"/>
    <n v="41.979310344827589"/>
    <x v="795"/>
    <d v="2017-04-30T05:00:00"/>
  </r>
  <r>
    <n v="889"/>
    <s v="Santos Group"/>
    <s v="Secured dynamic capacity"/>
    <x v="1"/>
    <s v="electric music"/>
    <n v="5600"/>
    <n v="9508"/>
    <x v="1"/>
    <n v="122"/>
    <s v="US"/>
    <s v="USD"/>
    <n v="1394600400"/>
    <n v="1395205200"/>
    <b v="0"/>
    <b v="1"/>
    <n v="169.78571428571431"/>
    <n v="77.93442622950819"/>
    <x v="796"/>
    <d v="2014-03-19T05:00:00"/>
  </r>
  <r>
    <n v="890"/>
    <s v="Christian, Kim and Jimenez"/>
    <s v="Devolved foreground throughput"/>
    <x v="1"/>
    <s v="indie rock"/>
    <n v="134400"/>
    <n v="155849"/>
    <x v="1"/>
    <n v="1470"/>
    <s v="US"/>
    <s v="USD"/>
    <n v="1561352400"/>
    <n v="1561438800"/>
    <b v="0"/>
    <b v="0"/>
    <n v="115.95907738095239"/>
    <n v="106.01972789115646"/>
    <x v="797"/>
    <d v="2019-06-25T05:00:00"/>
  </r>
  <r>
    <n v="891"/>
    <s v="Williams, Price and Hurley"/>
    <s v="Synchronized demand-driven infrastructure"/>
    <x v="4"/>
    <s v="documentary"/>
    <n v="3000"/>
    <n v="7758"/>
    <x v="1"/>
    <n v="165"/>
    <s v="CA"/>
    <s v="CAD"/>
    <n v="1322892000"/>
    <n v="1326693600"/>
    <b v="0"/>
    <b v="0"/>
    <n v="258.59999999999997"/>
    <n v="47.018181818181816"/>
    <x v="798"/>
    <d v="2012-01-16T06:00:00"/>
  </r>
  <r>
    <n v="892"/>
    <s v="Anderson, Parks and Estrada"/>
    <s v="Realigned discrete structure"/>
    <x v="5"/>
    <s v="translations"/>
    <n v="6000"/>
    <n v="13835"/>
    <x v="1"/>
    <n v="182"/>
    <s v="US"/>
    <s v="USD"/>
    <n v="1274418000"/>
    <n v="1277960400"/>
    <b v="0"/>
    <b v="0"/>
    <n v="230.58333333333331"/>
    <n v="76.016483516483518"/>
    <x v="799"/>
    <d v="2010-07-01T05:00:00"/>
  </r>
  <r>
    <n v="893"/>
    <s v="Collins-Martinez"/>
    <s v="Progressive grid-enabled website"/>
    <x v="4"/>
    <s v="documentary"/>
    <n v="8400"/>
    <n v="10770"/>
    <x v="1"/>
    <n v="199"/>
    <s v="IT"/>
    <s v="EUR"/>
    <n v="1434344400"/>
    <n v="1434690000"/>
    <b v="0"/>
    <b v="1"/>
    <n v="128.21428571428572"/>
    <n v="54.120603015075375"/>
    <x v="800"/>
    <d v="2015-06-19T05:00:00"/>
  </r>
  <r>
    <n v="894"/>
    <s v="Barrett Inc"/>
    <s v="Organic cohesive neural-net"/>
    <x v="4"/>
    <s v="television"/>
    <n v="1700"/>
    <n v="3208"/>
    <x v="1"/>
    <n v="56"/>
    <s v="GB"/>
    <s v="GBP"/>
    <n v="1373518800"/>
    <n v="1376110800"/>
    <b v="0"/>
    <b v="1"/>
    <n v="188.70588235294116"/>
    <n v="57.285714285714285"/>
    <x v="801"/>
    <d v="2013-08-10T05:00:00"/>
  </r>
  <r>
    <n v="895"/>
    <s v="Adams-Rollins"/>
    <s v="Integrated demand-driven info-mediaries"/>
    <x v="3"/>
    <s v="plays"/>
    <n v="159800"/>
    <n v="11108"/>
    <x v="0"/>
    <n v="107"/>
    <s v="US"/>
    <s v="USD"/>
    <n v="1517637600"/>
    <n v="1518415200"/>
    <b v="0"/>
    <b v="0"/>
    <n v="6.9511889862327907"/>
    <n v="103.81308411214954"/>
    <x v="802"/>
    <d v="2018-02-12T06:00:00"/>
  </r>
  <r>
    <n v="896"/>
    <s v="Wright-Bryant"/>
    <s v="Reverse-engineered client-server extranet"/>
    <x v="0"/>
    <s v="food trucks"/>
    <n v="19800"/>
    <n v="153338"/>
    <x v="1"/>
    <n v="1460"/>
    <s v="AU"/>
    <s v="AUD"/>
    <n v="1310619600"/>
    <n v="1310878800"/>
    <b v="0"/>
    <b v="1"/>
    <n v="774.43434343434342"/>
    <n v="105.02602739726028"/>
    <x v="803"/>
    <d v="2011-07-17T05:00:00"/>
  </r>
  <r>
    <n v="897"/>
    <s v="Berry-Cannon"/>
    <s v="Organized discrete encoding"/>
    <x v="3"/>
    <s v="plays"/>
    <n v="8800"/>
    <n v="2437"/>
    <x v="0"/>
    <n v="27"/>
    <s v="US"/>
    <s v="USD"/>
    <n v="1556427600"/>
    <n v="1556600400"/>
    <b v="0"/>
    <b v="0"/>
    <n v="27.693181818181817"/>
    <n v="90.259259259259252"/>
    <x v="212"/>
    <d v="2019-04-30T05:00:00"/>
  </r>
  <r>
    <n v="898"/>
    <s v="Davis-Gonzalez"/>
    <s v="Balanced regional flexibility"/>
    <x v="4"/>
    <s v="documentary"/>
    <n v="179100"/>
    <n v="93991"/>
    <x v="0"/>
    <n v="1221"/>
    <s v="US"/>
    <s v="USD"/>
    <n v="1576476000"/>
    <n v="1576994400"/>
    <b v="0"/>
    <b v="0"/>
    <n v="52.479620323841424"/>
    <n v="76.978705978705975"/>
    <x v="804"/>
    <d v="2019-12-22T06:00:00"/>
  </r>
  <r>
    <n v="899"/>
    <s v="Best-Young"/>
    <s v="Implemented multimedia time-frame"/>
    <x v="1"/>
    <s v="jazz"/>
    <n v="3100"/>
    <n v="12620"/>
    <x v="1"/>
    <n v="123"/>
    <s v="CH"/>
    <s v="CHF"/>
    <n v="1381122000"/>
    <n v="1382677200"/>
    <b v="0"/>
    <b v="0"/>
    <n v="407.09677419354841"/>
    <n v="102.60162601626017"/>
    <x v="805"/>
    <d v="2013-10-25T05:00:00"/>
  </r>
  <r>
    <n v="900"/>
    <s v="Powers, Smith and Deleon"/>
    <s v="Enhanced uniform service-desk"/>
    <x v="2"/>
    <s v="web"/>
    <n v="100"/>
    <n v="2"/>
    <x v="0"/>
    <n v="1"/>
    <s v="US"/>
    <s v="USD"/>
    <n v="1411102800"/>
    <n v="1411189200"/>
    <b v="0"/>
    <b v="1"/>
    <n v="2"/>
    <n v="2"/>
    <x v="806"/>
    <d v="2014-09-20T05:00:00"/>
  </r>
  <r>
    <n v="901"/>
    <s v="Hogan Group"/>
    <s v="Versatile bottom-line definition"/>
    <x v="1"/>
    <s v="rock"/>
    <n v="5600"/>
    <n v="8746"/>
    <x v="1"/>
    <n v="159"/>
    <s v="US"/>
    <s v="USD"/>
    <n v="1531803600"/>
    <n v="1534654800"/>
    <b v="0"/>
    <b v="1"/>
    <n v="156.17857142857144"/>
    <n v="55.0062893081761"/>
    <x v="807"/>
    <d v="2018-08-19T05:00:00"/>
  </r>
  <r>
    <n v="902"/>
    <s v="Wang, Silva and Byrd"/>
    <s v="Integrated bifurcated software"/>
    <x v="2"/>
    <s v="web"/>
    <n v="1400"/>
    <n v="3534"/>
    <x v="1"/>
    <n v="110"/>
    <s v="US"/>
    <s v="USD"/>
    <n v="1454133600"/>
    <n v="1457762400"/>
    <b v="0"/>
    <b v="0"/>
    <n v="252.42857142857144"/>
    <n v="32.127272727272725"/>
    <x v="722"/>
    <d v="2016-03-12T06:00:00"/>
  </r>
  <r>
    <n v="903"/>
    <s v="Parker-Morris"/>
    <s v="Assimilated next generation instruction set"/>
    <x v="5"/>
    <s v="nonfiction"/>
    <n v="41000"/>
    <n v="709"/>
    <x v="2"/>
    <n v="14"/>
    <s v="US"/>
    <s v="USD"/>
    <n v="1336194000"/>
    <n v="1337490000"/>
    <b v="0"/>
    <b v="1"/>
    <n v="1.729268292682927"/>
    <n v="50.642857142857146"/>
    <x v="477"/>
    <d v="2012-05-20T05:00:00"/>
  </r>
  <r>
    <n v="904"/>
    <s v="Rodriguez, Johnson and Jackson"/>
    <s v="Digitized foreground array"/>
    <x v="5"/>
    <s v="radio &amp; podcasts"/>
    <n v="6500"/>
    <n v="795"/>
    <x v="0"/>
    <n v="16"/>
    <s v="US"/>
    <s v="USD"/>
    <n v="1349326800"/>
    <n v="1349672400"/>
    <b v="0"/>
    <b v="0"/>
    <n v="12.230769230769232"/>
    <n v="49.6875"/>
    <x v="259"/>
    <d v="2012-10-08T05:00:00"/>
  </r>
  <r>
    <n v="905"/>
    <s v="Haynes PLC"/>
    <s v="Re-engineered clear-thinking project"/>
    <x v="3"/>
    <s v="plays"/>
    <n v="7900"/>
    <n v="12955"/>
    <x v="1"/>
    <n v="236"/>
    <s v="US"/>
    <s v="USD"/>
    <n v="1379566800"/>
    <n v="1379826000"/>
    <b v="0"/>
    <b v="0"/>
    <n v="163.98734177215189"/>
    <n v="54.894067796610166"/>
    <x v="9"/>
    <d v="2013-09-22T05:00:00"/>
  </r>
  <r>
    <n v="906"/>
    <s v="Hayes Group"/>
    <s v="Implemented even-keeled standardization"/>
    <x v="4"/>
    <s v="documentary"/>
    <n v="5500"/>
    <n v="8964"/>
    <x v="1"/>
    <n v="191"/>
    <s v="US"/>
    <s v="USD"/>
    <n v="1494651600"/>
    <n v="1497762000"/>
    <b v="1"/>
    <b v="1"/>
    <n v="162.98181818181817"/>
    <n v="46.931937172774866"/>
    <x v="808"/>
    <d v="2017-06-18T05:00:00"/>
  </r>
  <r>
    <n v="907"/>
    <s v="White, Pena and Calhoun"/>
    <s v="Quality-focused asymmetric adapter"/>
    <x v="3"/>
    <s v="plays"/>
    <n v="9100"/>
    <n v="1843"/>
    <x v="0"/>
    <n v="41"/>
    <s v="US"/>
    <s v="USD"/>
    <n v="1303880400"/>
    <n v="1304485200"/>
    <b v="0"/>
    <b v="0"/>
    <n v="20.252747252747252"/>
    <n v="44.951219512195124"/>
    <x v="809"/>
    <d v="2011-05-04T05:00:00"/>
  </r>
  <r>
    <n v="908"/>
    <s v="Bryant-Pope"/>
    <s v="Networked intangible help-desk"/>
    <x v="6"/>
    <s v="video games"/>
    <n v="38200"/>
    <n v="121950"/>
    <x v="1"/>
    <n v="3934"/>
    <s v="US"/>
    <s v="USD"/>
    <n v="1335934800"/>
    <n v="1336885200"/>
    <b v="0"/>
    <b v="0"/>
    <n v="319.24083769633506"/>
    <n v="30.99898322318251"/>
    <x v="444"/>
    <d v="2012-05-13T05:00:00"/>
  </r>
  <r>
    <n v="909"/>
    <s v="Gates, Li and Thompson"/>
    <s v="Synchronized attitude-oriented frame"/>
    <x v="3"/>
    <s v="plays"/>
    <n v="1800"/>
    <n v="8621"/>
    <x v="1"/>
    <n v="80"/>
    <s v="CA"/>
    <s v="CAD"/>
    <n v="1528088400"/>
    <n v="1530421200"/>
    <b v="0"/>
    <b v="1"/>
    <n v="478.94444444444446"/>
    <n v="107.7625"/>
    <x v="384"/>
    <d v="2018-07-01T05:00:00"/>
  </r>
  <r>
    <n v="910"/>
    <s v="King-Morris"/>
    <s v="Proactive incremental architecture"/>
    <x v="3"/>
    <s v="plays"/>
    <n v="154500"/>
    <n v="30215"/>
    <x v="3"/>
    <n v="296"/>
    <s v="US"/>
    <s v="USD"/>
    <n v="1421906400"/>
    <n v="1421992800"/>
    <b v="0"/>
    <b v="0"/>
    <n v="19.556634304207122"/>
    <n v="102.07770270270271"/>
    <x v="810"/>
    <d v="2015-01-23T06:00:00"/>
  </r>
  <r>
    <n v="911"/>
    <s v="Carter, Cole and Curtis"/>
    <s v="Cloned responsive standardization"/>
    <x v="2"/>
    <s v="web"/>
    <n v="5800"/>
    <n v="11539"/>
    <x v="1"/>
    <n v="462"/>
    <s v="US"/>
    <s v="USD"/>
    <n v="1568005200"/>
    <n v="1568178000"/>
    <b v="1"/>
    <b v="0"/>
    <n v="198.94827586206895"/>
    <n v="24.976190476190474"/>
    <x v="811"/>
    <d v="2019-09-11T05:00:00"/>
  </r>
  <r>
    <n v="912"/>
    <s v="Sanchez-Parsons"/>
    <s v="Reduced bifurcated pricing structure"/>
    <x v="4"/>
    <s v="drama"/>
    <n v="1800"/>
    <n v="14310"/>
    <x v="1"/>
    <n v="179"/>
    <s v="US"/>
    <s v="USD"/>
    <n v="1346821200"/>
    <n v="1347944400"/>
    <b v="1"/>
    <b v="0"/>
    <n v="795"/>
    <n v="79.944134078212286"/>
    <x v="812"/>
    <d v="2012-09-18T05:00:00"/>
  </r>
  <r>
    <n v="913"/>
    <s v="Rivera-Pearson"/>
    <s v="Re-engineered asymmetric challenge"/>
    <x v="4"/>
    <s v="drama"/>
    <n v="70200"/>
    <n v="35536"/>
    <x v="0"/>
    <n v="523"/>
    <s v="AU"/>
    <s v="AUD"/>
    <n v="1557637200"/>
    <n v="1558760400"/>
    <b v="0"/>
    <b v="0"/>
    <n v="50.621082621082621"/>
    <n v="67.946462715105156"/>
    <x v="813"/>
    <d v="2019-05-25T05:00:00"/>
  </r>
  <r>
    <n v="914"/>
    <s v="Ramirez, Padilla and Barrera"/>
    <s v="Diverse client-driven conglomeration"/>
    <x v="3"/>
    <s v="plays"/>
    <n v="6400"/>
    <n v="3676"/>
    <x v="0"/>
    <n v="141"/>
    <s v="GB"/>
    <s v="GBP"/>
    <n v="1375592400"/>
    <n v="1376629200"/>
    <b v="0"/>
    <b v="0"/>
    <n v="57.4375"/>
    <n v="26.070921985815602"/>
    <x v="814"/>
    <d v="2013-08-16T05:00:00"/>
  </r>
  <r>
    <n v="915"/>
    <s v="Riggs Group"/>
    <s v="Configurable upward-trending solution"/>
    <x v="4"/>
    <s v="television"/>
    <n v="125900"/>
    <n v="195936"/>
    <x v="1"/>
    <n v="1866"/>
    <s v="GB"/>
    <s v="GBP"/>
    <n v="1503982800"/>
    <n v="1504760400"/>
    <b v="0"/>
    <b v="0"/>
    <n v="155.62827640984909"/>
    <n v="105.0032154340836"/>
    <x v="80"/>
    <d v="2017-09-07T05:00:00"/>
  </r>
  <r>
    <n v="916"/>
    <s v="Clements Ltd"/>
    <s v="Persistent bandwidth-monitored framework"/>
    <x v="7"/>
    <s v="photography books"/>
    <n v="3700"/>
    <n v="1343"/>
    <x v="0"/>
    <n v="52"/>
    <s v="US"/>
    <s v="USD"/>
    <n v="1418882400"/>
    <n v="1419660000"/>
    <b v="0"/>
    <b v="0"/>
    <n v="36.297297297297298"/>
    <n v="25.826923076923077"/>
    <x v="815"/>
    <d v="2014-12-27T06:00:00"/>
  </r>
  <r>
    <n v="917"/>
    <s v="Cooper Inc"/>
    <s v="Polarized discrete product"/>
    <x v="4"/>
    <s v="shorts"/>
    <n v="3600"/>
    <n v="2097"/>
    <x v="2"/>
    <n v="27"/>
    <s v="GB"/>
    <s v="GBP"/>
    <n v="1309237200"/>
    <n v="1311310800"/>
    <b v="0"/>
    <b v="1"/>
    <n v="58.25"/>
    <n v="77.666666666666671"/>
    <x v="816"/>
    <d v="2011-07-22T05:00:00"/>
  </r>
  <r>
    <n v="918"/>
    <s v="Jones-Gonzalez"/>
    <s v="Seamless dynamic website"/>
    <x v="5"/>
    <s v="radio &amp; podcasts"/>
    <n v="3800"/>
    <n v="9021"/>
    <x v="1"/>
    <n v="156"/>
    <s v="CH"/>
    <s v="CHF"/>
    <n v="1343365200"/>
    <n v="1344315600"/>
    <b v="0"/>
    <b v="0"/>
    <n v="237.39473684210526"/>
    <n v="57.82692307692308"/>
    <x v="474"/>
    <d v="2012-08-07T05:00:00"/>
  </r>
  <r>
    <n v="919"/>
    <s v="Fox Ltd"/>
    <s v="Extended multimedia firmware"/>
    <x v="3"/>
    <s v="plays"/>
    <n v="35600"/>
    <n v="20915"/>
    <x v="0"/>
    <n v="225"/>
    <s v="AU"/>
    <s v="AUD"/>
    <n v="1507957200"/>
    <n v="1510725600"/>
    <b v="0"/>
    <b v="1"/>
    <n v="58.75"/>
    <n v="92.955555555555549"/>
    <x v="817"/>
    <d v="2017-11-15T06:00:00"/>
  </r>
  <r>
    <n v="920"/>
    <s v="Green, Murphy and Webb"/>
    <s v="Versatile directional project"/>
    <x v="4"/>
    <s v="animation"/>
    <n v="5300"/>
    <n v="9676"/>
    <x v="1"/>
    <n v="255"/>
    <s v="US"/>
    <s v="USD"/>
    <n v="1549519200"/>
    <n v="1551247200"/>
    <b v="1"/>
    <b v="0"/>
    <n v="182.56603773584905"/>
    <n v="37.945098039215686"/>
    <x v="818"/>
    <d v="2019-02-27T06:00:00"/>
  </r>
  <r>
    <n v="921"/>
    <s v="Stevenson PLC"/>
    <s v="Profound directional knowledge user"/>
    <x v="2"/>
    <s v="web"/>
    <n v="160400"/>
    <n v="1210"/>
    <x v="0"/>
    <n v="38"/>
    <s v="US"/>
    <s v="USD"/>
    <n v="1329026400"/>
    <n v="1330236000"/>
    <b v="0"/>
    <b v="0"/>
    <n v="0.75436408977556113"/>
    <n v="31.842105263157894"/>
    <x v="819"/>
    <d v="2012-02-26T06:00:00"/>
  </r>
  <r>
    <n v="922"/>
    <s v="Soto-Anthony"/>
    <s v="Ameliorated logistical capability"/>
    <x v="1"/>
    <s v="world music"/>
    <n v="51400"/>
    <n v="90440"/>
    <x v="1"/>
    <n v="2261"/>
    <s v="US"/>
    <s v="USD"/>
    <n v="1544335200"/>
    <n v="1545112800"/>
    <b v="0"/>
    <b v="1"/>
    <n v="175.95330739299609"/>
    <n v="40"/>
    <x v="609"/>
    <d v="2018-12-18T06:00:00"/>
  </r>
  <r>
    <n v="923"/>
    <s v="Wise and Sons"/>
    <s v="Sharable discrete definition"/>
    <x v="3"/>
    <s v="plays"/>
    <n v="1700"/>
    <n v="4044"/>
    <x v="1"/>
    <n v="40"/>
    <s v="US"/>
    <s v="USD"/>
    <n v="1279083600"/>
    <n v="1279170000"/>
    <b v="0"/>
    <b v="0"/>
    <n v="237.88235294117646"/>
    <n v="101.1"/>
    <x v="547"/>
    <d v="2010-07-15T05:00:00"/>
  </r>
  <r>
    <n v="924"/>
    <s v="Butler-Barr"/>
    <s v="User-friendly next generation core"/>
    <x v="3"/>
    <s v="plays"/>
    <n v="39400"/>
    <n v="192292"/>
    <x v="1"/>
    <n v="2289"/>
    <s v="IT"/>
    <s v="EUR"/>
    <n v="1572498000"/>
    <n v="1573452000"/>
    <b v="0"/>
    <b v="0"/>
    <n v="488.05076142131981"/>
    <n v="84.006989951944078"/>
    <x v="820"/>
    <d v="2019-11-11T06:00:00"/>
  </r>
  <r>
    <n v="925"/>
    <s v="Wilson, Jefferson and Anderson"/>
    <s v="Profit-focused empowering system engine"/>
    <x v="3"/>
    <s v="plays"/>
    <n v="3000"/>
    <n v="6722"/>
    <x v="1"/>
    <n v="65"/>
    <s v="US"/>
    <s v="USD"/>
    <n v="1506056400"/>
    <n v="1507093200"/>
    <b v="0"/>
    <b v="0"/>
    <n v="224.06666666666669"/>
    <n v="103.41538461538461"/>
    <x v="821"/>
    <d v="2017-10-04T05:00:00"/>
  </r>
  <r>
    <n v="926"/>
    <s v="Brown-Oliver"/>
    <s v="Synchronized cohesive encoding"/>
    <x v="0"/>
    <s v="food trucks"/>
    <n v="8700"/>
    <n v="1577"/>
    <x v="0"/>
    <n v="15"/>
    <s v="US"/>
    <s v="USD"/>
    <n v="1463029200"/>
    <n v="1463374800"/>
    <b v="0"/>
    <b v="0"/>
    <n v="18.126436781609197"/>
    <n v="105.13333333333334"/>
    <x v="151"/>
    <d v="2016-05-16T05:00:00"/>
  </r>
  <r>
    <n v="927"/>
    <s v="Davis-Gardner"/>
    <s v="Synergistic dynamic utilization"/>
    <x v="3"/>
    <s v="plays"/>
    <n v="7200"/>
    <n v="3301"/>
    <x v="0"/>
    <n v="37"/>
    <s v="US"/>
    <s v="USD"/>
    <n v="1342069200"/>
    <n v="1344574800"/>
    <b v="0"/>
    <b v="0"/>
    <n v="45.847222222222221"/>
    <n v="89.21621621621621"/>
    <x v="822"/>
    <d v="2012-08-10T05:00:00"/>
  </r>
  <r>
    <n v="928"/>
    <s v="Dawson Group"/>
    <s v="Triple-buffered bi-directional model"/>
    <x v="2"/>
    <s v="web"/>
    <n v="167400"/>
    <n v="196386"/>
    <x v="1"/>
    <n v="3777"/>
    <s v="IT"/>
    <s v="EUR"/>
    <n v="1388296800"/>
    <n v="1389074400"/>
    <b v="0"/>
    <b v="0"/>
    <n v="117.31541218637993"/>
    <n v="51.995234312946785"/>
    <x v="823"/>
    <d v="2014-01-07T06:00:00"/>
  </r>
  <r>
    <n v="929"/>
    <s v="Turner-Terrell"/>
    <s v="Polarized tertiary function"/>
    <x v="3"/>
    <s v="plays"/>
    <n v="5500"/>
    <n v="11952"/>
    <x v="1"/>
    <n v="184"/>
    <s v="GB"/>
    <s v="GBP"/>
    <n v="1493787600"/>
    <n v="1494997200"/>
    <b v="0"/>
    <b v="0"/>
    <n v="217.30909090909088"/>
    <n v="64.956521739130437"/>
    <x v="824"/>
    <d v="2017-05-17T05:00:00"/>
  </r>
  <r>
    <n v="930"/>
    <s v="Hall, Buchanan and Benton"/>
    <s v="Configurable fault-tolerant structure"/>
    <x v="3"/>
    <s v="plays"/>
    <n v="3500"/>
    <n v="3930"/>
    <x v="1"/>
    <n v="85"/>
    <s v="US"/>
    <s v="USD"/>
    <n v="1424844000"/>
    <n v="1425448800"/>
    <b v="0"/>
    <b v="1"/>
    <n v="112.28571428571428"/>
    <n v="46.235294117647058"/>
    <x v="825"/>
    <d v="2015-03-04T06:00:00"/>
  </r>
  <r>
    <n v="931"/>
    <s v="Lowery, Hayden and Cruz"/>
    <s v="Digitized 24/7 budgetary management"/>
    <x v="3"/>
    <s v="plays"/>
    <n v="7900"/>
    <n v="5729"/>
    <x v="0"/>
    <n v="112"/>
    <s v="US"/>
    <s v="USD"/>
    <n v="1403931600"/>
    <n v="1404104400"/>
    <b v="0"/>
    <b v="1"/>
    <n v="72.51898734177216"/>
    <n v="51.151785714285715"/>
    <x v="826"/>
    <d v="2014-06-30T05:00:00"/>
  </r>
  <r>
    <n v="932"/>
    <s v="Mora, Miller and Harper"/>
    <s v="Stand-alone zero tolerance algorithm"/>
    <x v="1"/>
    <s v="rock"/>
    <n v="2300"/>
    <n v="4883"/>
    <x v="1"/>
    <n v="144"/>
    <s v="US"/>
    <s v="USD"/>
    <n v="1394514000"/>
    <n v="1394773200"/>
    <b v="0"/>
    <b v="0"/>
    <n v="212.30434782608697"/>
    <n v="33.909722222222221"/>
    <x v="827"/>
    <d v="2014-03-14T05:00:00"/>
  </r>
  <r>
    <n v="933"/>
    <s v="Espinoza Group"/>
    <s v="Implemented tangible support"/>
    <x v="3"/>
    <s v="plays"/>
    <n v="73000"/>
    <n v="175015"/>
    <x v="1"/>
    <n v="1902"/>
    <s v="US"/>
    <s v="USD"/>
    <n v="1365397200"/>
    <n v="1366520400"/>
    <b v="0"/>
    <b v="0"/>
    <n v="239.74657534246577"/>
    <n v="92.016298633017882"/>
    <x v="828"/>
    <d v="2013-04-21T05:00:00"/>
  </r>
  <r>
    <n v="934"/>
    <s v="Davis, Crawford and Lopez"/>
    <s v="Reactive radical framework"/>
    <x v="3"/>
    <s v="plays"/>
    <n v="6200"/>
    <n v="11280"/>
    <x v="1"/>
    <n v="105"/>
    <s v="US"/>
    <s v="USD"/>
    <n v="1456120800"/>
    <n v="1456639200"/>
    <b v="0"/>
    <b v="0"/>
    <n v="181.93548387096774"/>
    <n v="107.42857142857143"/>
    <x v="829"/>
    <d v="2016-02-28T06:00:00"/>
  </r>
  <r>
    <n v="935"/>
    <s v="Richards, Stevens and Fleming"/>
    <s v="Object-based full-range knowledge user"/>
    <x v="3"/>
    <s v="plays"/>
    <n v="6100"/>
    <n v="10012"/>
    <x v="1"/>
    <n v="132"/>
    <s v="US"/>
    <s v="USD"/>
    <n v="1437714000"/>
    <n v="1438318800"/>
    <b v="0"/>
    <b v="0"/>
    <n v="164.13114754098362"/>
    <n v="75.848484848484844"/>
    <x v="830"/>
    <d v="2015-07-31T05:00:00"/>
  </r>
  <r>
    <n v="936"/>
    <s v="Brown Ltd"/>
    <s v="Enhanced composite contingency"/>
    <x v="3"/>
    <s v="plays"/>
    <n v="103200"/>
    <n v="1690"/>
    <x v="0"/>
    <n v="21"/>
    <s v="US"/>
    <s v="USD"/>
    <n v="1563771600"/>
    <n v="1564030800"/>
    <b v="1"/>
    <b v="0"/>
    <n v="1.6375968992248062"/>
    <n v="80.476190476190482"/>
    <x v="831"/>
    <d v="2019-07-25T05:00:00"/>
  </r>
  <r>
    <n v="937"/>
    <s v="Tapia, Sandoval and Hurley"/>
    <s v="Cloned fresh-thinking model"/>
    <x v="4"/>
    <s v="documentary"/>
    <n v="171000"/>
    <n v="84891"/>
    <x v="3"/>
    <n v="976"/>
    <s v="US"/>
    <s v="USD"/>
    <n v="1448517600"/>
    <n v="1449295200"/>
    <b v="0"/>
    <b v="0"/>
    <n v="49.64385964912281"/>
    <n v="86.978483606557376"/>
    <x v="832"/>
    <d v="2015-12-05T06:00:00"/>
  </r>
  <r>
    <n v="938"/>
    <s v="Allen Inc"/>
    <s v="Total dedicated benchmark"/>
    <x v="5"/>
    <s v="fiction"/>
    <n v="9200"/>
    <n v="10093"/>
    <x v="1"/>
    <n v="96"/>
    <s v="US"/>
    <s v="USD"/>
    <n v="1528779600"/>
    <n v="1531890000"/>
    <b v="0"/>
    <b v="1"/>
    <n v="109.70652173913042"/>
    <n v="105.13541666666667"/>
    <x v="833"/>
    <d v="2018-07-18T05:00:00"/>
  </r>
  <r>
    <n v="939"/>
    <s v="Williams, Johnson and Campbell"/>
    <s v="Streamlined human-resource Graphic Interface"/>
    <x v="6"/>
    <s v="video games"/>
    <n v="7800"/>
    <n v="3839"/>
    <x v="0"/>
    <n v="67"/>
    <s v="US"/>
    <s v="USD"/>
    <n v="1304744400"/>
    <n v="1306213200"/>
    <b v="0"/>
    <b v="1"/>
    <n v="49.217948717948715"/>
    <n v="57.298507462686565"/>
    <x v="834"/>
    <d v="2011-05-24T05:00:00"/>
  </r>
  <r>
    <n v="940"/>
    <s v="Wiggins Ltd"/>
    <s v="Upgradable analyzing core"/>
    <x v="2"/>
    <s v="web"/>
    <n v="9900"/>
    <n v="6161"/>
    <x v="2"/>
    <n v="66"/>
    <s v="CA"/>
    <s v="CAD"/>
    <n v="1354341600"/>
    <n v="1356242400"/>
    <b v="0"/>
    <b v="0"/>
    <n v="62.232323232323225"/>
    <n v="93.348484848484844"/>
    <x v="835"/>
    <d v="2012-12-23T06:00:00"/>
  </r>
  <r>
    <n v="941"/>
    <s v="Luna-Horne"/>
    <s v="Profound exuding pricing structure"/>
    <x v="3"/>
    <s v="plays"/>
    <n v="43000"/>
    <n v="5615"/>
    <x v="0"/>
    <n v="78"/>
    <s v="US"/>
    <s v="USD"/>
    <n v="1294552800"/>
    <n v="1297576800"/>
    <b v="1"/>
    <b v="0"/>
    <n v="13.05813953488372"/>
    <n v="71.987179487179489"/>
    <x v="836"/>
    <d v="2011-02-13T06:00:00"/>
  </r>
  <r>
    <n v="942"/>
    <s v="Allen Inc"/>
    <s v="Horizontal optimizing model"/>
    <x v="3"/>
    <s v="plays"/>
    <n v="9600"/>
    <n v="6205"/>
    <x v="0"/>
    <n v="67"/>
    <s v="AU"/>
    <s v="AUD"/>
    <n v="1295935200"/>
    <n v="1296194400"/>
    <b v="0"/>
    <b v="0"/>
    <n v="64.635416666666671"/>
    <n v="92.611940298507463"/>
    <x v="837"/>
    <d v="2011-01-28T06:00:00"/>
  </r>
  <r>
    <n v="943"/>
    <s v="Peterson, Gonzalez and Spencer"/>
    <s v="Synchronized fault-tolerant algorithm"/>
    <x v="0"/>
    <s v="food trucks"/>
    <n v="7500"/>
    <n v="11969"/>
    <x v="1"/>
    <n v="114"/>
    <s v="US"/>
    <s v="USD"/>
    <n v="1411534800"/>
    <n v="1414558800"/>
    <b v="0"/>
    <b v="0"/>
    <n v="159.58666666666667"/>
    <n v="104.99122807017544"/>
    <x v="219"/>
    <d v="2014-10-29T05:00:00"/>
  </r>
  <r>
    <n v="944"/>
    <s v="Walter Inc"/>
    <s v="Streamlined 5thgeneration intranet"/>
    <x v="7"/>
    <s v="photography books"/>
    <n v="10000"/>
    <n v="8142"/>
    <x v="0"/>
    <n v="263"/>
    <s v="AU"/>
    <s v="AUD"/>
    <n v="1486706400"/>
    <n v="1488348000"/>
    <b v="0"/>
    <b v="0"/>
    <n v="81.42"/>
    <n v="30.958174904942965"/>
    <x v="365"/>
    <d v="2017-03-01T06:00:00"/>
  </r>
  <r>
    <n v="945"/>
    <s v="Sanders, Farley and Huffman"/>
    <s v="Cross-group clear-thinking task-force"/>
    <x v="7"/>
    <s v="photography books"/>
    <n v="172000"/>
    <n v="55805"/>
    <x v="0"/>
    <n v="1691"/>
    <s v="US"/>
    <s v="USD"/>
    <n v="1333602000"/>
    <n v="1334898000"/>
    <b v="1"/>
    <b v="0"/>
    <n v="32.444767441860463"/>
    <n v="33.001182732111175"/>
    <x v="838"/>
    <d v="2012-04-20T05:00:00"/>
  </r>
  <r>
    <n v="946"/>
    <s v="Hall, Holmes and Walker"/>
    <s v="Public-key bandwidth-monitored intranet"/>
    <x v="3"/>
    <s v="plays"/>
    <n v="153700"/>
    <n v="15238"/>
    <x v="0"/>
    <n v="181"/>
    <s v="US"/>
    <s v="USD"/>
    <n v="1308200400"/>
    <n v="1308373200"/>
    <b v="0"/>
    <b v="0"/>
    <n v="9.9141184124918666"/>
    <n v="84.187845303867405"/>
    <x v="839"/>
    <d v="2011-06-18T05:00:00"/>
  </r>
  <r>
    <n v="947"/>
    <s v="Smith-Powell"/>
    <s v="Upgradable clear-thinking hardware"/>
    <x v="3"/>
    <s v="plays"/>
    <n v="3600"/>
    <n v="961"/>
    <x v="0"/>
    <n v="13"/>
    <s v="US"/>
    <s v="USD"/>
    <n v="1411707600"/>
    <n v="1412312400"/>
    <b v="0"/>
    <b v="0"/>
    <n v="26.694444444444443"/>
    <n v="73.92307692307692"/>
    <x v="840"/>
    <d v="2014-10-03T05:00:00"/>
  </r>
  <r>
    <n v="948"/>
    <s v="Smith-Hill"/>
    <s v="Integrated holistic paradigm"/>
    <x v="4"/>
    <s v="documentary"/>
    <n v="9400"/>
    <n v="5918"/>
    <x v="3"/>
    <n v="160"/>
    <s v="US"/>
    <s v="USD"/>
    <n v="1418364000"/>
    <n v="1419228000"/>
    <b v="1"/>
    <b v="1"/>
    <n v="62.957446808510639"/>
    <n v="36.987499999999997"/>
    <x v="841"/>
    <d v="2014-12-22T06:00:00"/>
  </r>
  <r>
    <n v="949"/>
    <s v="Wright LLC"/>
    <s v="Seamless clear-thinking conglomeration"/>
    <x v="2"/>
    <s v="web"/>
    <n v="5900"/>
    <n v="9520"/>
    <x v="1"/>
    <n v="203"/>
    <s v="US"/>
    <s v="USD"/>
    <n v="1429333200"/>
    <n v="1430974800"/>
    <b v="0"/>
    <b v="0"/>
    <n v="161.35593220338984"/>
    <n v="46.896551724137929"/>
    <x v="842"/>
    <d v="2015-05-07T05:00:00"/>
  </r>
  <r>
    <n v="950"/>
    <s v="Williams, Orozco and Gomez"/>
    <s v="Persistent content-based methodology"/>
    <x v="3"/>
    <s v="plays"/>
    <n v="100"/>
    <n v="5"/>
    <x v="0"/>
    <n v="1"/>
    <s v="US"/>
    <s v="USD"/>
    <n v="1555390800"/>
    <n v="1555822800"/>
    <b v="0"/>
    <b v="1"/>
    <n v="5"/>
    <n v="5"/>
    <x v="843"/>
    <d v="2019-04-21T05:00:00"/>
  </r>
  <r>
    <n v="951"/>
    <s v="Peterson Ltd"/>
    <s v="Re-engineered 24hour matrix"/>
    <x v="1"/>
    <s v="rock"/>
    <n v="14500"/>
    <n v="159056"/>
    <x v="1"/>
    <n v="1559"/>
    <s v="US"/>
    <s v="USD"/>
    <n v="1482732000"/>
    <n v="1482818400"/>
    <b v="0"/>
    <b v="1"/>
    <n v="1096.9379310344827"/>
    <n v="102.02437459910199"/>
    <x v="844"/>
    <d v="2016-12-27T06:00:00"/>
  </r>
  <r>
    <n v="952"/>
    <s v="Cummings-Hayes"/>
    <s v="Virtual multi-tasking core"/>
    <x v="4"/>
    <s v="documentary"/>
    <n v="145500"/>
    <n v="101987"/>
    <x v="3"/>
    <n v="2266"/>
    <s v="US"/>
    <s v="USD"/>
    <n v="1470718800"/>
    <n v="1471928400"/>
    <b v="0"/>
    <b v="0"/>
    <n v="70.094158075601371"/>
    <n v="45.007502206531335"/>
    <x v="845"/>
    <d v="2016-08-23T05:00:00"/>
  </r>
  <r>
    <n v="953"/>
    <s v="Boyle Ltd"/>
    <s v="Streamlined fault-tolerant conglomeration"/>
    <x v="4"/>
    <s v="science fiction"/>
    <n v="3300"/>
    <n v="1980"/>
    <x v="0"/>
    <n v="21"/>
    <s v="US"/>
    <s v="USD"/>
    <n v="1450591200"/>
    <n v="1453701600"/>
    <b v="0"/>
    <b v="1"/>
    <n v="60"/>
    <n v="94.285714285714292"/>
    <x v="846"/>
    <d v="2016-01-25T06:00:00"/>
  </r>
  <r>
    <n v="954"/>
    <s v="Henderson, Parker and Diaz"/>
    <s v="Enterprise-wide client-driven policy"/>
    <x v="2"/>
    <s v="web"/>
    <n v="42600"/>
    <n v="156384"/>
    <x v="1"/>
    <n v="1548"/>
    <s v="AU"/>
    <s v="AUD"/>
    <n v="1348290000"/>
    <n v="1350363600"/>
    <b v="0"/>
    <b v="0"/>
    <n v="367.0985915492958"/>
    <n v="101.02325581395348"/>
    <x v="110"/>
    <d v="2012-10-16T05:00:00"/>
  </r>
  <r>
    <n v="955"/>
    <s v="Moss-Obrien"/>
    <s v="Function-based next generation emulation"/>
    <x v="3"/>
    <s v="plays"/>
    <n v="700"/>
    <n v="7763"/>
    <x v="1"/>
    <n v="80"/>
    <s v="US"/>
    <s v="USD"/>
    <n v="1353823200"/>
    <n v="1353996000"/>
    <b v="0"/>
    <b v="0"/>
    <n v="1109"/>
    <n v="97.037499999999994"/>
    <x v="847"/>
    <d v="2012-11-27T06:00:00"/>
  </r>
  <r>
    <n v="956"/>
    <s v="Wood Inc"/>
    <s v="Re-engineered composite focus group"/>
    <x v="4"/>
    <s v="science fiction"/>
    <n v="187600"/>
    <n v="35698"/>
    <x v="0"/>
    <n v="830"/>
    <s v="US"/>
    <s v="USD"/>
    <n v="1450764000"/>
    <n v="1451109600"/>
    <b v="0"/>
    <b v="0"/>
    <n v="19.028784648187631"/>
    <n v="43.00963855421687"/>
    <x v="848"/>
    <d v="2015-12-26T06:00:00"/>
  </r>
  <r>
    <n v="957"/>
    <s v="Riley, Cohen and Goodman"/>
    <s v="Profound mission-critical function"/>
    <x v="3"/>
    <s v="plays"/>
    <n v="9800"/>
    <n v="12434"/>
    <x v="1"/>
    <n v="131"/>
    <s v="US"/>
    <s v="USD"/>
    <n v="1329372000"/>
    <n v="1329631200"/>
    <b v="0"/>
    <b v="0"/>
    <n v="126.87755102040816"/>
    <n v="94.916030534351151"/>
    <x v="849"/>
    <d v="2012-02-19T06:00:00"/>
  </r>
  <r>
    <n v="958"/>
    <s v="Green, Robinson and Ho"/>
    <s v="De-engineered zero-defect open system"/>
    <x v="4"/>
    <s v="animation"/>
    <n v="1100"/>
    <n v="8081"/>
    <x v="1"/>
    <n v="112"/>
    <s v="US"/>
    <s v="USD"/>
    <n v="1277096400"/>
    <n v="1278997200"/>
    <b v="0"/>
    <b v="0"/>
    <n v="734.63636363636363"/>
    <n v="72.151785714285708"/>
    <x v="780"/>
    <d v="2010-07-13T05:00:00"/>
  </r>
  <r>
    <n v="959"/>
    <s v="Black-Graham"/>
    <s v="Operative hybrid utilization"/>
    <x v="5"/>
    <s v="translations"/>
    <n v="145000"/>
    <n v="6631"/>
    <x v="0"/>
    <n v="130"/>
    <s v="US"/>
    <s v="USD"/>
    <n v="1277701200"/>
    <n v="1280120400"/>
    <b v="0"/>
    <b v="0"/>
    <n v="4.5731034482758623"/>
    <n v="51.007692307692309"/>
    <x v="140"/>
    <d v="2010-07-26T05:00:00"/>
  </r>
  <r>
    <n v="960"/>
    <s v="Robbins Group"/>
    <s v="Function-based interactive matrix"/>
    <x v="2"/>
    <s v="web"/>
    <n v="5500"/>
    <n v="4678"/>
    <x v="0"/>
    <n v="55"/>
    <s v="US"/>
    <s v="USD"/>
    <n v="1454911200"/>
    <n v="1458104400"/>
    <b v="0"/>
    <b v="0"/>
    <n v="85.054545454545448"/>
    <n v="85.054545454545448"/>
    <x v="850"/>
    <d v="2016-03-16T05:00:00"/>
  </r>
  <r>
    <n v="961"/>
    <s v="Mason, Case and May"/>
    <s v="Optimized content-based collaboration"/>
    <x v="5"/>
    <s v="translations"/>
    <n v="5700"/>
    <n v="6800"/>
    <x v="1"/>
    <n v="155"/>
    <s v="US"/>
    <s v="USD"/>
    <n v="1297922400"/>
    <n v="1298268000"/>
    <b v="0"/>
    <b v="0"/>
    <n v="119.29824561403508"/>
    <n v="43.87096774193548"/>
    <x v="851"/>
    <d v="2011-02-21T06:00:00"/>
  </r>
  <r>
    <n v="962"/>
    <s v="Harris, Russell and Mitchell"/>
    <s v="User-centric cohesive policy"/>
    <x v="0"/>
    <s v="food trucks"/>
    <n v="3600"/>
    <n v="10657"/>
    <x v="1"/>
    <n v="266"/>
    <s v="US"/>
    <s v="USD"/>
    <n v="1384408800"/>
    <n v="1386223200"/>
    <b v="0"/>
    <b v="0"/>
    <n v="296.02777777777777"/>
    <n v="40.063909774436091"/>
    <x v="852"/>
    <d v="2013-12-05T06:00:00"/>
  </r>
  <r>
    <n v="963"/>
    <s v="Rodriguez-Robinson"/>
    <s v="Ergonomic methodical hub"/>
    <x v="7"/>
    <s v="photography books"/>
    <n v="5900"/>
    <n v="4997"/>
    <x v="0"/>
    <n v="114"/>
    <s v="IT"/>
    <s v="EUR"/>
    <n v="1299304800"/>
    <n v="1299823200"/>
    <b v="0"/>
    <b v="1"/>
    <n v="84.694915254237287"/>
    <n v="43.833333333333336"/>
    <x v="853"/>
    <d v="2011-03-11T06:00:00"/>
  </r>
  <r>
    <n v="964"/>
    <s v="Peck, Higgins and Smith"/>
    <s v="Devolved disintermediate encryption"/>
    <x v="3"/>
    <s v="plays"/>
    <n v="3700"/>
    <n v="13164"/>
    <x v="1"/>
    <n v="155"/>
    <s v="US"/>
    <s v="USD"/>
    <n v="1431320400"/>
    <n v="1431752400"/>
    <b v="0"/>
    <b v="0"/>
    <n v="355.7837837837838"/>
    <n v="84.92903225806451"/>
    <x v="854"/>
    <d v="2015-05-16T05:00:00"/>
  </r>
  <r>
    <n v="965"/>
    <s v="Nunez-King"/>
    <s v="Phased clear-thinking policy"/>
    <x v="1"/>
    <s v="rock"/>
    <n v="2200"/>
    <n v="8501"/>
    <x v="1"/>
    <n v="207"/>
    <s v="GB"/>
    <s v="GBP"/>
    <n v="1264399200"/>
    <n v="1267855200"/>
    <b v="0"/>
    <b v="0"/>
    <n v="386.40909090909093"/>
    <n v="41.067632850241544"/>
    <x v="67"/>
    <d v="2010-03-06T06:00:00"/>
  </r>
  <r>
    <n v="966"/>
    <s v="Davis and Sons"/>
    <s v="Seamless solution-oriented capacity"/>
    <x v="3"/>
    <s v="plays"/>
    <n v="1700"/>
    <n v="13468"/>
    <x v="1"/>
    <n v="245"/>
    <s v="US"/>
    <s v="USD"/>
    <n v="1497502800"/>
    <n v="1497675600"/>
    <b v="0"/>
    <b v="0"/>
    <n v="792.23529411764707"/>
    <n v="54.971428571428568"/>
    <x v="855"/>
    <d v="2017-06-17T05:00:00"/>
  </r>
  <r>
    <n v="967"/>
    <s v="Howard-Douglas"/>
    <s v="Organized human-resource attitude"/>
    <x v="1"/>
    <s v="world music"/>
    <n v="88400"/>
    <n v="121138"/>
    <x v="1"/>
    <n v="1573"/>
    <s v="US"/>
    <s v="USD"/>
    <n v="1333688400"/>
    <n v="1336885200"/>
    <b v="0"/>
    <b v="0"/>
    <n v="137.03393665158373"/>
    <n v="77.010807374443743"/>
    <x v="107"/>
    <d v="2012-05-13T05:00:00"/>
  </r>
  <r>
    <n v="968"/>
    <s v="Gonzalez-White"/>
    <s v="Open-architected disintermediate budgetary management"/>
    <x v="0"/>
    <s v="food trucks"/>
    <n v="2400"/>
    <n v="8117"/>
    <x v="1"/>
    <n v="114"/>
    <s v="US"/>
    <s v="USD"/>
    <n v="1293861600"/>
    <n v="1295157600"/>
    <b v="0"/>
    <b v="0"/>
    <n v="338.20833333333337"/>
    <n v="71.201754385964918"/>
    <x v="344"/>
    <d v="2011-01-16T06:00:00"/>
  </r>
  <r>
    <n v="969"/>
    <s v="Lopez-King"/>
    <s v="Multi-lateral radical solution"/>
    <x v="3"/>
    <s v="plays"/>
    <n v="7900"/>
    <n v="8550"/>
    <x v="1"/>
    <n v="93"/>
    <s v="US"/>
    <s v="USD"/>
    <n v="1576994400"/>
    <n v="1577599200"/>
    <b v="0"/>
    <b v="0"/>
    <n v="108.22784810126582"/>
    <n v="91.935483870967744"/>
    <x v="856"/>
    <d v="2019-12-29T06:00:00"/>
  </r>
  <r>
    <n v="970"/>
    <s v="Glover-Nelson"/>
    <s v="Inverse context-sensitive info-mediaries"/>
    <x v="3"/>
    <s v="plays"/>
    <n v="94900"/>
    <n v="57659"/>
    <x v="0"/>
    <n v="594"/>
    <s v="US"/>
    <s v="USD"/>
    <n v="1304917200"/>
    <n v="1305003600"/>
    <b v="0"/>
    <b v="0"/>
    <n v="60.757639620653315"/>
    <n v="97.069023569023571"/>
    <x v="857"/>
    <d v="2011-05-10T05:00:00"/>
  </r>
  <r>
    <n v="971"/>
    <s v="Garner and Sons"/>
    <s v="Versatile neutral workforce"/>
    <x v="4"/>
    <s v="television"/>
    <n v="5100"/>
    <n v="1414"/>
    <x v="0"/>
    <n v="24"/>
    <s v="US"/>
    <s v="USD"/>
    <n v="1381208400"/>
    <n v="1381726800"/>
    <b v="0"/>
    <b v="0"/>
    <n v="27.725490196078432"/>
    <n v="58.916666666666664"/>
    <x v="858"/>
    <d v="2013-10-14T05:00:00"/>
  </r>
  <r>
    <n v="972"/>
    <s v="Sellers, Roach and Garrison"/>
    <s v="Multi-tiered systematic knowledge user"/>
    <x v="2"/>
    <s v="web"/>
    <n v="42700"/>
    <n v="97524"/>
    <x v="1"/>
    <n v="1681"/>
    <s v="US"/>
    <s v="USD"/>
    <n v="1401685200"/>
    <n v="1402462800"/>
    <b v="0"/>
    <b v="1"/>
    <n v="228.3934426229508"/>
    <n v="58.015466983938133"/>
    <x v="859"/>
    <d v="2014-06-11T05:00:00"/>
  </r>
  <r>
    <n v="973"/>
    <s v="Herrera, Bennett and Silva"/>
    <s v="Programmable multi-state algorithm"/>
    <x v="3"/>
    <s v="plays"/>
    <n v="121100"/>
    <n v="26176"/>
    <x v="0"/>
    <n v="252"/>
    <s v="US"/>
    <s v="USD"/>
    <n v="1291960800"/>
    <n v="1292133600"/>
    <b v="0"/>
    <b v="1"/>
    <n v="21.615194054500414"/>
    <n v="103.87301587301587"/>
    <x v="860"/>
    <d v="2010-12-12T06:00:00"/>
  </r>
  <r>
    <n v="974"/>
    <s v="Thomas, Clay and Mendoza"/>
    <s v="Multi-channeled reciprocal interface"/>
    <x v="1"/>
    <s v="indie rock"/>
    <n v="800"/>
    <n v="2991"/>
    <x v="1"/>
    <n v="32"/>
    <s v="US"/>
    <s v="USD"/>
    <n v="1368853200"/>
    <n v="1368939600"/>
    <b v="0"/>
    <b v="0"/>
    <n v="373.875"/>
    <n v="93.46875"/>
    <x v="170"/>
    <d v="2013-05-19T05:00:00"/>
  </r>
  <r>
    <n v="975"/>
    <s v="Ayala Group"/>
    <s v="Right-sized maximized migration"/>
    <x v="3"/>
    <s v="plays"/>
    <n v="5400"/>
    <n v="8366"/>
    <x v="1"/>
    <n v="135"/>
    <s v="US"/>
    <s v="USD"/>
    <n v="1448776800"/>
    <n v="1452146400"/>
    <b v="0"/>
    <b v="1"/>
    <n v="154.92592592592592"/>
    <n v="61.970370370370368"/>
    <x v="861"/>
    <d v="2016-01-07T06:00:00"/>
  </r>
  <r>
    <n v="976"/>
    <s v="Huerta, Roberts and Dickerson"/>
    <s v="Self-enabling value-added artificial intelligence"/>
    <x v="3"/>
    <s v="plays"/>
    <n v="4000"/>
    <n v="12886"/>
    <x v="1"/>
    <n v="140"/>
    <s v="US"/>
    <s v="USD"/>
    <n v="1296194400"/>
    <n v="1296712800"/>
    <b v="0"/>
    <b v="1"/>
    <n v="322.14999999999998"/>
    <n v="92.042857142857144"/>
    <x v="862"/>
    <d v="2011-02-03T06:00:00"/>
  </r>
  <r>
    <n v="977"/>
    <s v="Johnson Group"/>
    <s v="Vision-oriented interactive solution"/>
    <x v="0"/>
    <s v="food trucks"/>
    <n v="7000"/>
    <n v="5177"/>
    <x v="0"/>
    <n v="67"/>
    <s v="US"/>
    <s v="USD"/>
    <n v="1517983200"/>
    <n v="1520748000"/>
    <b v="0"/>
    <b v="0"/>
    <n v="73.957142857142856"/>
    <n v="77.268656716417908"/>
    <x v="863"/>
    <d v="2018-03-11T06:00:00"/>
  </r>
  <r>
    <n v="978"/>
    <s v="Bailey, Nguyen and Martinez"/>
    <s v="Fundamental user-facing productivity"/>
    <x v="6"/>
    <s v="video games"/>
    <n v="1000"/>
    <n v="8641"/>
    <x v="1"/>
    <n v="92"/>
    <s v="US"/>
    <s v="USD"/>
    <n v="1478930400"/>
    <n v="1480831200"/>
    <b v="0"/>
    <b v="0"/>
    <n v="864.1"/>
    <n v="93.923913043478265"/>
    <x v="864"/>
    <d v="2016-12-04T06:00:00"/>
  </r>
  <r>
    <n v="979"/>
    <s v="Williams, Martin and Meyer"/>
    <s v="Innovative well-modulated capability"/>
    <x v="3"/>
    <s v="plays"/>
    <n v="60200"/>
    <n v="86244"/>
    <x v="1"/>
    <n v="1015"/>
    <s v="GB"/>
    <s v="GBP"/>
    <n v="1426395600"/>
    <n v="1426914000"/>
    <b v="0"/>
    <b v="0"/>
    <n v="143.26245847176079"/>
    <n v="84.969458128078813"/>
    <x v="527"/>
    <d v="2015-03-21T05:00:00"/>
  </r>
  <r>
    <n v="980"/>
    <s v="Huff-Johnson"/>
    <s v="Universal fault-tolerant orchestration"/>
    <x v="5"/>
    <s v="nonfiction"/>
    <n v="195200"/>
    <n v="78630"/>
    <x v="0"/>
    <n v="742"/>
    <s v="US"/>
    <s v="USD"/>
    <n v="1446181200"/>
    <n v="1446616800"/>
    <b v="1"/>
    <b v="0"/>
    <n v="40.281762295081968"/>
    <n v="105.97035040431267"/>
    <x v="865"/>
    <d v="2015-11-04T06:00:00"/>
  </r>
  <r>
    <n v="981"/>
    <s v="Diaz-Little"/>
    <s v="Grass-roots executive synergy"/>
    <x v="2"/>
    <s v="web"/>
    <n v="6700"/>
    <n v="11941"/>
    <x v="1"/>
    <n v="323"/>
    <s v="US"/>
    <s v="USD"/>
    <n v="1514181600"/>
    <n v="1517032800"/>
    <b v="0"/>
    <b v="0"/>
    <n v="178.22388059701493"/>
    <n v="36.969040247678016"/>
    <x v="866"/>
    <d v="2018-01-27T06:00:00"/>
  </r>
  <r>
    <n v="982"/>
    <s v="Freeman-French"/>
    <s v="Multi-layered optimal application"/>
    <x v="4"/>
    <s v="documentary"/>
    <n v="7200"/>
    <n v="6115"/>
    <x v="0"/>
    <n v="75"/>
    <s v="US"/>
    <s v="USD"/>
    <n v="1311051600"/>
    <n v="1311224400"/>
    <b v="0"/>
    <b v="1"/>
    <n v="84.930555555555557"/>
    <n v="81.533333333333331"/>
    <x v="867"/>
    <d v="2011-07-21T05:00:00"/>
  </r>
  <r>
    <n v="983"/>
    <s v="Beck-Weber"/>
    <s v="Business-focused full-range core"/>
    <x v="4"/>
    <s v="documentary"/>
    <n v="129100"/>
    <n v="188404"/>
    <x v="1"/>
    <n v="2326"/>
    <s v="US"/>
    <s v="USD"/>
    <n v="1564894800"/>
    <n v="1566190800"/>
    <b v="0"/>
    <b v="0"/>
    <n v="145.93648334624322"/>
    <n v="80.999140154772135"/>
    <x v="868"/>
    <d v="2019-08-19T05:00:00"/>
  </r>
  <r>
    <n v="984"/>
    <s v="Lewis-Jacobson"/>
    <s v="Exclusive system-worthy Graphic Interface"/>
    <x v="3"/>
    <s v="plays"/>
    <n v="6500"/>
    <n v="9910"/>
    <x v="1"/>
    <n v="381"/>
    <s v="US"/>
    <s v="USD"/>
    <n v="1567918800"/>
    <n v="1570165200"/>
    <b v="0"/>
    <b v="0"/>
    <n v="152.46153846153848"/>
    <n v="26.010498687664043"/>
    <x v="105"/>
    <d v="2019-10-04T05:00:00"/>
  </r>
  <r>
    <n v="985"/>
    <s v="Logan-Curtis"/>
    <s v="Enhanced optimal ability"/>
    <x v="1"/>
    <s v="rock"/>
    <n v="170600"/>
    <n v="114523"/>
    <x v="0"/>
    <n v="4405"/>
    <s v="US"/>
    <s v="USD"/>
    <n v="1386309600"/>
    <n v="1388556000"/>
    <b v="0"/>
    <b v="1"/>
    <n v="67.129542790152414"/>
    <n v="25.998410896708286"/>
    <x v="481"/>
    <d v="2014-01-01T06:00:00"/>
  </r>
  <r>
    <n v="986"/>
    <s v="Chan, Washington and Callahan"/>
    <s v="Optional zero administration neural-net"/>
    <x v="1"/>
    <s v="rock"/>
    <n v="7800"/>
    <n v="3144"/>
    <x v="0"/>
    <n v="92"/>
    <s v="US"/>
    <s v="USD"/>
    <n v="1301979600"/>
    <n v="1303189200"/>
    <b v="0"/>
    <b v="0"/>
    <n v="40.307692307692307"/>
    <n v="34.173913043478258"/>
    <x v="253"/>
    <d v="2011-04-19T05:00:00"/>
  </r>
  <r>
    <n v="987"/>
    <s v="Wilson Group"/>
    <s v="Ameliorated foreground focus group"/>
    <x v="4"/>
    <s v="documentary"/>
    <n v="6200"/>
    <n v="13441"/>
    <x v="1"/>
    <n v="480"/>
    <s v="US"/>
    <s v="USD"/>
    <n v="1493269200"/>
    <n v="1494478800"/>
    <b v="0"/>
    <b v="0"/>
    <n v="216.79032258064518"/>
    <n v="28.002083333333335"/>
    <x v="869"/>
    <d v="2017-05-11T05:00:00"/>
  </r>
  <r>
    <n v="988"/>
    <s v="Gardner, Ryan and Gutierrez"/>
    <s v="Triple-buffered multi-tasking matrices"/>
    <x v="5"/>
    <s v="radio &amp; podcasts"/>
    <n v="9400"/>
    <n v="4899"/>
    <x v="0"/>
    <n v="64"/>
    <s v="US"/>
    <s v="USD"/>
    <n v="1478930400"/>
    <n v="1480744800"/>
    <b v="0"/>
    <b v="0"/>
    <n v="52.117021276595743"/>
    <n v="76.546875"/>
    <x v="864"/>
    <d v="2016-12-03T06:00:00"/>
  </r>
  <r>
    <n v="989"/>
    <s v="Hernandez Inc"/>
    <s v="Versatile dedicated migration"/>
    <x v="5"/>
    <s v="translations"/>
    <n v="2400"/>
    <n v="11990"/>
    <x v="1"/>
    <n v="226"/>
    <s v="US"/>
    <s v="USD"/>
    <n v="1555390800"/>
    <n v="1555822800"/>
    <b v="0"/>
    <b v="0"/>
    <n v="499.58333333333337"/>
    <n v="53.053097345132741"/>
    <x v="843"/>
    <d v="2019-04-21T05:00:00"/>
  </r>
  <r>
    <n v="990"/>
    <s v="Ortiz-Roberts"/>
    <s v="Devolved foreground customer loyalty"/>
    <x v="4"/>
    <s v="drama"/>
    <n v="7800"/>
    <n v="6839"/>
    <x v="0"/>
    <n v="64"/>
    <s v="US"/>
    <s v="USD"/>
    <n v="1456984800"/>
    <n v="1458882000"/>
    <b v="0"/>
    <b v="1"/>
    <n v="87.679487179487182"/>
    <n v="106.859375"/>
    <x v="289"/>
    <d v="2016-03-25T05:00:00"/>
  </r>
  <r>
    <n v="991"/>
    <s v="Ramirez LLC"/>
    <s v="Reduced reciprocal focus group"/>
    <x v="1"/>
    <s v="rock"/>
    <n v="9800"/>
    <n v="11091"/>
    <x v="1"/>
    <n v="241"/>
    <s v="US"/>
    <s v="USD"/>
    <n v="1411621200"/>
    <n v="1411966800"/>
    <b v="0"/>
    <b v="1"/>
    <n v="113.17346938775511"/>
    <n v="46.020746887966808"/>
    <x v="870"/>
    <d v="2014-09-29T05:00:00"/>
  </r>
  <r>
    <n v="992"/>
    <s v="Morrow Inc"/>
    <s v="Networked global migration"/>
    <x v="4"/>
    <s v="drama"/>
    <n v="3100"/>
    <n v="13223"/>
    <x v="1"/>
    <n v="132"/>
    <s v="US"/>
    <s v="USD"/>
    <n v="1525669200"/>
    <n v="1526878800"/>
    <b v="0"/>
    <b v="1"/>
    <n v="426.54838709677421"/>
    <n v="100.17424242424242"/>
    <x v="871"/>
    <d v="2018-05-21T05:00:00"/>
  </r>
  <r>
    <n v="993"/>
    <s v="Erickson-Rogers"/>
    <s v="De-engineered even-keeled definition"/>
    <x v="7"/>
    <s v="photography books"/>
    <n v="9800"/>
    <n v="7608"/>
    <x v="3"/>
    <n v="75"/>
    <s v="IT"/>
    <s v="EUR"/>
    <n v="1450936800"/>
    <n v="1452405600"/>
    <b v="0"/>
    <b v="1"/>
    <n v="77.632653061224488"/>
    <n v="101.44"/>
    <x v="872"/>
    <d v="2016-01-10T06:00:00"/>
  </r>
  <r>
    <n v="994"/>
    <s v="Leach, Rich and Price"/>
    <s v="Implemented bi-directional flexibility"/>
    <x v="5"/>
    <s v="translations"/>
    <n v="141100"/>
    <n v="74073"/>
    <x v="0"/>
    <n v="842"/>
    <s v="US"/>
    <s v="USD"/>
    <n v="1413522000"/>
    <n v="1414040400"/>
    <b v="0"/>
    <b v="1"/>
    <n v="52.496810772501767"/>
    <n v="87.972684085510693"/>
    <x v="873"/>
    <d v="2014-10-23T05:00:00"/>
  </r>
  <r>
    <n v="995"/>
    <s v="Manning-Hamilton"/>
    <s v="Vision-oriented scalable definition"/>
    <x v="0"/>
    <s v="food trucks"/>
    <n v="97300"/>
    <n v="153216"/>
    <x v="1"/>
    <n v="2043"/>
    <s v="US"/>
    <s v="USD"/>
    <n v="1541307600"/>
    <n v="1543816800"/>
    <b v="0"/>
    <b v="1"/>
    <n v="157.46762589928059"/>
    <n v="74.995594713656388"/>
    <x v="874"/>
    <d v="2018-12-03T06:00:00"/>
  </r>
  <r>
    <n v="996"/>
    <s v="Butler LLC"/>
    <s v="Future-proofed upward-trending migration"/>
    <x v="3"/>
    <s v="plays"/>
    <n v="6600"/>
    <n v="4814"/>
    <x v="0"/>
    <n v="112"/>
    <s v="US"/>
    <s v="USD"/>
    <n v="1357106400"/>
    <n v="1359698400"/>
    <b v="0"/>
    <b v="0"/>
    <n v="72.939393939393938"/>
    <n v="42.982142857142854"/>
    <x v="875"/>
    <d v="2013-02-01T06:00:00"/>
  </r>
  <r>
    <n v="997"/>
    <s v="Ball LLC"/>
    <s v="Right-sized full-range throughput"/>
    <x v="3"/>
    <s v="plays"/>
    <n v="7600"/>
    <n v="4603"/>
    <x v="3"/>
    <n v="139"/>
    <s v="IT"/>
    <s v="EUR"/>
    <n v="1390197600"/>
    <n v="1390629600"/>
    <b v="0"/>
    <b v="0"/>
    <n v="60.565789473684205"/>
    <n v="33.115107913669064"/>
    <x v="876"/>
    <d v="2014-01-25T06:00:00"/>
  </r>
  <r>
    <n v="998"/>
    <s v="Taylor, Santiago and Flores"/>
    <s v="Polarized composite customer loyalty"/>
    <x v="1"/>
    <s v="indie rock"/>
    <n v="66600"/>
    <n v="37823"/>
    <x v="0"/>
    <n v="374"/>
    <s v="US"/>
    <s v="USD"/>
    <n v="1265868000"/>
    <n v="1267077600"/>
    <b v="0"/>
    <b v="1"/>
    <n v="56.791291291291287"/>
    <n v="101.13101604278074"/>
    <x v="877"/>
    <d v="2010-02-25T06:00:00"/>
  </r>
  <r>
    <n v="999"/>
    <s v="Hernandez, Norton and Kelley"/>
    <s v="Expanded eco-centric policy"/>
    <x v="0"/>
    <s v="food trucks"/>
    <n v="111100"/>
    <n v="62819"/>
    <x v="3"/>
    <n v="1122"/>
    <s v="US"/>
    <s v="USD"/>
    <n v="1467176400"/>
    <n v="1467781200"/>
    <b v="0"/>
    <b v="0"/>
    <n v="56.542754275427541"/>
    <n v="55.98841354723708"/>
    <x v="878"/>
    <d v="2016-07-06T05:00:00"/>
  </r>
  <r>
    <m/>
    <m/>
    <m/>
    <x v="9"/>
    <m/>
    <m/>
    <m/>
    <x v="4"/>
    <m/>
    <m/>
    <m/>
    <m/>
    <m/>
    <m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5E509-CD3C-4F11-9828-769E2CB68D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5" firstHeaderRow="1" firstDataRow="2" firstDataCol="1" rowPageCount="1" colPageCount="1"/>
  <pivotFields count="17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axis="axisRow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  <pivotField axis="axisCol" dataField="1" multipleItemSelectionAllowed="1" includeNewItemsInFilter="1" sortType="ascending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>
      <items count="9">
        <item x="2"/>
        <item h="1" x="0"/>
        <item x="5"/>
        <item x="3"/>
        <item x="4"/>
        <item x="6"/>
        <item h="1"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B919D-D585-4F87-AA1C-8C9E5E38D0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17"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9129A-B71A-4B39-981E-848F7841DB0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axis="axisPage" multipleItemSelectionAllowed="1" showAll="0">
      <items count="11">
        <item h="1" x="4"/>
        <item x="0"/>
        <item h="1" x="6"/>
        <item x="8"/>
        <item x="1"/>
        <item x="7"/>
        <item x="5"/>
        <item x="2"/>
        <item h="1" x="3"/>
        <item x="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3" hier="-1"/>
    <pageField fld="20" hier="-1"/>
  </pageFields>
  <dataFields count="1">
    <dataField name="Count of outcome" fld="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C1" workbookViewId="0">
      <selection sqref="A1:A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4.875" bestFit="1" customWidth="1"/>
    <col min="5" max="5" width="16.375" bestFit="1" customWidth="1"/>
    <col min="9" max="9" width="13" bestFit="1" customWidth="1"/>
    <col min="12" max="13" width="11.125" bestFit="1" customWidth="1"/>
    <col min="16" max="16" width="11.875" bestFit="1" customWidth="1"/>
    <col min="17" max="17" width="12.75" bestFit="1" customWidth="1"/>
    <col min="18" max="18" width="22" bestFit="1" customWidth="1"/>
    <col min="19" max="19" width="20.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2006</v>
      </c>
      <c r="E1" s="1" t="s">
        <v>2007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2004</v>
      </c>
      <c r="Q1" s="1" t="s">
        <v>2005</v>
      </c>
      <c r="R1" s="1" t="s">
        <v>2046</v>
      </c>
      <c r="S1" s="1" t="s">
        <v>2047</v>
      </c>
    </row>
    <row r="2" spans="1:19" x14ac:dyDescent="0.25">
      <c r="A2">
        <v>0</v>
      </c>
      <c r="B2" t="s">
        <v>12</v>
      </c>
      <c r="C2" s="3" t="s">
        <v>13</v>
      </c>
      <c r="D2" t="s">
        <v>2008</v>
      </c>
      <c r="E2" t="s">
        <v>2009</v>
      </c>
      <c r="F2">
        <v>100</v>
      </c>
      <c r="G2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>
        <f>(G2/F2)*100</f>
        <v>0</v>
      </c>
      <c r="Q2" s="7">
        <v>0</v>
      </c>
      <c r="R2" s="6">
        <f>(((L2/60)/60)/24)+DATE(1970,1,1)</f>
        <v>42336.25</v>
      </c>
      <c r="S2" s="6">
        <f>(((M2/60)/60)/24)+DATE(1970,1,1)</f>
        <v>42353.25</v>
      </c>
    </row>
    <row r="3" spans="1:19" x14ac:dyDescent="0.25">
      <c r="A3">
        <v>1</v>
      </c>
      <c r="B3" t="s">
        <v>17</v>
      </c>
      <c r="C3" s="3" t="s">
        <v>18</v>
      </c>
      <c r="D3" t="s">
        <v>2010</v>
      </c>
      <c r="E3" t="s">
        <v>2011</v>
      </c>
      <c r="F3">
        <v>1400</v>
      </c>
      <c r="G3">
        <v>14560</v>
      </c>
      <c r="H3" t="s">
        <v>19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>
        <f t="shared" ref="P3:P66" si="0">(G3/F3)*100</f>
        <v>1040</v>
      </c>
      <c r="Q3">
        <f t="shared" ref="Q3:Q66" si="1">G3/I3</f>
        <v>92.151898734177209</v>
      </c>
      <c r="R3" s="6">
        <f t="shared" ref="R3:R66" si="2">(((L3/60)/60)/24)+DATE(1970,1,1)</f>
        <v>41870.208333333336</v>
      </c>
      <c r="S3" s="6">
        <f t="shared" ref="S3:S66" si="3">(((M3/60)/60)/24)+DATE(1970,1,1)</f>
        <v>41872.208333333336</v>
      </c>
    </row>
    <row r="4" spans="1:19" ht="31.5" x14ac:dyDescent="0.25">
      <c r="A4">
        <v>2</v>
      </c>
      <c r="B4" t="s">
        <v>22</v>
      </c>
      <c r="C4" s="3" t="s">
        <v>23</v>
      </c>
      <c r="D4" t="s">
        <v>2012</v>
      </c>
      <c r="E4" t="s">
        <v>2013</v>
      </c>
      <c r="F4">
        <v>108400</v>
      </c>
      <c r="G4">
        <v>142523</v>
      </c>
      <c r="H4" t="s">
        <v>19</v>
      </c>
      <c r="I4">
        <v>1425</v>
      </c>
      <c r="J4" t="s">
        <v>24</v>
      </c>
      <c r="K4" t="s">
        <v>25</v>
      </c>
      <c r="L4">
        <v>1384668000</v>
      </c>
      <c r="M4">
        <v>1384840800</v>
      </c>
      <c r="N4" t="b">
        <v>0</v>
      </c>
      <c r="O4" t="b">
        <v>0</v>
      </c>
      <c r="P4">
        <f t="shared" si="0"/>
        <v>131.4787822878229</v>
      </c>
      <c r="Q4">
        <f>G4/I4</f>
        <v>100.01614035087719</v>
      </c>
      <c r="R4" s="6">
        <f t="shared" si="2"/>
        <v>41595.25</v>
      </c>
      <c r="S4" s="6">
        <f t="shared" si="3"/>
        <v>41597.25</v>
      </c>
    </row>
    <row r="5" spans="1:19" ht="31.5" x14ac:dyDescent="0.25">
      <c r="A5">
        <v>3</v>
      </c>
      <c r="B5" t="s">
        <v>26</v>
      </c>
      <c r="C5" s="3" t="s">
        <v>27</v>
      </c>
      <c r="D5" t="s">
        <v>2010</v>
      </c>
      <c r="E5" t="s">
        <v>2011</v>
      </c>
      <c r="F5">
        <v>4200</v>
      </c>
      <c r="G5">
        <v>2477</v>
      </c>
      <c r="H5" t="s">
        <v>14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>
        <f t="shared" si="0"/>
        <v>58.976190476190467</v>
      </c>
      <c r="Q5">
        <f t="shared" si="1"/>
        <v>103.20833333333333</v>
      </c>
      <c r="R5" s="6">
        <f t="shared" si="2"/>
        <v>43688.208333333328</v>
      </c>
      <c r="S5" s="6">
        <f t="shared" si="3"/>
        <v>43728.208333333328</v>
      </c>
    </row>
    <row r="6" spans="1:19" x14ac:dyDescent="0.25">
      <c r="A6">
        <v>4</v>
      </c>
      <c r="B6" t="s">
        <v>28</v>
      </c>
      <c r="C6" s="3" t="s">
        <v>29</v>
      </c>
      <c r="D6" t="s">
        <v>2014</v>
      </c>
      <c r="E6" t="s">
        <v>2015</v>
      </c>
      <c r="F6">
        <v>7600</v>
      </c>
      <c r="G6">
        <v>5265</v>
      </c>
      <c r="H6" t="s">
        <v>14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>
        <f t="shared" si="0"/>
        <v>69.276315789473685</v>
      </c>
      <c r="Q6">
        <f t="shared" si="1"/>
        <v>99.339622641509436</v>
      </c>
      <c r="R6" s="6">
        <f t="shared" si="2"/>
        <v>43485.25</v>
      </c>
      <c r="S6" s="6">
        <f t="shared" si="3"/>
        <v>43489.25</v>
      </c>
    </row>
    <row r="7" spans="1:19" x14ac:dyDescent="0.25">
      <c r="A7">
        <v>5</v>
      </c>
      <c r="B7" t="s">
        <v>30</v>
      </c>
      <c r="C7" s="3" t="s">
        <v>31</v>
      </c>
      <c r="D7" t="s">
        <v>2014</v>
      </c>
      <c r="E7" t="s">
        <v>2015</v>
      </c>
      <c r="F7">
        <v>7600</v>
      </c>
      <c r="G7">
        <v>13195</v>
      </c>
      <c r="H7" t="s">
        <v>19</v>
      </c>
      <c r="I7">
        <v>174</v>
      </c>
      <c r="J7" t="s">
        <v>32</v>
      </c>
      <c r="K7" t="s">
        <v>33</v>
      </c>
      <c r="L7">
        <v>1346130000</v>
      </c>
      <c r="M7">
        <v>1347080400</v>
      </c>
      <c r="N7" t="b">
        <v>0</v>
      </c>
      <c r="O7" t="b">
        <v>0</v>
      </c>
      <c r="P7">
        <f t="shared" si="0"/>
        <v>173.61842105263159</v>
      </c>
      <c r="Q7">
        <f t="shared" si="1"/>
        <v>75.833333333333329</v>
      </c>
      <c r="R7" s="6">
        <f t="shared" si="2"/>
        <v>41149.208333333336</v>
      </c>
      <c r="S7" s="6">
        <f t="shared" si="3"/>
        <v>41160.208333333336</v>
      </c>
    </row>
    <row r="8" spans="1:19" x14ac:dyDescent="0.25">
      <c r="A8">
        <v>6</v>
      </c>
      <c r="B8" t="s">
        <v>34</v>
      </c>
      <c r="C8" s="3" t="s">
        <v>35</v>
      </c>
      <c r="D8" t="s">
        <v>2016</v>
      </c>
      <c r="E8" t="s">
        <v>2017</v>
      </c>
      <c r="F8">
        <v>5200</v>
      </c>
      <c r="G8">
        <v>1090</v>
      </c>
      <c r="H8" t="s">
        <v>14</v>
      </c>
      <c r="I8">
        <v>18</v>
      </c>
      <c r="J8" t="s">
        <v>36</v>
      </c>
      <c r="K8" t="s">
        <v>37</v>
      </c>
      <c r="L8">
        <v>1505278800</v>
      </c>
      <c r="M8">
        <v>1505365200</v>
      </c>
      <c r="N8" t="b">
        <v>0</v>
      </c>
      <c r="O8" t="b">
        <v>0</v>
      </c>
      <c r="P8">
        <f t="shared" si="0"/>
        <v>20.961538461538463</v>
      </c>
      <c r="Q8">
        <f t="shared" si="1"/>
        <v>60.555555555555557</v>
      </c>
      <c r="R8" s="6">
        <f t="shared" si="2"/>
        <v>42991.208333333328</v>
      </c>
      <c r="S8" s="6">
        <f t="shared" si="3"/>
        <v>42992.208333333328</v>
      </c>
    </row>
    <row r="9" spans="1:19" x14ac:dyDescent="0.25">
      <c r="A9">
        <v>7</v>
      </c>
      <c r="B9" t="s">
        <v>38</v>
      </c>
      <c r="C9" s="3" t="s">
        <v>39</v>
      </c>
      <c r="D9" t="s">
        <v>2014</v>
      </c>
      <c r="E9" t="s">
        <v>2015</v>
      </c>
      <c r="F9">
        <v>4500</v>
      </c>
      <c r="G9">
        <v>14741</v>
      </c>
      <c r="H9" t="s">
        <v>19</v>
      </c>
      <c r="I9">
        <v>227</v>
      </c>
      <c r="J9" t="s">
        <v>32</v>
      </c>
      <c r="K9" t="s">
        <v>33</v>
      </c>
      <c r="L9">
        <v>1439442000</v>
      </c>
      <c r="M9">
        <v>1439614800</v>
      </c>
      <c r="N9" t="b">
        <v>0</v>
      </c>
      <c r="O9" t="b">
        <v>0</v>
      </c>
      <c r="P9">
        <f t="shared" si="0"/>
        <v>327.57777777777778</v>
      </c>
      <c r="Q9">
        <f t="shared" si="1"/>
        <v>64.93832599118943</v>
      </c>
      <c r="R9" s="6">
        <f t="shared" si="2"/>
        <v>42229.208333333328</v>
      </c>
      <c r="S9" s="6">
        <f t="shared" si="3"/>
        <v>42231.208333333328</v>
      </c>
    </row>
    <row r="10" spans="1:19" x14ac:dyDescent="0.25">
      <c r="A10">
        <v>8</v>
      </c>
      <c r="B10" t="s">
        <v>40</v>
      </c>
      <c r="C10" s="3" t="s">
        <v>41</v>
      </c>
      <c r="D10" t="s">
        <v>2014</v>
      </c>
      <c r="E10" t="s">
        <v>2015</v>
      </c>
      <c r="F10">
        <v>110100</v>
      </c>
      <c r="G10">
        <v>21946</v>
      </c>
      <c r="H10" t="s">
        <v>42</v>
      </c>
      <c r="I10">
        <v>708</v>
      </c>
      <c r="J10" t="s">
        <v>32</v>
      </c>
      <c r="K10" t="s">
        <v>33</v>
      </c>
      <c r="L10">
        <v>1281330000</v>
      </c>
      <c r="M10">
        <v>1281502800</v>
      </c>
      <c r="N10" t="b">
        <v>0</v>
      </c>
      <c r="O10" t="b">
        <v>0</v>
      </c>
      <c r="P10">
        <f t="shared" si="0"/>
        <v>19.932788374205266</v>
      </c>
      <c r="Q10">
        <f t="shared" si="1"/>
        <v>30.997175141242938</v>
      </c>
      <c r="R10" s="6">
        <f t="shared" si="2"/>
        <v>40399.208333333336</v>
      </c>
      <c r="S10" s="6">
        <f t="shared" si="3"/>
        <v>40401.208333333336</v>
      </c>
    </row>
    <row r="11" spans="1:19" x14ac:dyDescent="0.25">
      <c r="A11">
        <v>9</v>
      </c>
      <c r="B11" t="s">
        <v>43</v>
      </c>
      <c r="C11" s="3" t="s">
        <v>44</v>
      </c>
      <c r="D11" t="s">
        <v>2010</v>
      </c>
      <c r="E11" t="s">
        <v>2018</v>
      </c>
      <c r="F11">
        <v>6200</v>
      </c>
      <c r="G11">
        <v>3208</v>
      </c>
      <c r="H11" t="s">
        <v>14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>
        <f t="shared" si="0"/>
        <v>51.741935483870968</v>
      </c>
      <c r="Q11">
        <f t="shared" si="1"/>
        <v>72.909090909090907</v>
      </c>
      <c r="R11" s="6">
        <f t="shared" si="2"/>
        <v>41536.208333333336</v>
      </c>
      <c r="S11" s="6">
        <f t="shared" si="3"/>
        <v>41585.25</v>
      </c>
    </row>
    <row r="12" spans="1:19" x14ac:dyDescent="0.25">
      <c r="A12">
        <v>10</v>
      </c>
      <c r="B12" t="s">
        <v>45</v>
      </c>
      <c r="C12" s="3" t="s">
        <v>46</v>
      </c>
      <c r="D12" t="s">
        <v>2016</v>
      </c>
      <c r="E12" t="s">
        <v>2019</v>
      </c>
      <c r="F12">
        <v>5200</v>
      </c>
      <c r="G12">
        <v>13838</v>
      </c>
      <c r="H12" t="s">
        <v>19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>
        <f t="shared" si="0"/>
        <v>266.11538461538464</v>
      </c>
      <c r="Q12">
        <f t="shared" si="1"/>
        <v>62.9</v>
      </c>
      <c r="R12" s="6">
        <f t="shared" si="2"/>
        <v>40404.208333333336</v>
      </c>
      <c r="S12" s="6">
        <f t="shared" si="3"/>
        <v>40452.208333333336</v>
      </c>
    </row>
    <row r="13" spans="1:19" ht="31.5" x14ac:dyDescent="0.25">
      <c r="A13">
        <v>11</v>
      </c>
      <c r="B13" t="s">
        <v>47</v>
      </c>
      <c r="C13" s="3" t="s">
        <v>48</v>
      </c>
      <c r="D13" t="s">
        <v>2014</v>
      </c>
      <c r="E13" t="s">
        <v>2015</v>
      </c>
      <c r="F13">
        <v>6300</v>
      </c>
      <c r="G13">
        <v>3030</v>
      </c>
      <c r="H13" t="s">
        <v>14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>
        <f t="shared" si="0"/>
        <v>48.095238095238095</v>
      </c>
      <c r="Q13">
        <f t="shared" si="1"/>
        <v>112.22222222222223</v>
      </c>
      <c r="R13" s="6">
        <f t="shared" si="2"/>
        <v>40442.208333333336</v>
      </c>
      <c r="S13" s="6">
        <f t="shared" si="3"/>
        <v>40448.208333333336</v>
      </c>
    </row>
    <row r="14" spans="1:19" x14ac:dyDescent="0.25">
      <c r="A14">
        <v>12</v>
      </c>
      <c r="B14" t="s">
        <v>49</v>
      </c>
      <c r="C14" s="3" t="s">
        <v>50</v>
      </c>
      <c r="D14" t="s">
        <v>2016</v>
      </c>
      <c r="E14" t="s">
        <v>2019</v>
      </c>
      <c r="F14">
        <v>6300</v>
      </c>
      <c r="G14">
        <v>5629</v>
      </c>
      <c r="H14" t="s">
        <v>14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>
        <f t="shared" si="0"/>
        <v>89.349206349206341</v>
      </c>
      <c r="Q14">
        <f t="shared" si="1"/>
        <v>102.34545454545454</v>
      </c>
      <c r="R14" s="6">
        <f t="shared" si="2"/>
        <v>43760.208333333328</v>
      </c>
      <c r="S14" s="6">
        <f t="shared" si="3"/>
        <v>43768.208333333328</v>
      </c>
    </row>
    <row r="15" spans="1:19" ht="31.5" x14ac:dyDescent="0.25">
      <c r="A15">
        <v>13</v>
      </c>
      <c r="B15" t="s">
        <v>51</v>
      </c>
      <c r="C15" s="3" t="s">
        <v>52</v>
      </c>
      <c r="D15" t="s">
        <v>2010</v>
      </c>
      <c r="E15" t="s">
        <v>2020</v>
      </c>
      <c r="F15">
        <v>4200</v>
      </c>
      <c r="G15">
        <v>10295</v>
      </c>
      <c r="H15" t="s">
        <v>19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>
        <f t="shared" si="0"/>
        <v>245.11904761904765</v>
      </c>
      <c r="Q15">
        <f t="shared" si="1"/>
        <v>105.05102040816327</v>
      </c>
      <c r="R15" s="6">
        <f t="shared" si="2"/>
        <v>42532.208333333328</v>
      </c>
      <c r="S15" s="6">
        <f t="shared" si="3"/>
        <v>42544.208333333328</v>
      </c>
    </row>
    <row r="16" spans="1:19" x14ac:dyDescent="0.25">
      <c r="A16">
        <v>14</v>
      </c>
      <c r="B16" t="s">
        <v>53</v>
      </c>
      <c r="C16" s="3" t="s">
        <v>54</v>
      </c>
      <c r="D16" t="s">
        <v>2010</v>
      </c>
      <c r="E16" t="s">
        <v>2020</v>
      </c>
      <c r="F16">
        <v>28200</v>
      </c>
      <c r="G16">
        <v>18829</v>
      </c>
      <c r="H16" t="s">
        <v>14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>
        <f t="shared" si="0"/>
        <v>66.769503546099301</v>
      </c>
      <c r="Q16">
        <f t="shared" si="1"/>
        <v>94.144999999999996</v>
      </c>
      <c r="R16" s="6">
        <f t="shared" si="2"/>
        <v>40974.25</v>
      </c>
      <c r="S16" s="6">
        <f t="shared" si="3"/>
        <v>41001.208333333336</v>
      </c>
    </row>
    <row r="17" spans="1:19" x14ac:dyDescent="0.25">
      <c r="A17">
        <v>15</v>
      </c>
      <c r="B17" t="s">
        <v>55</v>
      </c>
      <c r="C17" s="3" t="s">
        <v>56</v>
      </c>
      <c r="D17" t="s">
        <v>2012</v>
      </c>
      <c r="E17" t="s">
        <v>2021</v>
      </c>
      <c r="F17">
        <v>81200</v>
      </c>
      <c r="G17">
        <v>38414</v>
      </c>
      <c r="H17" t="s">
        <v>14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>
        <f t="shared" si="0"/>
        <v>47.307881773399011</v>
      </c>
      <c r="Q17">
        <f t="shared" si="1"/>
        <v>84.986725663716811</v>
      </c>
      <c r="R17" s="6">
        <f t="shared" si="2"/>
        <v>43809.25</v>
      </c>
      <c r="S17" s="6">
        <f t="shared" si="3"/>
        <v>43813.25</v>
      </c>
    </row>
    <row r="18" spans="1:19" x14ac:dyDescent="0.25">
      <c r="A18">
        <v>16</v>
      </c>
      <c r="B18" t="s">
        <v>57</v>
      </c>
      <c r="C18" s="3" t="s">
        <v>58</v>
      </c>
      <c r="D18" t="s">
        <v>2022</v>
      </c>
      <c r="E18" t="s">
        <v>2023</v>
      </c>
      <c r="F18">
        <v>1700</v>
      </c>
      <c r="G18">
        <v>11041</v>
      </c>
      <c r="H18" t="s">
        <v>19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>
        <f t="shared" si="0"/>
        <v>649.47058823529414</v>
      </c>
      <c r="Q18">
        <f t="shared" si="1"/>
        <v>110.41</v>
      </c>
      <c r="R18" s="6">
        <f t="shared" si="2"/>
        <v>41661.25</v>
      </c>
      <c r="S18" s="6">
        <f t="shared" si="3"/>
        <v>41683.25</v>
      </c>
    </row>
    <row r="19" spans="1:19" x14ac:dyDescent="0.25">
      <c r="A19">
        <v>17</v>
      </c>
      <c r="B19" t="s">
        <v>59</v>
      </c>
      <c r="C19" s="3" t="s">
        <v>60</v>
      </c>
      <c r="D19" t="s">
        <v>2016</v>
      </c>
      <c r="E19" t="s">
        <v>2024</v>
      </c>
      <c r="F19">
        <v>84600</v>
      </c>
      <c r="G19">
        <v>134845</v>
      </c>
      <c r="H19" t="s">
        <v>19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>
        <f t="shared" si="0"/>
        <v>159.39125295508273</v>
      </c>
      <c r="Q19">
        <f t="shared" si="1"/>
        <v>107.96236989591674</v>
      </c>
      <c r="R19" s="6">
        <f t="shared" si="2"/>
        <v>40555.25</v>
      </c>
      <c r="S19" s="6">
        <f t="shared" si="3"/>
        <v>40556.25</v>
      </c>
    </row>
    <row r="20" spans="1:19" x14ac:dyDescent="0.25">
      <c r="A20">
        <v>18</v>
      </c>
      <c r="B20" t="s">
        <v>61</v>
      </c>
      <c r="C20" s="3" t="s">
        <v>62</v>
      </c>
      <c r="D20" t="s">
        <v>2014</v>
      </c>
      <c r="E20" t="s">
        <v>2015</v>
      </c>
      <c r="F20">
        <v>9100</v>
      </c>
      <c r="G20">
        <v>6089</v>
      </c>
      <c r="H20" t="s">
        <v>63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>
        <f t="shared" si="0"/>
        <v>66.912087912087912</v>
      </c>
      <c r="Q20">
        <f t="shared" si="1"/>
        <v>45.103703703703701</v>
      </c>
      <c r="R20" s="6">
        <f t="shared" si="2"/>
        <v>43351.208333333328</v>
      </c>
      <c r="S20" s="6">
        <f t="shared" si="3"/>
        <v>43359.208333333328</v>
      </c>
    </row>
    <row r="21" spans="1:19" x14ac:dyDescent="0.25">
      <c r="A21">
        <v>19</v>
      </c>
      <c r="B21" t="s">
        <v>64</v>
      </c>
      <c r="C21" s="3" t="s">
        <v>65</v>
      </c>
      <c r="D21" t="s">
        <v>2014</v>
      </c>
      <c r="E21" t="s">
        <v>2015</v>
      </c>
      <c r="F21">
        <v>62500</v>
      </c>
      <c r="G21">
        <v>30331</v>
      </c>
      <c r="H21" t="s">
        <v>14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>
        <f t="shared" si="0"/>
        <v>48.529600000000002</v>
      </c>
      <c r="Q21">
        <f t="shared" si="1"/>
        <v>45.001483679525222</v>
      </c>
      <c r="R21" s="6">
        <f t="shared" si="2"/>
        <v>43528.25</v>
      </c>
      <c r="S21" s="6">
        <f t="shared" si="3"/>
        <v>43549.208333333328</v>
      </c>
    </row>
    <row r="22" spans="1:19" x14ac:dyDescent="0.25">
      <c r="A22">
        <v>20</v>
      </c>
      <c r="B22" t="s">
        <v>66</v>
      </c>
      <c r="C22" s="3" t="s">
        <v>67</v>
      </c>
      <c r="D22" t="s">
        <v>2016</v>
      </c>
      <c r="E22" t="s">
        <v>2019</v>
      </c>
      <c r="F22">
        <v>131800</v>
      </c>
      <c r="G22">
        <v>147936</v>
      </c>
      <c r="H22" t="s">
        <v>19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>
        <f t="shared" si="0"/>
        <v>112.24279210925646</v>
      </c>
      <c r="Q22">
        <f t="shared" si="1"/>
        <v>105.97134670487107</v>
      </c>
      <c r="R22" s="6">
        <f t="shared" si="2"/>
        <v>41848.208333333336</v>
      </c>
      <c r="S22" s="6">
        <f t="shared" si="3"/>
        <v>41848.208333333336</v>
      </c>
    </row>
    <row r="23" spans="1:19" x14ac:dyDescent="0.25">
      <c r="A23">
        <v>21</v>
      </c>
      <c r="B23" t="s">
        <v>68</v>
      </c>
      <c r="C23" s="3" t="s">
        <v>69</v>
      </c>
      <c r="D23" t="s">
        <v>2014</v>
      </c>
      <c r="E23" t="s">
        <v>2015</v>
      </c>
      <c r="F23">
        <v>94000</v>
      </c>
      <c r="G23">
        <v>38533</v>
      </c>
      <c r="H23" t="s">
        <v>14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>
        <f t="shared" si="0"/>
        <v>40.992553191489364</v>
      </c>
      <c r="Q23">
        <f t="shared" si="1"/>
        <v>69.055555555555557</v>
      </c>
      <c r="R23" s="6">
        <f t="shared" si="2"/>
        <v>40770.208333333336</v>
      </c>
      <c r="S23" s="6">
        <f t="shared" si="3"/>
        <v>40804.208333333336</v>
      </c>
    </row>
    <row r="24" spans="1:19" x14ac:dyDescent="0.25">
      <c r="A24">
        <v>22</v>
      </c>
      <c r="B24" t="s">
        <v>70</v>
      </c>
      <c r="C24" s="3" t="s">
        <v>71</v>
      </c>
      <c r="D24" t="s">
        <v>2014</v>
      </c>
      <c r="E24" t="s">
        <v>2015</v>
      </c>
      <c r="F24">
        <v>59100</v>
      </c>
      <c r="G24">
        <v>75690</v>
      </c>
      <c r="H24" t="s">
        <v>19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>
        <f t="shared" si="0"/>
        <v>128.07106598984771</v>
      </c>
      <c r="Q24">
        <f t="shared" si="1"/>
        <v>85.044943820224717</v>
      </c>
      <c r="R24" s="6">
        <f t="shared" si="2"/>
        <v>43193.208333333328</v>
      </c>
      <c r="S24" s="6">
        <f t="shared" si="3"/>
        <v>43208.208333333328</v>
      </c>
    </row>
    <row r="25" spans="1:19" x14ac:dyDescent="0.25">
      <c r="A25">
        <v>23</v>
      </c>
      <c r="B25" t="s">
        <v>72</v>
      </c>
      <c r="C25" s="3" t="s">
        <v>73</v>
      </c>
      <c r="D25" t="s">
        <v>2016</v>
      </c>
      <c r="E25" t="s">
        <v>2017</v>
      </c>
      <c r="F25">
        <v>4500</v>
      </c>
      <c r="G25">
        <v>14942</v>
      </c>
      <c r="H25" t="s">
        <v>19</v>
      </c>
      <c r="I25">
        <v>142</v>
      </c>
      <c r="J25" t="s">
        <v>36</v>
      </c>
      <c r="K25" t="s">
        <v>37</v>
      </c>
      <c r="L25">
        <v>1550124000</v>
      </c>
      <c r="M25">
        <v>1554699600</v>
      </c>
      <c r="N25" t="b">
        <v>0</v>
      </c>
      <c r="O25" t="b">
        <v>0</v>
      </c>
      <c r="P25">
        <f t="shared" si="0"/>
        <v>332.04444444444448</v>
      </c>
      <c r="Q25">
        <f t="shared" si="1"/>
        <v>105.22535211267606</v>
      </c>
      <c r="R25" s="6">
        <f t="shared" si="2"/>
        <v>43510.25</v>
      </c>
      <c r="S25" s="6">
        <f t="shared" si="3"/>
        <v>43563.208333333328</v>
      </c>
    </row>
    <row r="26" spans="1:19" x14ac:dyDescent="0.25">
      <c r="A26">
        <v>24</v>
      </c>
      <c r="B26" t="s">
        <v>74</v>
      </c>
      <c r="C26" s="3" t="s">
        <v>75</v>
      </c>
      <c r="D26" t="s">
        <v>2012</v>
      </c>
      <c r="E26" t="s">
        <v>2021</v>
      </c>
      <c r="F26">
        <v>92400</v>
      </c>
      <c r="G26">
        <v>104257</v>
      </c>
      <c r="H26" t="s">
        <v>19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>
        <f t="shared" si="0"/>
        <v>112.83225108225108</v>
      </c>
      <c r="Q26">
        <f t="shared" si="1"/>
        <v>39.003741114852225</v>
      </c>
      <c r="R26" s="6">
        <f t="shared" si="2"/>
        <v>41811.208333333336</v>
      </c>
      <c r="S26" s="6">
        <f t="shared" si="3"/>
        <v>41813.208333333336</v>
      </c>
    </row>
    <row r="27" spans="1:19" x14ac:dyDescent="0.25">
      <c r="A27">
        <v>25</v>
      </c>
      <c r="B27" t="s">
        <v>76</v>
      </c>
      <c r="C27" s="3" t="s">
        <v>77</v>
      </c>
      <c r="D27" t="s">
        <v>2025</v>
      </c>
      <c r="E27" t="s">
        <v>2026</v>
      </c>
      <c r="F27">
        <v>5500</v>
      </c>
      <c r="G27">
        <v>11904</v>
      </c>
      <c r="H27" t="s">
        <v>19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>
        <f t="shared" si="0"/>
        <v>216.43636363636364</v>
      </c>
      <c r="Q27">
        <f t="shared" si="1"/>
        <v>73.030674846625772</v>
      </c>
      <c r="R27" s="6">
        <f t="shared" si="2"/>
        <v>40681.208333333336</v>
      </c>
      <c r="S27" s="6">
        <f t="shared" si="3"/>
        <v>40701.208333333336</v>
      </c>
    </row>
    <row r="28" spans="1:19" x14ac:dyDescent="0.25">
      <c r="A28">
        <v>26</v>
      </c>
      <c r="B28" t="s">
        <v>78</v>
      </c>
      <c r="C28" s="3" t="s">
        <v>79</v>
      </c>
      <c r="D28" t="s">
        <v>2014</v>
      </c>
      <c r="E28" t="s">
        <v>2015</v>
      </c>
      <c r="F28">
        <v>107500</v>
      </c>
      <c r="G28">
        <v>51814</v>
      </c>
      <c r="H28" t="s">
        <v>63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>
        <f t="shared" si="0"/>
        <v>48.199069767441863</v>
      </c>
      <c r="Q28">
        <f t="shared" si="1"/>
        <v>35.009459459459457</v>
      </c>
      <c r="R28" s="6">
        <f t="shared" si="2"/>
        <v>43312.208333333328</v>
      </c>
      <c r="S28" s="6">
        <f t="shared" si="3"/>
        <v>43339.208333333328</v>
      </c>
    </row>
    <row r="29" spans="1:19" x14ac:dyDescent="0.25">
      <c r="A29">
        <v>27</v>
      </c>
      <c r="B29" t="s">
        <v>80</v>
      </c>
      <c r="C29" s="3" t="s">
        <v>81</v>
      </c>
      <c r="D29" t="s">
        <v>2010</v>
      </c>
      <c r="E29" t="s">
        <v>2011</v>
      </c>
      <c r="F29">
        <v>2000</v>
      </c>
      <c r="G29">
        <v>1599</v>
      </c>
      <c r="H29" t="s">
        <v>14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>
        <f t="shared" si="0"/>
        <v>79.95</v>
      </c>
      <c r="Q29">
        <f t="shared" si="1"/>
        <v>106.6</v>
      </c>
      <c r="R29" s="6">
        <f t="shared" si="2"/>
        <v>42280.208333333328</v>
      </c>
      <c r="S29" s="6">
        <f t="shared" si="3"/>
        <v>42288.208333333328</v>
      </c>
    </row>
    <row r="30" spans="1:19" x14ac:dyDescent="0.25">
      <c r="A30">
        <v>28</v>
      </c>
      <c r="B30" t="s">
        <v>82</v>
      </c>
      <c r="C30" s="3" t="s">
        <v>83</v>
      </c>
      <c r="D30" t="s">
        <v>2014</v>
      </c>
      <c r="E30" t="s">
        <v>2015</v>
      </c>
      <c r="F30">
        <v>130800</v>
      </c>
      <c r="G30">
        <v>137635</v>
      </c>
      <c r="H30" t="s">
        <v>19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>
        <f t="shared" si="0"/>
        <v>105.22553516819573</v>
      </c>
      <c r="Q30">
        <f t="shared" si="1"/>
        <v>61.997747747747745</v>
      </c>
      <c r="R30" s="6">
        <f t="shared" si="2"/>
        <v>40218.25</v>
      </c>
      <c r="S30" s="6">
        <f t="shared" si="3"/>
        <v>40241.25</v>
      </c>
    </row>
    <row r="31" spans="1:19" x14ac:dyDescent="0.25">
      <c r="A31">
        <v>29</v>
      </c>
      <c r="B31" t="s">
        <v>84</v>
      </c>
      <c r="C31" s="3" t="s">
        <v>85</v>
      </c>
      <c r="D31" t="s">
        <v>2016</v>
      </c>
      <c r="E31" t="s">
        <v>2027</v>
      </c>
      <c r="F31">
        <v>45900</v>
      </c>
      <c r="G31">
        <v>150965</v>
      </c>
      <c r="H31" t="s">
        <v>19</v>
      </c>
      <c r="I31">
        <v>1606</v>
      </c>
      <c r="J31" t="s">
        <v>86</v>
      </c>
      <c r="K31" t="s">
        <v>87</v>
      </c>
      <c r="L31">
        <v>1532062800</v>
      </c>
      <c r="M31">
        <v>1535518800</v>
      </c>
      <c r="N31" t="b">
        <v>0</v>
      </c>
      <c r="O31" t="b">
        <v>0</v>
      </c>
      <c r="P31">
        <f t="shared" si="0"/>
        <v>328.89978213507629</v>
      </c>
      <c r="Q31">
        <f t="shared" si="1"/>
        <v>94.000622665006233</v>
      </c>
      <c r="R31" s="6">
        <f t="shared" si="2"/>
        <v>43301.208333333328</v>
      </c>
      <c r="S31" s="6">
        <f t="shared" si="3"/>
        <v>43341.208333333328</v>
      </c>
    </row>
    <row r="32" spans="1:19" x14ac:dyDescent="0.25">
      <c r="A32">
        <v>30</v>
      </c>
      <c r="B32" t="s">
        <v>88</v>
      </c>
      <c r="C32" s="3" t="s">
        <v>89</v>
      </c>
      <c r="D32" t="s">
        <v>2016</v>
      </c>
      <c r="E32" t="s">
        <v>2024</v>
      </c>
      <c r="F32">
        <v>9000</v>
      </c>
      <c r="G32">
        <v>14455</v>
      </c>
      <c r="H32" t="s">
        <v>19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>
        <f t="shared" si="0"/>
        <v>160.61111111111111</v>
      </c>
      <c r="Q32">
        <f t="shared" si="1"/>
        <v>112.05426356589147</v>
      </c>
      <c r="R32" s="6">
        <f t="shared" si="2"/>
        <v>43609.208333333328</v>
      </c>
      <c r="S32" s="6">
        <f t="shared" si="3"/>
        <v>43614.208333333328</v>
      </c>
    </row>
    <row r="33" spans="1:19" x14ac:dyDescent="0.25">
      <c r="A33">
        <v>31</v>
      </c>
      <c r="B33" t="s">
        <v>90</v>
      </c>
      <c r="C33" s="3" t="s">
        <v>91</v>
      </c>
      <c r="D33" t="s">
        <v>2025</v>
      </c>
      <c r="E33" t="s">
        <v>2026</v>
      </c>
      <c r="F33">
        <v>3500</v>
      </c>
      <c r="G33">
        <v>10850</v>
      </c>
      <c r="H33" t="s">
        <v>19</v>
      </c>
      <c r="I33">
        <v>226</v>
      </c>
      <c r="J33" t="s">
        <v>36</v>
      </c>
      <c r="K33" t="s">
        <v>37</v>
      </c>
      <c r="L33">
        <v>1451973600</v>
      </c>
      <c r="M33">
        <v>1454392800</v>
      </c>
      <c r="N33" t="b">
        <v>0</v>
      </c>
      <c r="O33" t="b">
        <v>0</v>
      </c>
      <c r="P33">
        <f t="shared" si="0"/>
        <v>310</v>
      </c>
      <c r="Q33">
        <f t="shared" si="1"/>
        <v>48.008849557522126</v>
      </c>
      <c r="R33" s="6">
        <f t="shared" si="2"/>
        <v>42374.25</v>
      </c>
      <c r="S33" s="6">
        <f t="shared" si="3"/>
        <v>42402.25</v>
      </c>
    </row>
    <row r="34" spans="1:19" x14ac:dyDescent="0.25">
      <c r="A34">
        <v>32</v>
      </c>
      <c r="B34" t="s">
        <v>92</v>
      </c>
      <c r="C34" s="3" t="s">
        <v>93</v>
      </c>
      <c r="D34" t="s">
        <v>2016</v>
      </c>
      <c r="E34" t="s">
        <v>2017</v>
      </c>
      <c r="F34">
        <v>101000</v>
      </c>
      <c r="G34">
        <v>87676</v>
      </c>
      <c r="H34" t="s">
        <v>14</v>
      </c>
      <c r="I34">
        <v>2307</v>
      </c>
      <c r="J34" t="s">
        <v>94</v>
      </c>
      <c r="K34" t="s">
        <v>95</v>
      </c>
      <c r="L34">
        <v>1515564000</v>
      </c>
      <c r="M34">
        <v>1517896800</v>
      </c>
      <c r="N34" t="b">
        <v>0</v>
      </c>
      <c r="O34" t="b">
        <v>0</v>
      </c>
      <c r="P34">
        <f t="shared" si="0"/>
        <v>86.807920792079202</v>
      </c>
      <c r="Q34">
        <f t="shared" si="1"/>
        <v>38.004334633723452</v>
      </c>
      <c r="R34" s="6">
        <f t="shared" si="2"/>
        <v>43110.25</v>
      </c>
      <c r="S34" s="6">
        <f t="shared" si="3"/>
        <v>43137.25</v>
      </c>
    </row>
    <row r="35" spans="1:19" x14ac:dyDescent="0.25">
      <c r="A35">
        <v>33</v>
      </c>
      <c r="B35" t="s">
        <v>96</v>
      </c>
      <c r="C35" s="3" t="s">
        <v>97</v>
      </c>
      <c r="D35" t="s">
        <v>2014</v>
      </c>
      <c r="E35" t="s">
        <v>2015</v>
      </c>
      <c r="F35">
        <v>50200</v>
      </c>
      <c r="G35">
        <v>189666</v>
      </c>
      <c r="H35" t="s">
        <v>19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>
        <f t="shared" si="0"/>
        <v>377.82071713147411</v>
      </c>
      <c r="Q35">
        <f t="shared" si="1"/>
        <v>35.000184535892231</v>
      </c>
      <c r="R35" s="6">
        <f t="shared" si="2"/>
        <v>41917.208333333336</v>
      </c>
      <c r="S35" s="6">
        <f t="shared" si="3"/>
        <v>41954.25</v>
      </c>
    </row>
    <row r="36" spans="1:19" ht="31.5" x14ac:dyDescent="0.25">
      <c r="A36">
        <v>34</v>
      </c>
      <c r="B36" t="s">
        <v>98</v>
      </c>
      <c r="C36" s="3" t="s">
        <v>99</v>
      </c>
      <c r="D36" t="s">
        <v>2016</v>
      </c>
      <c r="E36" t="s">
        <v>2017</v>
      </c>
      <c r="F36">
        <v>9300</v>
      </c>
      <c r="G36">
        <v>14025</v>
      </c>
      <c r="H36" t="s">
        <v>19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>
        <f t="shared" si="0"/>
        <v>150.80645161290323</v>
      </c>
      <c r="Q36">
        <f t="shared" si="1"/>
        <v>85</v>
      </c>
      <c r="R36" s="6">
        <f t="shared" si="2"/>
        <v>42817.208333333328</v>
      </c>
      <c r="S36" s="6">
        <f t="shared" si="3"/>
        <v>42822.208333333328</v>
      </c>
    </row>
    <row r="37" spans="1:19" x14ac:dyDescent="0.25">
      <c r="A37">
        <v>35</v>
      </c>
      <c r="B37" t="s">
        <v>100</v>
      </c>
      <c r="C37" s="3" t="s">
        <v>101</v>
      </c>
      <c r="D37" t="s">
        <v>2016</v>
      </c>
      <c r="E37" t="s">
        <v>2019</v>
      </c>
      <c r="F37">
        <v>125500</v>
      </c>
      <c r="G37">
        <v>188628</v>
      </c>
      <c r="H37" t="s">
        <v>19</v>
      </c>
      <c r="I37">
        <v>1965</v>
      </c>
      <c r="J37" t="s">
        <v>32</v>
      </c>
      <c r="K37" t="s">
        <v>33</v>
      </c>
      <c r="L37">
        <v>1547877600</v>
      </c>
      <c r="M37">
        <v>1551506400</v>
      </c>
      <c r="N37" t="b">
        <v>0</v>
      </c>
      <c r="O37" t="b">
        <v>1</v>
      </c>
      <c r="P37">
        <f t="shared" si="0"/>
        <v>150.30119521912351</v>
      </c>
      <c r="Q37">
        <f t="shared" si="1"/>
        <v>95.993893129770996</v>
      </c>
      <c r="R37" s="6">
        <f t="shared" si="2"/>
        <v>43484.25</v>
      </c>
      <c r="S37" s="6">
        <f t="shared" si="3"/>
        <v>43526.25</v>
      </c>
    </row>
    <row r="38" spans="1:19" x14ac:dyDescent="0.25">
      <c r="A38">
        <v>36</v>
      </c>
      <c r="B38" t="s">
        <v>102</v>
      </c>
      <c r="C38" s="3" t="s">
        <v>103</v>
      </c>
      <c r="D38" t="s">
        <v>2014</v>
      </c>
      <c r="E38" t="s">
        <v>2015</v>
      </c>
      <c r="F38">
        <v>700</v>
      </c>
      <c r="G38">
        <v>1101</v>
      </c>
      <c r="H38" t="s">
        <v>19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>
        <f t="shared" si="0"/>
        <v>157.28571428571431</v>
      </c>
      <c r="Q38">
        <f t="shared" si="1"/>
        <v>68.8125</v>
      </c>
      <c r="R38" s="6">
        <f t="shared" si="2"/>
        <v>40600.25</v>
      </c>
      <c r="S38" s="6">
        <f t="shared" si="3"/>
        <v>40625.208333333336</v>
      </c>
    </row>
    <row r="39" spans="1:19" ht="31.5" x14ac:dyDescent="0.25">
      <c r="A39">
        <v>37</v>
      </c>
      <c r="B39" t="s">
        <v>104</v>
      </c>
      <c r="C39" s="3" t="s">
        <v>105</v>
      </c>
      <c r="D39" t="s">
        <v>2022</v>
      </c>
      <c r="E39" t="s">
        <v>2028</v>
      </c>
      <c r="F39">
        <v>8100</v>
      </c>
      <c r="G39">
        <v>11339</v>
      </c>
      <c r="H39" t="s">
        <v>19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>
        <f t="shared" si="0"/>
        <v>139.98765432098764</v>
      </c>
      <c r="Q39">
        <f t="shared" si="1"/>
        <v>105.97196261682242</v>
      </c>
      <c r="R39" s="6">
        <f t="shared" si="2"/>
        <v>43744.208333333328</v>
      </c>
      <c r="S39" s="6">
        <f t="shared" si="3"/>
        <v>43777.25</v>
      </c>
    </row>
    <row r="40" spans="1:19" x14ac:dyDescent="0.25">
      <c r="A40">
        <v>38</v>
      </c>
      <c r="B40" t="s">
        <v>106</v>
      </c>
      <c r="C40" s="3" t="s">
        <v>107</v>
      </c>
      <c r="D40" t="s">
        <v>2029</v>
      </c>
      <c r="E40" t="s">
        <v>2030</v>
      </c>
      <c r="F40">
        <v>3100</v>
      </c>
      <c r="G40">
        <v>10085</v>
      </c>
      <c r="H40" t="s">
        <v>19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>
        <f t="shared" si="0"/>
        <v>325.32258064516128</v>
      </c>
      <c r="Q40">
        <f t="shared" si="1"/>
        <v>75.261194029850742</v>
      </c>
      <c r="R40" s="6">
        <f t="shared" si="2"/>
        <v>40469.208333333336</v>
      </c>
      <c r="S40" s="6">
        <f t="shared" si="3"/>
        <v>40474.208333333336</v>
      </c>
    </row>
    <row r="41" spans="1:19" x14ac:dyDescent="0.25">
      <c r="A41">
        <v>39</v>
      </c>
      <c r="B41" t="s">
        <v>108</v>
      </c>
      <c r="C41" s="3" t="s">
        <v>109</v>
      </c>
      <c r="D41" t="s">
        <v>2014</v>
      </c>
      <c r="E41" t="s">
        <v>2015</v>
      </c>
      <c r="F41">
        <v>9900</v>
      </c>
      <c r="G41">
        <v>5027</v>
      </c>
      <c r="H41" t="s">
        <v>14</v>
      </c>
      <c r="I41">
        <v>88</v>
      </c>
      <c r="J41" t="s">
        <v>32</v>
      </c>
      <c r="K41" t="s">
        <v>33</v>
      </c>
      <c r="L41">
        <v>1361772000</v>
      </c>
      <c r="M41">
        <v>1362978000</v>
      </c>
      <c r="N41" t="b">
        <v>0</v>
      </c>
      <c r="O41" t="b">
        <v>0</v>
      </c>
      <c r="P41">
        <f t="shared" si="0"/>
        <v>50.777777777777779</v>
      </c>
      <c r="Q41">
        <f t="shared" si="1"/>
        <v>57.125</v>
      </c>
      <c r="R41" s="6">
        <f t="shared" si="2"/>
        <v>41330.25</v>
      </c>
      <c r="S41" s="6">
        <f t="shared" si="3"/>
        <v>41344.208333333336</v>
      </c>
    </row>
    <row r="42" spans="1:19" x14ac:dyDescent="0.25">
      <c r="A42">
        <v>40</v>
      </c>
      <c r="B42" t="s">
        <v>110</v>
      </c>
      <c r="C42" s="3" t="s">
        <v>111</v>
      </c>
      <c r="D42" t="s">
        <v>2012</v>
      </c>
      <c r="E42" t="s">
        <v>2021</v>
      </c>
      <c r="F42">
        <v>8800</v>
      </c>
      <c r="G42">
        <v>14878</v>
      </c>
      <c r="H42" t="s">
        <v>19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>
        <f t="shared" si="0"/>
        <v>169.06818181818181</v>
      </c>
      <c r="Q42">
        <f t="shared" si="1"/>
        <v>75.141414141414145</v>
      </c>
      <c r="R42" s="6">
        <f t="shared" si="2"/>
        <v>40334.208333333336</v>
      </c>
      <c r="S42" s="6">
        <f t="shared" si="3"/>
        <v>40353.208333333336</v>
      </c>
    </row>
    <row r="43" spans="1:19" x14ac:dyDescent="0.25">
      <c r="A43">
        <v>41</v>
      </c>
      <c r="B43" t="s">
        <v>112</v>
      </c>
      <c r="C43" s="3" t="s">
        <v>113</v>
      </c>
      <c r="D43" t="s">
        <v>2010</v>
      </c>
      <c r="E43" t="s">
        <v>2011</v>
      </c>
      <c r="F43">
        <v>5600</v>
      </c>
      <c r="G43">
        <v>11924</v>
      </c>
      <c r="H43" t="s">
        <v>19</v>
      </c>
      <c r="I43">
        <v>111</v>
      </c>
      <c r="J43" t="s">
        <v>94</v>
      </c>
      <c r="K43" t="s">
        <v>95</v>
      </c>
      <c r="L43">
        <v>1346734800</v>
      </c>
      <c r="M43">
        <v>1348981200</v>
      </c>
      <c r="N43" t="b">
        <v>0</v>
      </c>
      <c r="O43" t="b">
        <v>1</v>
      </c>
      <c r="P43">
        <f t="shared" si="0"/>
        <v>212.92857142857144</v>
      </c>
      <c r="Q43">
        <f t="shared" si="1"/>
        <v>107.42342342342343</v>
      </c>
      <c r="R43" s="6">
        <f t="shared" si="2"/>
        <v>41156.208333333336</v>
      </c>
      <c r="S43" s="6">
        <f t="shared" si="3"/>
        <v>41182.208333333336</v>
      </c>
    </row>
    <row r="44" spans="1:19" x14ac:dyDescent="0.25">
      <c r="A44">
        <v>42</v>
      </c>
      <c r="B44" t="s">
        <v>114</v>
      </c>
      <c r="C44" s="3" t="s">
        <v>115</v>
      </c>
      <c r="D44" t="s">
        <v>2008</v>
      </c>
      <c r="E44" t="s">
        <v>2009</v>
      </c>
      <c r="F44">
        <v>1800</v>
      </c>
      <c r="G44">
        <v>7991</v>
      </c>
      <c r="H44" t="s">
        <v>19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>
        <f t="shared" si="0"/>
        <v>443.94444444444446</v>
      </c>
      <c r="Q44">
        <f t="shared" si="1"/>
        <v>35.995495495495497</v>
      </c>
      <c r="R44" s="6">
        <f t="shared" si="2"/>
        <v>40728.208333333336</v>
      </c>
      <c r="S44" s="6">
        <f t="shared" si="3"/>
        <v>40737.208333333336</v>
      </c>
    </row>
    <row r="45" spans="1:19" x14ac:dyDescent="0.25">
      <c r="A45">
        <v>43</v>
      </c>
      <c r="B45" t="s">
        <v>116</v>
      </c>
      <c r="C45" s="3" t="s">
        <v>117</v>
      </c>
      <c r="D45" t="s">
        <v>2022</v>
      </c>
      <c r="E45" t="s">
        <v>2031</v>
      </c>
      <c r="F45">
        <v>90200</v>
      </c>
      <c r="G45">
        <v>167717</v>
      </c>
      <c r="H45" t="s">
        <v>19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>
        <f t="shared" si="0"/>
        <v>185.9390243902439</v>
      </c>
      <c r="Q45">
        <f t="shared" si="1"/>
        <v>26.998873148744366</v>
      </c>
      <c r="R45" s="6">
        <f t="shared" si="2"/>
        <v>41844.208333333336</v>
      </c>
      <c r="S45" s="6">
        <f t="shared" si="3"/>
        <v>41860.208333333336</v>
      </c>
    </row>
    <row r="46" spans="1:19" x14ac:dyDescent="0.25">
      <c r="A46">
        <v>44</v>
      </c>
      <c r="B46" t="s">
        <v>118</v>
      </c>
      <c r="C46" s="3" t="s">
        <v>119</v>
      </c>
      <c r="D46" t="s">
        <v>2022</v>
      </c>
      <c r="E46" t="s">
        <v>2028</v>
      </c>
      <c r="F46">
        <v>1600</v>
      </c>
      <c r="G46">
        <v>10541</v>
      </c>
      <c r="H46" t="s">
        <v>19</v>
      </c>
      <c r="I46">
        <v>98</v>
      </c>
      <c r="J46" t="s">
        <v>32</v>
      </c>
      <c r="K46" t="s">
        <v>33</v>
      </c>
      <c r="L46">
        <v>1552798800</v>
      </c>
      <c r="M46">
        <v>1552885200</v>
      </c>
      <c r="N46" t="b">
        <v>0</v>
      </c>
      <c r="O46" t="b">
        <v>0</v>
      </c>
      <c r="P46">
        <f t="shared" si="0"/>
        <v>658.8125</v>
      </c>
      <c r="Q46">
        <f t="shared" si="1"/>
        <v>107.56122448979592</v>
      </c>
      <c r="R46" s="6">
        <f t="shared" si="2"/>
        <v>43541.208333333328</v>
      </c>
      <c r="S46" s="6">
        <f t="shared" si="3"/>
        <v>43542.208333333328</v>
      </c>
    </row>
    <row r="47" spans="1:19" ht="31.5" x14ac:dyDescent="0.25">
      <c r="A47">
        <v>45</v>
      </c>
      <c r="B47" t="s">
        <v>120</v>
      </c>
      <c r="C47" s="3" t="s">
        <v>121</v>
      </c>
      <c r="D47" t="s">
        <v>2014</v>
      </c>
      <c r="E47" t="s">
        <v>2015</v>
      </c>
      <c r="F47">
        <v>9500</v>
      </c>
      <c r="G47">
        <v>4530</v>
      </c>
      <c r="H47" t="s">
        <v>14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>
        <f t="shared" si="0"/>
        <v>47.684210526315788</v>
      </c>
      <c r="Q47">
        <f t="shared" si="1"/>
        <v>94.375</v>
      </c>
      <c r="R47" s="6">
        <f t="shared" si="2"/>
        <v>42676.208333333328</v>
      </c>
      <c r="S47" s="6">
        <f t="shared" si="3"/>
        <v>42691.25</v>
      </c>
    </row>
    <row r="48" spans="1:19" x14ac:dyDescent="0.25">
      <c r="A48">
        <v>46</v>
      </c>
      <c r="B48" t="s">
        <v>122</v>
      </c>
      <c r="C48" s="3" t="s">
        <v>123</v>
      </c>
      <c r="D48" t="s">
        <v>2010</v>
      </c>
      <c r="E48" t="s">
        <v>2011</v>
      </c>
      <c r="F48">
        <v>3700</v>
      </c>
      <c r="G48">
        <v>4247</v>
      </c>
      <c r="H48" t="s">
        <v>19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>
        <f t="shared" si="0"/>
        <v>114.78378378378378</v>
      </c>
      <c r="Q48">
        <f t="shared" si="1"/>
        <v>46.163043478260867</v>
      </c>
      <c r="R48" s="6">
        <f t="shared" si="2"/>
        <v>40367.208333333336</v>
      </c>
      <c r="S48" s="6">
        <f t="shared" si="3"/>
        <v>40390.208333333336</v>
      </c>
    </row>
    <row r="49" spans="1:19" x14ac:dyDescent="0.25">
      <c r="A49">
        <v>47</v>
      </c>
      <c r="B49" t="s">
        <v>124</v>
      </c>
      <c r="C49" s="3" t="s">
        <v>125</v>
      </c>
      <c r="D49" t="s">
        <v>2014</v>
      </c>
      <c r="E49" t="s">
        <v>2015</v>
      </c>
      <c r="F49">
        <v>1500</v>
      </c>
      <c r="G49">
        <v>7129</v>
      </c>
      <c r="H49" t="s">
        <v>19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>
        <f t="shared" si="0"/>
        <v>475.26666666666665</v>
      </c>
      <c r="Q49">
        <f t="shared" si="1"/>
        <v>47.845637583892618</v>
      </c>
      <c r="R49" s="6">
        <f t="shared" si="2"/>
        <v>41727.208333333336</v>
      </c>
      <c r="S49" s="6">
        <f t="shared" si="3"/>
        <v>41757.208333333336</v>
      </c>
    </row>
    <row r="50" spans="1:19" x14ac:dyDescent="0.25">
      <c r="A50">
        <v>48</v>
      </c>
      <c r="B50" t="s">
        <v>126</v>
      </c>
      <c r="C50" s="3" t="s">
        <v>127</v>
      </c>
      <c r="D50" t="s">
        <v>2014</v>
      </c>
      <c r="E50" t="s">
        <v>2015</v>
      </c>
      <c r="F50">
        <v>33300</v>
      </c>
      <c r="G50">
        <v>128862</v>
      </c>
      <c r="H50" t="s">
        <v>19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>
        <f t="shared" si="0"/>
        <v>386.97297297297297</v>
      </c>
      <c r="Q50">
        <f t="shared" si="1"/>
        <v>53.007815713698065</v>
      </c>
      <c r="R50" s="6">
        <f t="shared" si="2"/>
        <v>42180.208333333328</v>
      </c>
      <c r="S50" s="6">
        <f t="shared" si="3"/>
        <v>42192.208333333328</v>
      </c>
    </row>
    <row r="51" spans="1:19" x14ac:dyDescent="0.25">
      <c r="A51">
        <v>49</v>
      </c>
      <c r="B51" t="s">
        <v>128</v>
      </c>
      <c r="C51" s="3" t="s">
        <v>129</v>
      </c>
      <c r="D51" t="s">
        <v>2010</v>
      </c>
      <c r="E51" t="s">
        <v>2011</v>
      </c>
      <c r="F51">
        <v>7200</v>
      </c>
      <c r="G51">
        <v>13653</v>
      </c>
      <c r="H51" t="s">
        <v>19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>
        <f t="shared" si="0"/>
        <v>189.625</v>
      </c>
      <c r="Q51">
        <f t="shared" si="1"/>
        <v>45.059405940594061</v>
      </c>
      <c r="R51" s="6">
        <f t="shared" si="2"/>
        <v>43758.208333333328</v>
      </c>
      <c r="S51" s="6">
        <f t="shared" si="3"/>
        <v>43803.25</v>
      </c>
    </row>
    <row r="52" spans="1:19" ht="31.5" x14ac:dyDescent="0.25">
      <c r="A52">
        <v>50</v>
      </c>
      <c r="B52" t="s">
        <v>130</v>
      </c>
      <c r="C52" s="3" t="s">
        <v>131</v>
      </c>
      <c r="D52" t="s">
        <v>2010</v>
      </c>
      <c r="E52" t="s">
        <v>2032</v>
      </c>
      <c r="F52">
        <v>100</v>
      </c>
      <c r="G52">
        <v>2</v>
      </c>
      <c r="H52" t="s">
        <v>14</v>
      </c>
      <c r="I52">
        <v>1</v>
      </c>
      <c r="J52" t="s">
        <v>94</v>
      </c>
      <c r="K52" t="s">
        <v>95</v>
      </c>
      <c r="L52">
        <v>1375333200</v>
      </c>
      <c r="M52">
        <v>1377752400</v>
      </c>
      <c r="N52" t="b">
        <v>0</v>
      </c>
      <c r="O52" t="b">
        <v>0</v>
      </c>
      <c r="P52">
        <f t="shared" si="0"/>
        <v>2</v>
      </c>
      <c r="Q52">
        <f t="shared" si="1"/>
        <v>2</v>
      </c>
      <c r="R52" s="6">
        <f t="shared" si="2"/>
        <v>41487.208333333336</v>
      </c>
      <c r="S52" s="6">
        <f t="shared" si="3"/>
        <v>41515.208333333336</v>
      </c>
    </row>
    <row r="53" spans="1:19" x14ac:dyDescent="0.25">
      <c r="A53">
        <v>51</v>
      </c>
      <c r="B53" t="s">
        <v>132</v>
      </c>
      <c r="C53" s="3" t="s">
        <v>133</v>
      </c>
      <c r="D53" t="s">
        <v>2012</v>
      </c>
      <c r="E53" t="s">
        <v>2021</v>
      </c>
      <c r="F53">
        <v>158100</v>
      </c>
      <c r="G53">
        <v>145243</v>
      </c>
      <c r="H53" t="s">
        <v>14</v>
      </c>
      <c r="I53">
        <v>1467</v>
      </c>
      <c r="J53" t="s">
        <v>36</v>
      </c>
      <c r="K53" t="s">
        <v>37</v>
      </c>
      <c r="L53">
        <v>1332824400</v>
      </c>
      <c r="M53">
        <v>1334206800</v>
      </c>
      <c r="N53" t="b">
        <v>0</v>
      </c>
      <c r="O53" t="b">
        <v>1</v>
      </c>
      <c r="P53">
        <f t="shared" si="0"/>
        <v>91.867805186590772</v>
      </c>
      <c r="Q53">
        <f t="shared" si="1"/>
        <v>99.006816632583508</v>
      </c>
      <c r="R53" s="6">
        <f t="shared" si="2"/>
        <v>40995.208333333336</v>
      </c>
      <c r="S53" s="6">
        <f t="shared" si="3"/>
        <v>41011.208333333336</v>
      </c>
    </row>
    <row r="54" spans="1:19" x14ac:dyDescent="0.25">
      <c r="A54">
        <v>52</v>
      </c>
      <c r="B54" t="s">
        <v>134</v>
      </c>
      <c r="C54" s="3" t="s">
        <v>135</v>
      </c>
      <c r="D54" t="s">
        <v>2014</v>
      </c>
      <c r="E54" t="s">
        <v>2015</v>
      </c>
      <c r="F54">
        <v>7200</v>
      </c>
      <c r="G54">
        <v>2459</v>
      </c>
      <c r="H54" t="s">
        <v>14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>
        <f t="shared" si="0"/>
        <v>34.152777777777779</v>
      </c>
      <c r="Q54">
        <f t="shared" si="1"/>
        <v>32.786666666666669</v>
      </c>
      <c r="R54" s="6">
        <f t="shared" si="2"/>
        <v>40436.208333333336</v>
      </c>
      <c r="S54" s="6">
        <f t="shared" si="3"/>
        <v>40440.208333333336</v>
      </c>
    </row>
    <row r="55" spans="1:19" x14ac:dyDescent="0.25">
      <c r="A55">
        <v>53</v>
      </c>
      <c r="B55" t="s">
        <v>136</v>
      </c>
      <c r="C55" s="3" t="s">
        <v>137</v>
      </c>
      <c r="D55" t="s">
        <v>2016</v>
      </c>
      <c r="E55" t="s">
        <v>2019</v>
      </c>
      <c r="F55">
        <v>8800</v>
      </c>
      <c r="G55">
        <v>12356</v>
      </c>
      <c r="H55" t="s">
        <v>19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>
        <f t="shared" si="0"/>
        <v>140.40909090909091</v>
      </c>
      <c r="Q55">
        <f t="shared" si="1"/>
        <v>59.119617224880386</v>
      </c>
      <c r="R55" s="6">
        <f t="shared" si="2"/>
        <v>41779.208333333336</v>
      </c>
      <c r="S55" s="6">
        <f t="shared" si="3"/>
        <v>41818.208333333336</v>
      </c>
    </row>
    <row r="56" spans="1:19" ht="31.5" x14ac:dyDescent="0.25">
      <c r="A56">
        <v>54</v>
      </c>
      <c r="B56" t="s">
        <v>138</v>
      </c>
      <c r="C56" s="3" t="s">
        <v>139</v>
      </c>
      <c r="D56" t="s">
        <v>2012</v>
      </c>
      <c r="E56" t="s">
        <v>2021</v>
      </c>
      <c r="F56">
        <v>6000</v>
      </c>
      <c r="G56">
        <v>5392</v>
      </c>
      <c r="H56" t="s">
        <v>14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>
        <f t="shared" si="0"/>
        <v>89.86666666666666</v>
      </c>
      <c r="Q56">
        <f t="shared" si="1"/>
        <v>44.93333333333333</v>
      </c>
      <c r="R56" s="6">
        <f t="shared" si="2"/>
        <v>43170.25</v>
      </c>
      <c r="S56" s="6">
        <f t="shared" si="3"/>
        <v>43176.208333333328</v>
      </c>
    </row>
    <row r="57" spans="1:19" ht="31.5" x14ac:dyDescent="0.25">
      <c r="A57">
        <v>55</v>
      </c>
      <c r="B57" t="s">
        <v>140</v>
      </c>
      <c r="C57" s="3" t="s">
        <v>141</v>
      </c>
      <c r="D57" t="s">
        <v>2010</v>
      </c>
      <c r="E57" t="s">
        <v>2033</v>
      </c>
      <c r="F57">
        <v>6600</v>
      </c>
      <c r="G57">
        <v>11746</v>
      </c>
      <c r="H57" t="s">
        <v>19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>
        <f t="shared" si="0"/>
        <v>177.96969696969697</v>
      </c>
      <c r="Q57">
        <f t="shared" si="1"/>
        <v>89.664122137404576</v>
      </c>
      <c r="R57" s="6">
        <f t="shared" si="2"/>
        <v>43311.208333333328</v>
      </c>
      <c r="S57" s="6">
        <f t="shared" si="3"/>
        <v>43316.208333333328</v>
      </c>
    </row>
    <row r="58" spans="1:19" ht="31.5" x14ac:dyDescent="0.25">
      <c r="A58">
        <v>56</v>
      </c>
      <c r="B58" t="s">
        <v>142</v>
      </c>
      <c r="C58" s="3" t="s">
        <v>143</v>
      </c>
      <c r="D58" t="s">
        <v>2012</v>
      </c>
      <c r="E58" t="s">
        <v>2021</v>
      </c>
      <c r="F58">
        <v>8000</v>
      </c>
      <c r="G58">
        <v>11493</v>
      </c>
      <c r="H58" t="s">
        <v>19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>
        <f t="shared" si="0"/>
        <v>143.66249999999999</v>
      </c>
      <c r="Q58">
        <f t="shared" si="1"/>
        <v>70.079268292682926</v>
      </c>
      <c r="R58" s="6">
        <f t="shared" si="2"/>
        <v>42014.25</v>
      </c>
      <c r="S58" s="6">
        <f t="shared" si="3"/>
        <v>42021.25</v>
      </c>
    </row>
    <row r="59" spans="1:19" x14ac:dyDescent="0.25">
      <c r="A59">
        <v>57</v>
      </c>
      <c r="B59" t="s">
        <v>144</v>
      </c>
      <c r="C59" s="3" t="s">
        <v>145</v>
      </c>
      <c r="D59" t="s">
        <v>2025</v>
      </c>
      <c r="E59" t="s">
        <v>2026</v>
      </c>
      <c r="F59">
        <v>2900</v>
      </c>
      <c r="G59">
        <v>6243</v>
      </c>
      <c r="H59" t="s">
        <v>19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>
        <f t="shared" si="0"/>
        <v>215.27586206896552</v>
      </c>
      <c r="Q59">
        <f t="shared" si="1"/>
        <v>31.059701492537314</v>
      </c>
      <c r="R59" s="6">
        <f t="shared" si="2"/>
        <v>42979.208333333328</v>
      </c>
      <c r="S59" s="6">
        <f t="shared" si="3"/>
        <v>42991.208333333328</v>
      </c>
    </row>
    <row r="60" spans="1:19" x14ac:dyDescent="0.25">
      <c r="A60">
        <v>58</v>
      </c>
      <c r="B60" t="s">
        <v>146</v>
      </c>
      <c r="C60" s="3" t="s">
        <v>147</v>
      </c>
      <c r="D60" t="s">
        <v>2014</v>
      </c>
      <c r="E60" t="s">
        <v>2015</v>
      </c>
      <c r="F60">
        <v>2700</v>
      </c>
      <c r="G60">
        <v>6132</v>
      </c>
      <c r="H60" t="s">
        <v>19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>
        <f t="shared" si="0"/>
        <v>227.11111111111114</v>
      </c>
      <c r="Q60">
        <f t="shared" si="1"/>
        <v>29.061611374407583</v>
      </c>
      <c r="R60" s="6">
        <f t="shared" si="2"/>
        <v>42268.208333333328</v>
      </c>
      <c r="S60" s="6">
        <f t="shared" si="3"/>
        <v>42281.208333333328</v>
      </c>
    </row>
    <row r="61" spans="1:19" x14ac:dyDescent="0.25">
      <c r="A61">
        <v>59</v>
      </c>
      <c r="B61" t="s">
        <v>148</v>
      </c>
      <c r="C61" s="3" t="s">
        <v>149</v>
      </c>
      <c r="D61" t="s">
        <v>2014</v>
      </c>
      <c r="E61" t="s">
        <v>2015</v>
      </c>
      <c r="F61">
        <v>1400</v>
      </c>
      <c r="G61">
        <v>3851</v>
      </c>
      <c r="H61" t="s">
        <v>19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>
        <f t="shared" si="0"/>
        <v>275.07142857142861</v>
      </c>
      <c r="Q61">
        <f t="shared" si="1"/>
        <v>30.0859375</v>
      </c>
      <c r="R61" s="6">
        <f t="shared" si="2"/>
        <v>42898.208333333328</v>
      </c>
      <c r="S61" s="6">
        <f t="shared" si="3"/>
        <v>42913.208333333328</v>
      </c>
    </row>
    <row r="62" spans="1:19" x14ac:dyDescent="0.25">
      <c r="A62">
        <v>60</v>
      </c>
      <c r="B62" t="s">
        <v>150</v>
      </c>
      <c r="C62" s="3" t="s">
        <v>151</v>
      </c>
      <c r="D62" t="s">
        <v>2014</v>
      </c>
      <c r="E62" t="s">
        <v>2015</v>
      </c>
      <c r="F62">
        <v>94200</v>
      </c>
      <c r="G62">
        <v>135997</v>
      </c>
      <c r="H62" t="s">
        <v>19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>
        <f t="shared" si="0"/>
        <v>144.37048832271762</v>
      </c>
      <c r="Q62">
        <f t="shared" si="1"/>
        <v>84.998125000000002</v>
      </c>
      <c r="R62" s="6">
        <f t="shared" si="2"/>
        <v>41107.208333333336</v>
      </c>
      <c r="S62" s="6">
        <f t="shared" si="3"/>
        <v>41110.208333333336</v>
      </c>
    </row>
    <row r="63" spans="1:19" ht="31.5" x14ac:dyDescent="0.25">
      <c r="A63">
        <v>61</v>
      </c>
      <c r="B63" t="s">
        <v>152</v>
      </c>
      <c r="C63" s="3" t="s">
        <v>153</v>
      </c>
      <c r="D63" t="s">
        <v>2014</v>
      </c>
      <c r="E63" t="s">
        <v>2015</v>
      </c>
      <c r="F63">
        <v>199200</v>
      </c>
      <c r="G63">
        <v>184750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>
        <f t="shared" si="0"/>
        <v>92.74598393574297</v>
      </c>
      <c r="Q63">
        <f t="shared" si="1"/>
        <v>82.001775410563695</v>
      </c>
      <c r="R63" s="6">
        <f t="shared" si="2"/>
        <v>40595.25</v>
      </c>
      <c r="S63" s="6">
        <f t="shared" si="3"/>
        <v>40635.208333333336</v>
      </c>
    </row>
    <row r="64" spans="1:19" x14ac:dyDescent="0.25">
      <c r="A64">
        <v>62</v>
      </c>
      <c r="B64" t="s">
        <v>154</v>
      </c>
      <c r="C64" s="3" t="s">
        <v>155</v>
      </c>
      <c r="D64" t="s">
        <v>2012</v>
      </c>
      <c r="E64" t="s">
        <v>2013</v>
      </c>
      <c r="F64">
        <v>2000</v>
      </c>
      <c r="G64">
        <v>14452</v>
      </c>
      <c r="H64" t="s">
        <v>19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>
        <f t="shared" si="0"/>
        <v>722.6</v>
      </c>
      <c r="Q64">
        <f t="shared" si="1"/>
        <v>58.040160642570278</v>
      </c>
      <c r="R64" s="6">
        <f t="shared" si="2"/>
        <v>42160.208333333328</v>
      </c>
      <c r="S64" s="6">
        <f t="shared" si="3"/>
        <v>42161.208333333328</v>
      </c>
    </row>
    <row r="65" spans="1:19" x14ac:dyDescent="0.25">
      <c r="A65">
        <v>63</v>
      </c>
      <c r="B65" t="s">
        <v>156</v>
      </c>
      <c r="C65" s="3" t="s">
        <v>157</v>
      </c>
      <c r="D65" t="s">
        <v>2014</v>
      </c>
      <c r="E65" t="s">
        <v>2015</v>
      </c>
      <c r="F65">
        <v>4700</v>
      </c>
      <c r="G65">
        <v>557</v>
      </c>
      <c r="H65" t="s">
        <v>14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>
        <f t="shared" si="0"/>
        <v>11.851063829787234</v>
      </c>
      <c r="Q65">
        <f t="shared" si="1"/>
        <v>111.4</v>
      </c>
      <c r="R65" s="6">
        <f t="shared" si="2"/>
        <v>42853.208333333328</v>
      </c>
      <c r="S65" s="6">
        <f t="shared" si="3"/>
        <v>42859.208333333328</v>
      </c>
    </row>
    <row r="66" spans="1:19" x14ac:dyDescent="0.25">
      <c r="A66">
        <v>64</v>
      </c>
      <c r="B66" t="s">
        <v>158</v>
      </c>
      <c r="C66" s="3" t="s">
        <v>159</v>
      </c>
      <c r="D66" t="s">
        <v>2012</v>
      </c>
      <c r="E66" t="s">
        <v>2013</v>
      </c>
      <c r="F66">
        <v>2800</v>
      </c>
      <c r="G66">
        <v>2734</v>
      </c>
      <c r="H66" t="s">
        <v>14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>
        <f t="shared" si="0"/>
        <v>97.642857142857139</v>
      </c>
      <c r="Q66">
        <f t="shared" si="1"/>
        <v>71.94736842105263</v>
      </c>
      <c r="R66" s="6">
        <f t="shared" si="2"/>
        <v>43283.208333333328</v>
      </c>
      <c r="S66" s="6">
        <f t="shared" si="3"/>
        <v>43298.208333333328</v>
      </c>
    </row>
    <row r="67" spans="1:19" x14ac:dyDescent="0.25">
      <c r="A67">
        <v>65</v>
      </c>
      <c r="B67" t="s">
        <v>160</v>
      </c>
      <c r="C67" s="3" t="s">
        <v>161</v>
      </c>
      <c r="D67" t="s">
        <v>2014</v>
      </c>
      <c r="E67" t="s">
        <v>2015</v>
      </c>
      <c r="F67">
        <v>6100</v>
      </c>
      <c r="G67">
        <v>14405</v>
      </c>
      <c r="H67" t="s">
        <v>19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>
        <f t="shared" ref="P67:P130" si="4">(G67/F67)*100</f>
        <v>236.14754098360655</v>
      </c>
      <c r="Q67">
        <f t="shared" ref="Q67:Q130" si="5">G67/I67</f>
        <v>61.038135593220339</v>
      </c>
      <c r="R67" s="6">
        <f t="shared" ref="R67:S130" si="6">(((L67/60)/60)/24)+DATE(1970,1,1)</f>
        <v>40570.25</v>
      </c>
      <c r="S67" s="6">
        <f t="shared" si="6"/>
        <v>40577.25</v>
      </c>
    </row>
    <row r="68" spans="1:19" x14ac:dyDescent="0.25">
      <c r="A68">
        <v>66</v>
      </c>
      <c r="B68" t="s">
        <v>162</v>
      </c>
      <c r="C68" s="3" t="s">
        <v>163</v>
      </c>
      <c r="D68" t="s">
        <v>2014</v>
      </c>
      <c r="E68" t="s">
        <v>2015</v>
      </c>
      <c r="F68">
        <v>2900</v>
      </c>
      <c r="G68">
        <v>1307</v>
      </c>
      <c r="H68" t="s">
        <v>14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>
        <f t="shared" si="4"/>
        <v>45.068965517241381</v>
      </c>
      <c r="Q68">
        <f t="shared" si="5"/>
        <v>108.91666666666667</v>
      </c>
      <c r="R68" s="6">
        <f t="shared" si="6"/>
        <v>42102.208333333328</v>
      </c>
      <c r="S68" s="6">
        <f t="shared" si="6"/>
        <v>42107.208333333328</v>
      </c>
    </row>
    <row r="69" spans="1:19" ht="31.5" x14ac:dyDescent="0.25">
      <c r="A69">
        <v>67</v>
      </c>
      <c r="B69" t="s">
        <v>164</v>
      </c>
      <c r="C69" s="3" t="s">
        <v>165</v>
      </c>
      <c r="D69" t="s">
        <v>2012</v>
      </c>
      <c r="E69" t="s">
        <v>2021</v>
      </c>
      <c r="F69">
        <v>72600</v>
      </c>
      <c r="G69">
        <v>117892</v>
      </c>
      <c r="H69" t="s">
        <v>19</v>
      </c>
      <c r="I69">
        <v>4065</v>
      </c>
      <c r="J69" t="s">
        <v>36</v>
      </c>
      <c r="K69" t="s">
        <v>37</v>
      </c>
      <c r="L69">
        <v>1264399200</v>
      </c>
      <c r="M69">
        <v>1264831200</v>
      </c>
      <c r="N69" t="b">
        <v>0</v>
      </c>
      <c r="O69" t="b">
        <v>1</v>
      </c>
      <c r="P69">
        <f t="shared" si="4"/>
        <v>162.38567493112947</v>
      </c>
      <c r="Q69">
        <f t="shared" si="5"/>
        <v>29.001722017220171</v>
      </c>
      <c r="R69" s="6">
        <f t="shared" si="6"/>
        <v>40203.25</v>
      </c>
      <c r="S69" s="6">
        <f t="shared" si="6"/>
        <v>40208.25</v>
      </c>
    </row>
    <row r="70" spans="1:19" x14ac:dyDescent="0.25">
      <c r="A70">
        <v>68</v>
      </c>
      <c r="B70" t="s">
        <v>166</v>
      </c>
      <c r="C70" s="3" t="s">
        <v>167</v>
      </c>
      <c r="D70" t="s">
        <v>2014</v>
      </c>
      <c r="E70" t="s">
        <v>2015</v>
      </c>
      <c r="F70">
        <v>5700</v>
      </c>
      <c r="G70">
        <v>14508</v>
      </c>
      <c r="H70" t="s">
        <v>19</v>
      </c>
      <c r="I70">
        <v>246</v>
      </c>
      <c r="J70" t="s">
        <v>94</v>
      </c>
      <c r="K70" t="s">
        <v>95</v>
      </c>
      <c r="L70">
        <v>1501131600</v>
      </c>
      <c r="M70">
        <v>1505192400</v>
      </c>
      <c r="N70" t="b">
        <v>0</v>
      </c>
      <c r="O70" t="b">
        <v>1</v>
      </c>
      <c r="P70">
        <f t="shared" si="4"/>
        <v>254.52631578947367</v>
      </c>
      <c r="Q70">
        <f t="shared" si="5"/>
        <v>58.975609756097562</v>
      </c>
      <c r="R70" s="6">
        <f t="shared" si="6"/>
        <v>42943.208333333328</v>
      </c>
      <c r="S70" s="6">
        <f t="shared" si="6"/>
        <v>42990.208333333328</v>
      </c>
    </row>
    <row r="71" spans="1:19" x14ac:dyDescent="0.25">
      <c r="A71">
        <v>69</v>
      </c>
      <c r="B71" t="s">
        <v>168</v>
      </c>
      <c r="C71" s="3" t="s">
        <v>169</v>
      </c>
      <c r="D71" t="s">
        <v>2014</v>
      </c>
      <c r="E71" t="s">
        <v>2015</v>
      </c>
      <c r="F71">
        <v>7900</v>
      </c>
      <c r="G71">
        <v>1901</v>
      </c>
      <c r="H71" t="s">
        <v>63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>
        <f t="shared" si="4"/>
        <v>24.063291139240505</v>
      </c>
      <c r="Q71">
        <f t="shared" si="5"/>
        <v>111.82352941176471</v>
      </c>
      <c r="R71" s="6">
        <f t="shared" si="6"/>
        <v>40531.25</v>
      </c>
      <c r="S71" s="6">
        <f t="shared" si="6"/>
        <v>40565.25</v>
      </c>
    </row>
    <row r="72" spans="1:19" x14ac:dyDescent="0.25">
      <c r="A72">
        <v>70</v>
      </c>
      <c r="B72" t="s">
        <v>170</v>
      </c>
      <c r="C72" s="3" t="s">
        <v>171</v>
      </c>
      <c r="D72" t="s">
        <v>2014</v>
      </c>
      <c r="E72" t="s">
        <v>2015</v>
      </c>
      <c r="F72">
        <v>128000</v>
      </c>
      <c r="G72">
        <v>158389</v>
      </c>
      <c r="H72" t="s">
        <v>19</v>
      </c>
      <c r="I72">
        <v>2475</v>
      </c>
      <c r="J72" t="s">
        <v>94</v>
      </c>
      <c r="K72" t="s">
        <v>95</v>
      </c>
      <c r="L72">
        <v>1288674000</v>
      </c>
      <c r="M72">
        <v>1292911200</v>
      </c>
      <c r="N72" t="b">
        <v>0</v>
      </c>
      <c r="O72" t="b">
        <v>1</v>
      </c>
      <c r="P72">
        <f t="shared" si="4"/>
        <v>123.74140625000001</v>
      </c>
      <c r="Q72">
        <f t="shared" si="5"/>
        <v>63.995555555555555</v>
      </c>
      <c r="R72" s="6">
        <f t="shared" si="6"/>
        <v>40484.208333333336</v>
      </c>
      <c r="S72" s="6">
        <f t="shared" si="6"/>
        <v>40533.25</v>
      </c>
    </row>
    <row r="73" spans="1:19" ht="31.5" x14ac:dyDescent="0.25">
      <c r="A73">
        <v>71</v>
      </c>
      <c r="B73" t="s">
        <v>172</v>
      </c>
      <c r="C73" s="3" t="s">
        <v>173</v>
      </c>
      <c r="D73" t="s">
        <v>2014</v>
      </c>
      <c r="E73" t="s">
        <v>2015</v>
      </c>
      <c r="F73">
        <v>6000</v>
      </c>
      <c r="G73">
        <v>6484</v>
      </c>
      <c r="H73" t="s">
        <v>19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>
        <f t="shared" si="4"/>
        <v>108.06666666666666</v>
      </c>
      <c r="Q73">
        <f t="shared" si="5"/>
        <v>85.315789473684205</v>
      </c>
      <c r="R73" s="6">
        <f t="shared" si="6"/>
        <v>43799.25</v>
      </c>
      <c r="S73" s="6">
        <f t="shared" si="6"/>
        <v>43803.25</v>
      </c>
    </row>
    <row r="74" spans="1:19" x14ac:dyDescent="0.25">
      <c r="A74">
        <v>72</v>
      </c>
      <c r="B74" t="s">
        <v>174</v>
      </c>
      <c r="C74" s="3" t="s">
        <v>175</v>
      </c>
      <c r="D74" t="s">
        <v>2016</v>
      </c>
      <c r="E74" t="s">
        <v>2024</v>
      </c>
      <c r="F74">
        <v>600</v>
      </c>
      <c r="G74">
        <v>4022</v>
      </c>
      <c r="H74" t="s">
        <v>19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>
        <f t="shared" si="4"/>
        <v>670.33333333333326</v>
      </c>
      <c r="Q74">
        <f t="shared" si="5"/>
        <v>74.481481481481481</v>
      </c>
      <c r="R74" s="6">
        <f t="shared" si="6"/>
        <v>42186.208333333328</v>
      </c>
      <c r="S74" s="6">
        <f t="shared" si="6"/>
        <v>42222.208333333328</v>
      </c>
    </row>
    <row r="75" spans="1:19" x14ac:dyDescent="0.25">
      <c r="A75">
        <v>73</v>
      </c>
      <c r="B75" t="s">
        <v>176</v>
      </c>
      <c r="C75" s="3" t="s">
        <v>177</v>
      </c>
      <c r="D75" t="s">
        <v>2010</v>
      </c>
      <c r="E75" t="s">
        <v>2033</v>
      </c>
      <c r="F75">
        <v>1400</v>
      </c>
      <c r="G75">
        <v>9253</v>
      </c>
      <c r="H75" t="s">
        <v>19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>
        <f t="shared" si="4"/>
        <v>660.92857142857144</v>
      </c>
      <c r="Q75">
        <f t="shared" si="5"/>
        <v>105.14772727272727</v>
      </c>
      <c r="R75" s="6">
        <f t="shared" si="6"/>
        <v>42701.25</v>
      </c>
      <c r="S75" s="6">
        <f t="shared" si="6"/>
        <v>42704.25</v>
      </c>
    </row>
    <row r="76" spans="1:19" x14ac:dyDescent="0.25">
      <c r="A76">
        <v>74</v>
      </c>
      <c r="B76" t="s">
        <v>178</v>
      </c>
      <c r="C76" s="3" t="s">
        <v>179</v>
      </c>
      <c r="D76" t="s">
        <v>2010</v>
      </c>
      <c r="E76" t="s">
        <v>2032</v>
      </c>
      <c r="F76">
        <v>3900</v>
      </c>
      <c r="G76">
        <v>4776</v>
      </c>
      <c r="H76" t="s">
        <v>19</v>
      </c>
      <c r="I76">
        <v>85</v>
      </c>
      <c r="J76" t="s">
        <v>36</v>
      </c>
      <c r="K76" t="s">
        <v>37</v>
      </c>
      <c r="L76">
        <v>1459054800</v>
      </c>
      <c r="M76">
        <v>1459141200</v>
      </c>
      <c r="N76" t="b">
        <v>0</v>
      </c>
      <c r="O76" t="b">
        <v>0</v>
      </c>
      <c r="P76">
        <f t="shared" si="4"/>
        <v>122.46153846153847</v>
      </c>
      <c r="Q76">
        <f t="shared" si="5"/>
        <v>56.188235294117646</v>
      </c>
      <c r="R76" s="6">
        <f t="shared" si="6"/>
        <v>42456.208333333328</v>
      </c>
      <c r="S76" s="6">
        <f t="shared" si="6"/>
        <v>42457.208333333328</v>
      </c>
    </row>
    <row r="77" spans="1:19" x14ac:dyDescent="0.25">
      <c r="A77">
        <v>75</v>
      </c>
      <c r="B77" t="s">
        <v>180</v>
      </c>
      <c r="C77" s="3" t="s">
        <v>181</v>
      </c>
      <c r="D77" t="s">
        <v>2029</v>
      </c>
      <c r="E77" t="s">
        <v>2030</v>
      </c>
      <c r="F77">
        <v>9700</v>
      </c>
      <c r="G77">
        <v>14606</v>
      </c>
      <c r="H77" t="s">
        <v>19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>
        <f t="shared" si="4"/>
        <v>150.57731958762886</v>
      </c>
      <c r="Q77">
        <f t="shared" si="5"/>
        <v>85.917647058823533</v>
      </c>
      <c r="R77" s="6">
        <f t="shared" si="6"/>
        <v>43296.208333333328</v>
      </c>
      <c r="S77" s="6">
        <f t="shared" si="6"/>
        <v>43304.208333333328</v>
      </c>
    </row>
    <row r="78" spans="1:19" x14ac:dyDescent="0.25">
      <c r="A78">
        <v>76</v>
      </c>
      <c r="B78" t="s">
        <v>182</v>
      </c>
      <c r="C78" s="3" t="s">
        <v>183</v>
      </c>
      <c r="D78" t="s">
        <v>2014</v>
      </c>
      <c r="E78" t="s">
        <v>2015</v>
      </c>
      <c r="F78">
        <v>122900</v>
      </c>
      <c r="G78">
        <v>95993</v>
      </c>
      <c r="H78" t="s">
        <v>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>
        <f t="shared" si="4"/>
        <v>78.106590724165997</v>
      </c>
      <c r="Q78">
        <f t="shared" si="5"/>
        <v>57.00296912114014</v>
      </c>
      <c r="R78" s="6">
        <f t="shared" si="6"/>
        <v>42027.25</v>
      </c>
      <c r="S78" s="6">
        <f t="shared" si="6"/>
        <v>42076.208333333328</v>
      </c>
    </row>
    <row r="79" spans="1:19" x14ac:dyDescent="0.25">
      <c r="A79">
        <v>77</v>
      </c>
      <c r="B79" t="s">
        <v>184</v>
      </c>
      <c r="C79" s="3" t="s">
        <v>185</v>
      </c>
      <c r="D79" t="s">
        <v>2016</v>
      </c>
      <c r="E79" t="s">
        <v>2024</v>
      </c>
      <c r="F79">
        <v>9500</v>
      </c>
      <c r="G79">
        <v>4460</v>
      </c>
      <c r="H79" t="s">
        <v>14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>
        <f t="shared" si="4"/>
        <v>46.94736842105263</v>
      </c>
      <c r="Q79">
        <f t="shared" si="5"/>
        <v>79.642857142857139</v>
      </c>
      <c r="R79" s="6">
        <f t="shared" si="6"/>
        <v>40448.208333333336</v>
      </c>
      <c r="S79" s="6">
        <f t="shared" si="6"/>
        <v>40462.208333333336</v>
      </c>
    </row>
    <row r="80" spans="1:19" x14ac:dyDescent="0.25">
      <c r="A80">
        <v>78</v>
      </c>
      <c r="B80" t="s">
        <v>186</v>
      </c>
      <c r="C80" s="3" t="s">
        <v>187</v>
      </c>
      <c r="D80" t="s">
        <v>2022</v>
      </c>
      <c r="E80" t="s">
        <v>2034</v>
      </c>
      <c r="F80">
        <v>4500</v>
      </c>
      <c r="G80">
        <v>13536</v>
      </c>
      <c r="H80" t="s">
        <v>19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>
        <f t="shared" si="4"/>
        <v>300.8</v>
      </c>
      <c r="Q80">
        <f t="shared" si="5"/>
        <v>41.018181818181816</v>
      </c>
      <c r="R80" s="6">
        <f t="shared" si="6"/>
        <v>43206.208333333328</v>
      </c>
      <c r="S80" s="6">
        <f t="shared" si="6"/>
        <v>43207.208333333328</v>
      </c>
    </row>
    <row r="81" spans="1:19" x14ac:dyDescent="0.25">
      <c r="A81">
        <v>79</v>
      </c>
      <c r="B81" t="s">
        <v>188</v>
      </c>
      <c r="C81" s="3" t="s">
        <v>189</v>
      </c>
      <c r="D81" t="s">
        <v>2014</v>
      </c>
      <c r="E81" t="s">
        <v>2015</v>
      </c>
      <c r="F81">
        <v>57800</v>
      </c>
      <c r="G81">
        <v>40228</v>
      </c>
      <c r="H81" t="s">
        <v>14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>
        <f t="shared" si="4"/>
        <v>69.598615916955026</v>
      </c>
      <c r="Q81">
        <f t="shared" si="5"/>
        <v>48.004773269689736</v>
      </c>
      <c r="R81" s="6">
        <f t="shared" si="6"/>
        <v>43267.208333333328</v>
      </c>
      <c r="S81" s="6">
        <f t="shared" si="6"/>
        <v>43272.208333333328</v>
      </c>
    </row>
    <row r="82" spans="1:19" x14ac:dyDescent="0.25">
      <c r="A82">
        <v>80</v>
      </c>
      <c r="B82" t="s">
        <v>190</v>
      </c>
      <c r="C82" s="3" t="s">
        <v>191</v>
      </c>
      <c r="D82" t="s">
        <v>2025</v>
      </c>
      <c r="E82" t="s">
        <v>2026</v>
      </c>
      <c r="F82">
        <v>1100</v>
      </c>
      <c r="G82">
        <v>7012</v>
      </c>
      <c r="H82" t="s">
        <v>19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>
        <f t="shared" si="4"/>
        <v>637.4545454545455</v>
      </c>
      <c r="Q82">
        <f t="shared" si="5"/>
        <v>55.212598425196852</v>
      </c>
      <c r="R82" s="6">
        <f t="shared" si="6"/>
        <v>42976.208333333328</v>
      </c>
      <c r="S82" s="6">
        <f t="shared" si="6"/>
        <v>43006.208333333328</v>
      </c>
    </row>
    <row r="83" spans="1:19" x14ac:dyDescent="0.25">
      <c r="A83">
        <v>81</v>
      </c>
      <c r="B83" t="s">
        <v>192</v>
      </c>
      <c r="C83" s="3" t="s">
        <v>193</v>
      </c>
      <c r="D83" t="s">
        <v>2010</v>
      </c>
      <c r="E83" t="s">
        <v>2011</v>
      </c>
      <c r="F83">
        <v>16800</v>
      </c>
      <c r="G83">
        <v>37857</v>
      </c>
      <c r="H83" t="s">
        <v>19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>
        <f t="shared" si="4"/>
        <v>225.33928571428569</v>
      </c>
      <c r="Q83">
        <f t="shared" si="5"/>
        <v>92.109489051094897</v>
      </c>
      <c r="R83" s="6">
        <f t="shared" si="6"/>
        <v>43062.25</v>
      </c>
      <c r="S83" s="6">
        <f t="shared" si="6"/>
        <v>43087.25</v>
      </c>
    </row>
    <row r="84" spans="1:19" x14ac:dyDescent="0.25">
      <c r="A84">
        <v>82</v>
      </c>
      <c r="B84" t="s">
        <v>194</v>
      </c>
      <c r="C84" s="3" t="s">
        <v>195</v>
      </c>
      <c r="D84" t="s">
        <v>2025</v>
      </c>
      <c r="E84" t="s">
        <v>2026</v>
      </c>
      <c r="F84">
        <v>1000</v>
      </c>
      <c r="G84">
        <v>14973</v>
      </c>
      <c r="H84" t="s">
        <v>19</v>
      </c>
      <c r="I84">
        <v>180</v>
      </c>
      <c r="J84" t="s">
        <v>36</v>
      </c>
      <c r="K84" t="s">
        <v>37</v>
      </c>
      <c r="L84">
        <v>1547704800</v>
      </c>
      <c r="M84">
        <v>1548309600</v>
      </c>
      <c r="N84" t="b">
        <v>0</v>
      </c>
      <c r="O84" t="b">
        <v>1</v>
      </c>
      <c r="P84">
        <f t="shared" si="4"/>
        <v>1497.3000000000002</v>
      </c>
      <c r="Q84">
        <f t="shared" si="5"/>
        <v>83.183333333333337</v>
      </c>
      <c r="R84" s="6">
        <f t="shared" si="6"/>
        <v>43482.25</v>
      </c>
      <c r="S84" s="6">
        <f t="shared" si="6"/>
        <v>43489.25</v>
      </c>
    </row>
    <row r="85" spans="1:19" x14ac:dyDescent="0.25">
      <c r="A85">
        <v>83</v>
      </c>
      <c r="B85" t="s">
        <v>196</v>
      </c>
      <c r="C85" s="3" t="s">
        <v>197</v>
      </c>
      <c r="D85" t="s">
        <v>2010</v>
      </c>
      <c r="E85" t="s">
        <v>2018</v>
      </c>
      <c r="F85">
        <v>106400</v>
      </c>
      <c r="G85">
        <v>39996</v>
      </c>
      <c r="H85" t="s">
        <v>14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>
        <f t="shared" si="4"/>
        <v>37.590225563909776</v>
      </c>
      <c r="Q85">
        <f t="shared" si="5"/>
        <v>39.996000000000002</v>
      </c>
      <c r="R85" s="6">
        <f t="shared" si="6"/>
        <v>42579.208333333328</v>
      </c>
      <c r="S85" s="6">
        <f t="shared" si="6"/>
        <v>42601.208333333328</v>
      </c>
    </row>
    <row r="86" spans="1:19" x14ac:dyDescent="0.25">
      <c r="A86">
        <v>84</v>
      </c>
      <c r="B86" t="s">
        <v>198</v>
      </c>
      <c r="C86" s="3" t="s">
        <v>199</v>
      </c>
      <c r="D86" t="s">
        <v>2012</v>
      </c>
      <c r="E86" t="s">
        <v>2021</v>
      </c>
      <c r="F86">
        <v>31400</v>
      </c>
      <c r="G86">
        <v>41564</v>
      </c>
      <c r="H86" t="s">
        <v>19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>
        <f t="shared" si="4"/>
        <v>132.36942675159236</v>
      </c>
      <c r="Q86">
        <f t="shared" si="5"/>
        <v>111.1336898395722</v>
      </c>
      <c r="R86" s="6">
        <f t="shared" si="6"/>
        <v>41118.208333333336</v>
      </c>
      <c r="S86" s="6">
        <f t="shared" si="6"/>
        <v>41128.208333333336</v>
      </c>
    </row>
    <row r="87" spans="1:19" x14ac:dyDescent="0.25">
      <c r="A87">
        <v>85</v>
      </c>
      <c r="B87" t="s">
        <v>200</v>
      </c>
      <c r="C87" s="3" t="s">
        <v>201</v>
      </c>
      <c r="D87" t="s">
        <v>2010</v>
      </c>
      <c r="E87" t="s">
        <v>2020</v>
      </c>
      <c r="F87">
        <v>4900</v>
      </c>
      <c r="G87">
        <v>6430</v>
      </c>
      <c r="H87" t="s">
        <v>19</v>
      </c>
      <c r="I87">
        <v>71</v>
      </c>
      <c r="J87" t="s">
        <v>24</v>
      </c>
      <c r="K87" t="s">
        <v>25</v>
      </c>
      <c r="L87">
        <v>1315717200</v>
      </c>
      <c r="M87">
        <v>1316408400</v>
      </c>
      <c r="N87" t="b">
        <v>0</v>
      </c>
      <c r="O87" t="b">
        <v>0</v>
      </c>
      <c r="P87">
        <f t="shared" si="4"/>
        <v>131.22448979591837</v>
      </c>
      <c r="Q87">
        <f t="shared" si="5"/>
        <v>90.563380281690144</v>
      </c>
      <c r="R87" s="6">
        <f t="shared" si="6"/>
        <v>40797.208333333336</v>
      </c>
      <c r="S87" s="6">
        <f t="shared" si="6"/>
        <v>40805.208333333336</v>
      </c>
    </row>
    <row r="88" spans="1:19" x14ac:dyDescent="0.25">
      <c r="A88">
        <v>86</v>
      </c>
      <c r="B88" t="s">
        <v>202</v>
      </c>
      <c r="C88" s="3" t="s">
        <v>203</v>
      </c>
      <c r="D88" t="s">
        <v>2014</v>
      </c>
      <c r="E88" t="s">
        <v>2015</v>
      </c>
      <c r="F88">
        <v>7400</v>
      </c>
      <c r="G88">
        <v>12405</v>
      </c>
      <c r="H88" t="s">
        <v>19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>
        <f t="shared" si="4"/>
        <v>167.63513513513513</v>
      </c>
      <c r="Q88">
        <f t="shared" si="5"/>
        <v>61.108374384236456</v>
      </c>
      <c r="R88" s="6">
        <f t="shared" si="6"/>
        <v>42128.208333333328</v>
      </c>
      <c r="S88" s="6">
        <f t="shared" si="6"/>
        <v>42141.208333333328</v>
      </c>
    </row>
    <row r="89" spans="1:19" ht="31.5" x14ac:dyDescent="0.25">
      <c r="A89">
        <v>87</v>
      </c>
      <c r="B89" t="s">
        <v>204</v>
      </c>
      <c r="C89" s="3" t="s">
        <v>205</v>
      </c>
      <c r="D89" t="s">
        <v>2010</v>
      </c>
      <c r="E89" t="s">
        <v>2011</v>
      </c>
      <c r="F89">
        <v>198500</v>
      </c>
      <c r="G89">
        <v>123040</v>
      </c>
      <c r="H89" t="s">
        <v>14</v>
      </c>
      <c r="I89">
        <v>1482</v>
      </c>
      <c r="J89" t="s">
        <v>24</v>
      </c>
      <c r="K89" t="s">
        <v>25</v>
      </c>
      <c r="L89">
        <v>1299564000</v>
      </c>
      <c r="M89">
        <v>1300510800</v>
      </c>
      <c r="N89" t="b">
        <v>0</v>
      </c>
      <c r="O89" t="b">
        <v>1</v>
      </c>
      <c r="P89">
        <f t="shared" si="4"/>
        <v>61.984886649874063</v>
      </c>
      <c r="Q89">
        <f t="shared" si="5"/>
        <v>83.022941970310384</v>
      </c>
      <c r="R89" s="6">
        <f t="shared" si="6"/>
        <v>40610.25</v>
      </c>
      <c r="S89" s="6">
        <f t="shared" si="6"/>
        <v>40621.208333333336</v>
      </c>
    </row>
    <row r="90" spans="1:19" x14ac:dyDescent="0.25">
      <c r="A90">
        <v>88</v>
      </c>
      <c r="B90" t="s">
        <v>206</v>
      </c>
      <c r="C90" s="3" t="s">
        <v>207</v>
      </c>
      <c r="D90" t="s">
        <v>2022</v>
      </c>
      <c r="E90" t="s">
        <v>2034</v>
      </c>
      <c r="F90">
        <v>4800</v>
      </c>
      <c r="G90">
        <v>12516</v>
      </c>
      <c r="H90" t="s">
        <v>19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>
        <f t="shared" si="4"/>
        <v>260.75</v>
      </c>
      <c r="Q90">
        <f t="shared" si="5"/>
        <v>110.76106194690266</v>
      </c>
      <c r="R90" s="6">
        <f t="shared" si="6"/>
        <v>42110.208333333328</v>
      </c>
      <c r="S90" s="6">
        <f t="shared" si="6"/>
        <v>42132.208333333328</v>
      </c>
    </row>
    <row r="91" spans="1:19" x14ac:dyDescent="0.25">
      <c r="A91">
        <v>89</v>
      </c>
      <c r="B91" t="s">
        <v>208</v>
      </c>
      <c r="C91" s="3" t="s">
        <v>209</v>
      </c>
      <c r="D91" t="s">
        <v>2014</v>
      </c>
      <c r="E91" t="s">
        <v>2015</v>
      </c>
      <c r="F91">
        <v>3400</v>
      </c>
      <c r="G91">
        <v>8588</v>
      </c>
      <c r="H91" t="s">
        <v>19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>
        <f t="shared" si="4"/>
        <v>252.58823529411765</v>
      </c>
      <c r="Q91">
        <f t="shared" si="5"/>
        <v>89.458333333333329</v>
      </c>
      <c r="R91" s="6">
        <f t="shared" si="6"/>
        <v>40283.208333333336</v>
      </c>
      <c r="S91" s="6">
        <f t="shared" si="6"/>
        <v>40285.208333333336</v>
      </c>
    </row>
    <row r="92" spans="1:19" x14ac:dyDescent="0.25">
      <c r="A92">
        <v>90</v>
      </c>
      <c r="B92" t="s">
        <v>210</v>
      </c>
      <c r="C92" s="3" t="s">
        <v>211</v>
      </c>
      <c r="D92" t="s">
        <v>2014</v>
      </c>
      <c r="E92" t="s">
        <v>2015</v>
      </c>
      <c r="F92">
        <v>7800</v>
      </c>
      <c r="G92">
        <v>6132</v>
      </c>
      <c r="H92" t="s">
        <v>14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>
        <f t="shared" si="4"/>
        <v>78.615384615384613</v>
      </c>
      <c r="Q92">
        <f t="shared" si="5"/>
        <v>57.849056603773583</v>
      </c>
      <c r="R92" s="6">
        <f t="shared" si="6"/>
        <v>42425.25</v>
      </c>
      <c r="S92" s="6">
        <f t="shared" si="6"/>
        <v>42425.25</v>
      </c>
    </row>
    <row r="93" spans="1:19" x14ac:dyDescent="0.25">
      <c r="A93">
        <v>91</v>
      </c>
      <c r="B93" t="s">
        <v>212</v>
      </c>
      <c r="C93" s="3" t="s">
        <v>213</v>
      </c>
      <c r="D93" t="s">
        <v>2022</v>
      </c>
      <c r="E93" t="s">
        <v>2034</v>
      </c>
      <c r="F93">
        <v>154300</v>
      </c>
      <c r="G93">
        <v>74688</v>
      </c>
      <c r="H93" t="s">
        <v>14</v>
      </c>
      <c r="I93">
        <v>679</v>
      </c>
      <c r="J93" t="s">
        <v>94</v>
      </c>
      <c r="K93" t="s">
        <v>95</v>
      </c>
      <c r="L93">
        <v>1470459600</v>
      </c>
      <c r="M93">
        <v>1472878800</v>
      </c>
      <c r="N93" t="b">
        <v>0</v>
      </c>
      <c r="O93" t="b">
        <v>0</v>
      </c>
      <c r="P93">
        <f t="shared" si="4"/>
        <v>48.404406999351913</v>
      </c>
      <c r="Q93">
        <f t="shared" si="5"/>
        <v>109.99705449189985</v>
      </c>
      <c r="R93" s="6">
        <f t="shared" si="6"/>
        <v>42588.208333333328</v>
      </c>
      <c r="S93" s="6">
        <f t="shared" si="6"/>
        <v>42616.208333333328</v>
      </c>
    </row>
    <row r="94" spans="1:19" ht="31.5" x14ac:dyDescent="0.25">
      <c r="A94">
        <v>92</v>
      </c>
      <c r="B94" t="s">
        <v>214</v>
      </c>
      <c r="C94" s="3" t="s">
        <v>215</v>
      </c>
      <c r="D94" t="s">
        <v>2025</v>
      </c>
      <c r="E94" t="s">
        <v>2026</v>
      </c>
      <c r="F94">
        <v>20000</v>
      </c>
      <c r="G94">
        <v>51775</v>
      </c>
      <c r="H94" t="s">
        <v>19</v>
      </c>
      <c r="I94">
        <v>498</v>
      </c>
      <c r="J94" t="s">
        <v>86</v>
      </c>
      <c r="K94" t="s">
        <v>87</v>
      </c>
      <c r="L94">
        <v>1277269200</v>
      </c>
      <c r="M94">
        <v>1277355600</v>
      </c>
      <c r="N94" t="b">
        <v>0</v>
      </c>
      <c r="O94" t="b">
        <v>1</v>
      </c>
      <c r="P94">
        <f t="shared" si="4"/>
        <v>258.875</v>
      </c>
      <c r="Q94">
        <f t="shared" si="5"/>
        <v>103.96586345381526</v>
      </c>
      <c r="R94" s="6">
        <f t="shared" si="6"/>
        <v>40352.208333333336</v>
      </c>
      <c r="S94" s="6">
        <f t="shared" si="6"/>
        <v>40353.208333333336</v>
      </c>
    </row>
    <row r="95" spans="1:19" x14ac:dyDescent="0.25">
      <c r="A95">
        <v>93</v>
      </c>
      <c r="B95" t="s">
        <v>216</v>
      </c>
      <c r="C95" s="3" t="s">
        <v>217</v>
      </c>
      <c r="D95" t="s">
        <v>2014</v>
      </c>
      <c r="E95" t="s">
        <v>2015</v>
      </c>
      <c r="F95">
        <v>108800</v>
      </c>
      <c r="G95">
        <v>65877</v>
      </c>
      <c r="H95" t="s">
        <v>63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>
        <f t="shared" si="4"/>
        <v>60.548713235294116</v>
      </c>
      <c r="Q95">
        <f t="shared" si="5"/>
        <v>107.99508196721311</v>
      </c>
      <c r="R95" s="6">
        <f t="shared" si="6"/>
        <v>41202.208333333336</v>
      </c>
      <c r="S95" s="6">
        <f t="shared" si="6"/>
        <v>41206.208333333336</v>
      </c>
    </row>
    <row r="96" spans="1:19" x14ac:dyDescent="0.25">
      <c r="A96">
        <v>94</v>
      </c>
      <c r="B96" t="s">
        <v>218</v>
      </c>
      <c r="C96" s="3" t="s">
        <v>219</v>
      </c>
      <c r="D96" t="s">
        <v>2012</v>
      </c>
      <c r="E96" t="s">
        <v>2013</v>
      </c>
      <c r="F96">
        <v>2900</v>
      </c>
      <c r="G96">
        <v>8807</v>
      </c>
      <c r="H96" t="s">
        <v>19</v>
      </c>
      <c r="I96">
        <v>180</v>
      </c>
      <c r="J96" t="s">
        <v>36</v>
      </c>
      <c r="K96" t="s">
        <v>37</v>
      </c>
      <c r="L96">
        <v>1554613200</v>
      </c>
      <c r="M96">
        <v>1555563600</v>
      </c>
      <c r="N96" t="b">
        <v>0</v>
      </c>
      <c r="O96" t="b">
        <v>0</v>
      </c>
      <c r="P96">
        <f t="shared" si="4"/>
        <v>303.68965517241378</v>
      </c>
      <c r="Q96">
        <f t="shared" si="5"/>
        <v>48.927777777777777</v>
      </c>
      <c r="R96" s="6">
        <f t="shared" si="6"/>
        <v>43562.208333333328</v>
      </c>
      <c r="S96" s="6">
        <f t="shared" si="6"/>
        <v>43573.208333333328</v>
      </c>
    </row>
    <row r="97" spans="1:19" ht="31.5" x14ac:dyDescent="0.25">
      <c r="A97">
        <v>95</v>
      </c>
      <c r="B97" t="s">
        <v>220</v>
      </c>
      <c r="C97" s="3" t="s">
        <v>221</v>
      </c>
      <c r="D97" t="s">
        <v>2016</v>
      </c>
      <c r="E97" t="s">
        <v>2017</v>
      </c>
      <c r="F97">
        <v>900</v>
      </c>
      <c r="G97">
        <v>1017</v>
      </c>
      <c r="H97" t="s">
        <v>19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>
        <f t="shared" si="4"/>
        <v>112.99999999999999</v>
      </c>
      <c r="Q97">
        <f t="shared" si="5"/>
        <v>37.666666666666664</v>
      </c>
      <c r="R97" s="6">
        <f t="shared" si="6"/>
        <v>43752.208333333328</v>
      </c>
      <c r="S97" s="6">
        <f t="shared" si="6"/>
        <v>43759.208333333328</v>
      </c>
    </row>
    <row r="98" spans="1:19" x14ac:dyDescent="0.25">
      <c r="A98">
        <v>96</v>
      </c>
      <c r="B98" t="s">
        <v>222</v>
      </c>
      <c r="C98" s="3" t="s">
        <v>223</v>
      </c>
      <c r="D98" t="s">
        <v>2014</v>
      </c>
      <c r="E98" t="s">
        <v>2015</v>
      </c>
      <c r="F98">
        <v>69700</v>
      </c>
      <c r="G98">
        <v>151513</v>
      </c>
      <c r="H98" t="s">
        <v>19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>
        <f t="shared" si="4"/>
        <v>217.37876614060258</v>
      </c>
      <c r="Q98">
        <f t="shared" si="5"/>
        <v>64.999141999141997</v>
      </c>
      <c r="R98" s="6">
        <f t="shared" si="6"/>
        <v>40612.25</v>
      </c>
      <c r="S98" s="6">
        <f t="shared" si="6"/>
        <v>40625.208333333336</v>
      </c>
    </row>
    <row r="99" spans="1:19" x14ac:dyDescent="0.25">
      <c r="A99">
        <v>97</v>
      </c>
      <c r="B99" t="s">
        <v>224</v>
      </c>
      <c r="C99" s="3" t="s">
        <v>225</v>
      </c>
      <c r="D99" t="s">
        <v>2008</v>
      </c>
      <c r="E99" t="s">
        <v>2009</v>
      </c>
      <c r="F99">
        <v>1300</v>
      </c>
      <c r="G99">
        <v>12047</v>
      </c>
      <c r="H99" t="s">
        <v>19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>
        <f t="shared" si="4"/>
        <v>926.69230769230762</v>
      </c>
      <c r="Q99">
        <f t="shared" si="5"/>
        <v>106.61061946902655</v>
      </c>
      <c r="R99" s="6">
        <f t="shared" si="6"/>
        <v>42180.208333333328</v>
      </c>
      <c r="S99" s="6">
        <f t="shared" si="6"/>
        <v>42234.208333333328</v>
      </c>
    </row>
    <row r="100" spans="1:19" x14ac:dyDescent="0.25">
      <c r="A100">
        <v>98</v>
      </c>
      <c r="B100" t="s">
        <v>226</v>
      </c>
      <c r="C100" s="3" t="s">
        <v>227</v>
      </c>
      <c r="D100" t="s">
        <v>2025</v>
      </c>
      <c r="E100" t="s">
        <v>2026</v>
      </c>
      <c r="F100">
        <v>97800</v>
      </c>
      <c r="G100">
        <v>32951</v>
      </c>
      <c r="H100" t="s">
        <v>14</v>
      </c>
      <c r="I100">
        <v>1220</v>
      </c>
      <c r="J100" t="s">
        <v>24</v>
      </c>
      <c r="K100" t="s">
        <v>25</v>
      </c>
      <c r="L100">
        <v>1437973200</v>
      </c>
      <c r="M100">
        <v>1438318800</v>
      </c>
      <c r="N100" t="b">
        <v>0</v>
      </c>
      <c r="O100" t="b">
        <v>0</v>
      </c>
      <c r="P100">
        <f t="shared" si="4"/>
        <v>33.692229038854805</v>
      </c>
      <c r="Q100">
        <f t="shared" si="5"/>
        <v>27.009016393442622</v>
      </c>
      <c r="R100" s="6">
        <f t="shared" si="6"/>
        <v>42212.208333333328</v>
      </c>
      <c r="S100" s="6">
        <f t="shared" si="6"/>
        <v>42216.208333333328</v>
      </c>
    </row>
    <row r="101" spans="1:19" x14ac:dyDescent="0.25">
      <c r="A101">
        <v>99</v>
      </c>
      <c r="B101" t="s">
        <v>228</v>
      </c>
      <c r="C101" s="3" t="s">
        <v>229</v>
      </c>
      <c r="D101" t="s">
        <v>2014</v>
      </c>
      <c r="E101" t="s">
        <v>2015</v>
      </c>
      <c r="F101">
        <v>7600</v>
      </c>
      <c r="G101">
        <v>14951</v>
      </c>
      <c r="H101" t="s">
        <v>19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>
        <f t="shared" si="4"/>
        <v>196.7236842105263</v>
      </c>
      <c r="Q101">
        <f t="shared" si="5"/>
        <v>91.16463414634147</v>
      </c>
      <c r="R101" s="6">
        <f t="shared" si="6"/>
        <v>41968.25</v>
      </c>
      <c r="S101" s="6">
        <f t="shared" si="6"/>
        <v>41997.25</v>
      </c>
    </row>
    <row r="102" spans="1:19" x14ac:dyDescent="0.25">
      <c r="A102">
        <v>100</v>
      </c>
      <c r="B102" t="s">
        <v>230</v>
      </c>
      <c r="C102" s="3" t="s">
        <v>231</v>
      </c>
      <c r="D102" t="s">
        <v>2014</v>
      </c>
      <c r="E102" t="s">
        <v>2015</v>
      </c>
      <c r="F102">
        <v>100</v>
      </c>
      <c r="G102">
        <v>1</v>
      </c>
      <c r="H102" t="s">
        <v>14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>
        <f t="shared" si="4"/>
        <v>1</v>
      </c>
      <c r="Q102">
        <f t="shared" si="5"/>
        <v>1</v>
      </c>
      <c r="R102" s="6">
        <f t="shared" si="6"/>
        <v>40835.208333333336</v>
      </c>
      <c r="S102" s="6">
        <f t="shared" si="6"/>
        <v>40853.208333333336</v>
      </c>
    </row>
    <row r="103" spans="1:19" x14ac:dyDescent="0.25">
      <c r="A103">
        <v>101</v>
      </c>
      <c r="B103" t="s">
        <v>232</v>
      </c>
      <c r="C103" s="3" t="s">
        <v>233</v>
      </c>
      <c r="D103" t="s">
        <v>2010</v>
      </c>
      <c r="E103" t="s">
        <v>2018</v>
      </c>
      <c r="F103">
        <v>900</v>
      </c>
      <c r="G103">
        <v>9193</v>
      </c>
      <c r="H103" t="s">
        <v>19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>
        <f t="shared" si="4"/>
        <v>1021.4444444444445</v>
      </c>
      <c r="Q103">
        <f t="shared" si="5"/>
        <v>56.054878048780488</v>
      </c>
      <c r="R103" s="6">
        <f t="shared" si="6"/>
        <v>42056.25</v>
      </c>
      <c r="S103" s="6">
        <f t="shared" si="6"/>
        <v>42063.25</v>
      </c>
    </row>
    <row r="104" spans="1:19" x14ac:dyDescent="0.25">
      <c r="A104">
        <v>102</v>
      </c>
      <c r="B104" t="s">
        <v>234</v>
      </c>
      <c r="C104" s="3" t="s">
        <v>235</v>
      </c>
      <c r="D104" t="s">
        <v>2012</v>
      </c>
      <c r="E104" t="s">
        <v>2021</v>
      </c>
      <c r="F104">
        <v>3700</v>
      </c>
      <c r="G104">
        <v>10422</v>
      </c>
      <c r="H104" t="s">
        <v>19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>
        <f t="shared" si="4"/>
        <v>281.67567567567568</v>
      </c>
      <c r="Q104">
        <f t="shared" si="5"/>
        <v>31.017857142857142</v>
      </c>
      <c r="R104" s="6">
        <f t="shared" si="6"/>
        <v>43234.208333333328</v>
      </c>
      <c r="S104" s="6">
        <f t="shared" si="6"/>
        <v>43241.208333333328</v>
      </c>
    </row>
    <row r="105" spans="1:19" x14ac:dyDescent="0.25">
      <c r="A105">
        <v>103</v>
      </c>
      <c r="B105" t="s">
        <v>236</v>
      </c>
      <c r="C105" s="3" t="s">
        <v>237</v>
      </c>
      <c r="D105" t="s">
        <v>2010</v>
      </c>
      <c r="E105" t="s">
        <v>2018</v>
      </c>
      <c r="F105">
        <v>10000</v>
      </c>
      <c r="G105">
        <v>2461</v>
      </c>
      <c r="H105" t="s">
        <v>14</v>
      </c>
      <c r="I105">
        <v>37</v>
      </c>
      <c r="J105" t="s">
        <v>94</v>
      </c>
      <c r="K105" t="s">
        <v>95</v>
      </c>
      <c r="L105">
        <v>1287896400</v>
      </c>
      <c r="M105">
        <v>1288674000</v>
      </c>
      <c r="N105" t="b">
        <v>0</v>
      </c>
      <c r="O105" t="b">
        <v>0</v>
      </c>
      <c r="P105">
        <f t="shared" si="4"/>
        <v>24.610000000000003</v>
      </c>
      <c r="Q105">
        <f t="shared" si="5"/>
        <v>66.513513513513516</v>
      </c>
      <c r="R105" s="6">
        <f t="shared" si="6"/>
        <v>40475.208333333336</v>
      </c>
      <c r="S105" s="6">
        <f t="shared" si="6"/>
        <v>40484.208333333336</v>
      </c>
    </row>
    <row r="106" spans="1:19" x14ac:dyDescent="0.25">
      <c r="A106">
        <v>104</v>
      </c>
      <c r="B106" t="s">
        <v>238</v>
      </c>
      <c r="C106" s="3" t="s">
        <v>239</v>
      </c>
      <c r="D106" t="s">
        <v>2010</v>
      </c>
      <c r="E106" t="s">
        <v>2020</v>
      </c>
      <c r="F106">
        <v>119200</v>
      </c>
      <c r="G106">
        <v>170623</v>
      </c>
      <c r="H106" t="s">
        <v>19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>
        <f t="shared" si="4"/>
        <v>143.14010067114094</v>
      </c>
      <c r="Q106">
        <f t="shared" si="5"/>
        <v>89.005216484089729</v>
      </c>
      <c r="R106" s="6">
        <f t="shared" si="6"/>
        <v>42878.208333333328</v>
      </c>
      <c r="S106" s="6">
        <f t="shared" si="6"/>
        <v>42879.208333333328</v>
      </c>
    </row>
    <row r="107" spans="1:19" x14ac:dyDescent="0.25">
      <c r="A107">
        <v>105</v>
      </c>
      <c r="B107" t="s">
        <v>240</v>
      </c>
      <c r="C107" s="3" t="s">
        <v>241</v>
      </c>
      <c r="D107" t="s">
        <v>2012</v>
      </c>
      <c r="E107" t="s">
        <v>2013</v>
      </c>
      <c r="F107">
        <v>6800</v>
      </c>
      <c r="G107">
        <v>9829</v>
      </c>
      <c r="H107" t="s">
        <v>19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>
        <f t="shared" si="4"/>
        <v>144.54411764705884</v>
      </c>
      <c r="Q107">
        <f t="shared" si="5"/>
        <v>103.46315789473684</v>
      </c>
      <c r="R107" s="6">
        <f t="shared" si="6"/>
        <v>41366.208333333336</v>
      </c>
      <c r="S107" s="6">
        <f t="shared" si="6"/>
        <v>41384.208333333336</v>
      </c>
    </row>
    <row r="108" spans="1:19" x14ac:dyDescent="0.25">
      <c r="A108">
        <v>106</v>
      </c>
      <c r="B108" t="s">
        <v>242</v>
      </c>
      <c r="C108" s="3" t="s">
        <v>243</v>
      </c>
      <c r="D108" t="s">
        <v>2014</v>
      </c>
      <c r="E108" t="s">
        <v>2015</v>
      </c>
      <c r="F108">
        <v>3900</v>
      </c>
      <c r="G108">
        <v>14006</v>
      </c>
      <c r="H108" t="s">
        <v>19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>
        <f t="shared" si="4"/>
        <v>359.12820512820514</v>
      </c>
      <c r="Q108">
        <f t="shared" si="5"/>
        <v>95.278911564625844</v>
      </c>
      <c r="R108" s="6">
        <f t="shared" si="6"/>
        <v>43716.208333333328</v>
      </c>
      <c r="S108" s="6">
        <f t="shared" si="6"/>
        <v>43721.208333333328</v>
      </c>
    </row>
    <row r="109" spans="1:19" ht="31.5" x14ac:dyDescent="0.25">
      <c r="A109">
        <v>107</v>
      </c>
      <c r="B109" t="s">
        <v>244</v>
      </c>
      <c r="C109" s="3" t="s">
        <v>245</v>
      </c>
      <c r="D109" t="s">
        <v>2014</v>
      </c>
      <c r="E109" t="s">
        <v>2015</v>
      </c>
      <c r="F109">
        <v>3500</v>
      </c>
      <c r="G109">
        <v>6527</v>
      </c>
      <c r="H109" t="s">
        <v>19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>
        <f t="shared" si="4"/>
        <v>186.48571428571427</v>
      </c>
      <c r="Q109">
        <f t="shared" si="5"/>
        <v>75.895348837209298</v>
      </c>
      <c r="R109" s="6">
        <f t="shared" si="6"/>
        <v>43213.208333333328</v>
      </c>
      <c r="S109" s="6">
        <f t="shared" si="6"/>
        <v>43230.208333333328</v>
      </c>
    </row>
    <row r="110" spans="1:19" ht="31.5" x14ac:dyDescent="0.25">
      <c r="A110">
        <v>108</v>
      </c>
      <c r="B110" t="s">
        <v>246</v>
      </c>
      <c r="C110" s="3" t="s">
        <v>247</v>
      </c>
      <c r="D110" t="s">
        <v>2016</v>
      </c>
      <c r="E110" t="s">
        <v>2017</v>
      </c>
      <c r="F110">
        <v>1500</v>
      </c>
      <c r="G110">
        <v>8929</v>
      </c>
      <c r="H110" t="s">
        <v>19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>
        <f t="shared" si="4"/>
        <v>595.26666666666665</v>
      </c>
      <c r="Q110">
        <f t="shared" si="5"/>
        <v>107.57831325301204</v>
      </c>
      <c r="R110" s="6">
        <f t="shared" si="6"/>
        <v>41005.208333333336</v>
      </c>
      <c r="S110" s="6">
        <f t="shared" si="6"/>
        <v>41042.208333333336</v>
      </c>
    </row>
    <row r="111" spans="1:19" x14ac:dyDescent="0.25">
      <c r="A111">
        <v>109</v>
      </c>
      <c r="B111" t="s">
        <v>248</v>
      </c>
      <c r="C111" s="3" t="s">
        <v>249</v>
      </c>
      <c r="D111" t="s">
        <v>2016</v>
      </c>
      <c r="E111" t="s">
        <v>2035</v>
      </c>
      <c r="F111">
        <v>5200</v>
      </c>
      <c r="G111">
        <v>3079</v>
      </c>
      <c r="H111" t="s">
        <v>14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>
        <f t="shared" si="4"/>
        <v>59.21153846153846</v>
      </c>
      <c r="Q111">
        <f t="shared" si="5"/>
        <v>51.31666666666667</v>
      </c>
      <c r="R111" s="6">
        <f t="shared" si="6"/>
        <v>41651.25</v>
      </c>
      <c r="S111" s="6">
        <f t="shared" si="6"/>
        <v>41653.25</v>
      </c>
    </row>
    <row r="112" spans="1:19" ht="31.5" x14ac:dyDescent="0.25">
      <c r="A112">
        <v>110</v>
      </c>
      <c r="B112" t="s">
        <v>250</v>
      </c>
      <c r="C112" s="3" t="s">
        <v>251</v>
      </c>
      <c r="D112" t="s">
        <v>2008</v>
      </c>
      <c r="E112" t="s">
        <v>2009</v>
      </c>
      <c r="F112">
        <v>142400</v>
      </c>
      <c r="G112">
        <v>21307</v>
      </c>
      <c r="H112" t="s">
        <v>14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>
        <f t="shared" si="4"/>
        <v>14.962780898876405</v>
      </c>
      <c r="Q112">
        <f t="shared" si="5"/>
        <v>71.983108108108112</v>
      </c>
      <c r="R112" s="6">
        <f t="shared" si="6"/>
        <v>43354.208333333328</v>
      </c>
      <c r="S112" s="6">
        <f t="shared" si="6"/>
        <v>43373.208333333328</v>
      </c>
    </row>
    <row r="113" spans="1:19" x14ac:dyDescent="0.25">
      <c r="A113">
        <v>111</v>
      </c>
      <c r="B113" t="s">
        <v>252</v>
      </c>
      <c r="C113" s="3" t="s">
        <v>253</v>
      </c>
      <c r="D113" t="s">
        <v>2022</v>
      </c>
      <c r="E113" t="s">
        <v>2031</v>
      </c>
      <c r="F113">
        <v>61400</v>
      </c>
      <c r="G113">
        <v>73653</v>
      </c>
      <c r="H113" t="s">
        <v>19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>
        <f t="shared" si="4"/>
        <v>119.95602605863192</v>
      </c>
      <c r="Q113">
        <f t="shared" si="5"/>
        <v>108.95414201183432</v>
      </c>
      <c r="R113" s="6">
        <f t="shared" si="6"/>
        <v>41174.208333333336</v>
      </c>
      <c r="S113" s="6">
        <f t="shared" si="6"/>
        <v>41180.208333333336</v>
      </c>
    </row>
    <row r="114" spans="1:19" x14ac:dyDescent="0.25">
      <c r="A114">
        <v>112</v>
      </c>
      <c r="B114" t="s">
        <v>254</v>
      </c>
      <c r="C114" s="3" t="s">
        <v>255</v>
      </c>
      <c r="D114" t="s">
        <v>2012</v>
      </c>
      <c r="E114" t="s">
        <v>2013</v>
      </c>
      <c r="F114">
        <v>4700</v>
      </c>
      <c r="G114">
        <v>12635</v>
      </c>
      <c r="H114" t="s">
        <v>19</v>
      </c>
      <c r="I114">
        <v>361</v>
      </c>
      <c r="J114" t="s">
        <v>24</v>
      </c>
      <c r="K114" t="s">
        <v>25</v>
      </c>
      <c r="L114">
        <v>1408856400</v>
      </c>
      <c r="M114">
        <v>1410152400</v>
      </c>
      <c r="N114" t="b">
        <v>0</v>
      </c>
      <c r="O114" t="b">
        <v>0</v>
      </c>
      <c r="P114">
        <f t="shared" si="4"/>
        <v>268.82978723404256</v>
      </c>
      <c r="Q114">
        <f t="shared" si="5"/>
        <v>35</v>
      </c>
      <c r="R114" s="6">
        <f t="shared" si="6"/>
        <v>41875.208333333336</v>
      </c>
      <c r="S114" s="6">
        <f t="shared" si="6"/>
        <v>41890.208333333336</v>
      </c>
    </row>
    <row r="115" spans="1:19" x14ac:dyDescent="0.25">
      <c r="A115">
        <v>113</v>
      </c>
      <c r="B115" t="s">
        <v>256</v>
      </c>
      <c r="C115" s="3" t="s">
        <v>257</v>
      </c>
      <c r="D115" t="s">
        <v>2008</v>
      </c>
      <c r="E115" t="s">
        <v>2009</v>
      </c>
      <c r="F115">
        <v>3300</v>
      </c>
      <c r="G115">
        <v>12437</v>
      </c>
      <c r="H115" t="s">
        <v>19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>
        <f t="shared" si="4"/>
        <v>376.87878787878788</v>
      </c>
      <c r="Q115">
        <f t="shared" si="5"/>
        <v>94.938931297709928</v>
      </c>
      <c r="R115" s="6">
        <f t="shared" si="6"/>
        <v>42990.208333333328</v>
      </c>
      <c r="S115" s="6">
        <f t="shared" si="6"/>
        <v>42997.208333333328</v>
      </c>
    </row>
    <row r="116" spans="1:19" x14ac:dyDescent="0.25">
      <c r="A116">
        <v>114</v>
      </c>
      <c r="B116" t="s">
        <v>258</v>
      </c>
      <c r="C116" s="3" t="s">
        <v>259</v>
      </c>
      <c r="D116" t="s">
        <v>2012</v>
      </c>
      <c r="E116" t="s">
        <v>2021</v>
      </c>
      <c r="F116">
        <v>1900</v>
      </c>
      <c r="G116">
        <v>13816</v>
      </c>
      <c r="H116" t="s">
        <v>19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>
        <f t="shared" si="4"/>
        <v>727.15789473684208</v>
      </c>
      <c r="Q116">
        <f t="shared" si="5"/>
        <v>109.65079365079364</v>
      </c>
      <c r="R116" s="6">
        <f t="shared" si="6"/>
        <v>43564.208333333328</v>
      </c>
      <c r="S116" s="6">
        <f t="shared" si="6"/>
        <v>43565.208333333328</v>
      </c>
    </row>
    <row r="117" spans="1:19" x14ac:dyDescent="0.25">
      <c r="A117">
        <v>115</v>
      </c>
      <c r="B117" t="s">
        <v>260</v>
      </c>
      <c r="C117" s="3" t="s">
        <v>261</v>
      </c>
      <c r="D117" t="s">
        <v>2022</v>
      </c>
      <c r="E117" t="s">
        <v>2028</v>
      </c>
      <c r="F117">
        <v>166700</v>
      </c>
      <c r="G117">
        <v>145382</v>
      </c>
      <c r="H117" t="s">
        <v>14</v>
      </c>
      <c r="I117">
        <v>3304</v>
      </c>
      <c r="J117" t="s">
        <v>94</v>
      </c>
      <c r="K117" t="s">
        <v>95</v>
      </c>
      <c r="L117">
        <v>1510898400</v>
      </c>
      <c r="M117">
        <v>1513922400</v>
      </c>
      <c r="N117" t="b">
        <v>0</v>
      </c>
      <c r="O117" t="b">
        <v>0</v>
      </c>
      <c r="P117">
        <f t="shared" si="4"/>
        <v>87.211757648470297</v>
      </c>
      <c r="Q117">
        <f t="shared" si="5"/>
        <v>44.001815980629537</v>
      </c>
      <c r="R117" s="6">
        <f t="shared" si="6"/>
        <v>43056.25</v>
      </c>
      <c r="S117" s="6">
        <f t="shared" si="6"/>
        <v>43091.25</v>
      </c>
    </row>
    <row r="118" spans="1:19" ht="31.5" x14ac:dyDescent="0.25">
      <c r="A118">
        <v>116</v>
      </c>
      <c r="B118" t="s">
        <v>262</v>
      </c>
      <c r="C118" s="3" t="s">
        <v>263</v>
      </c>
      <c r="D118" t="s">
        <v>2014</v>
      </c>
      <c r="E118" t="s">
        <v>2015</v>
      </c>
      <c r="F118">
        <v>7200</v>
      </c>
      <c r="G118">
        <v>6336</v>
      </c>
      <c r="H118" t="s">
        <v>14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>
        <f t="shared" si="4"/>
        <v>88</v>
      </c>
      <c r="Q118">
        <f t="shared" si="5"/>
        <v>86.794520547945211</v>
      </c>
      <c r="R118" s="6">
        <f t="shared" si="6"/>
        <v>42265.208333333328</v>
      </c>
      <c r="S118" s="6">
        <f t="shared" si="6"/>
        <v>42266.208333333328</v>
      </c>
    </row>
    <row r="119" spans="1:19" x14ac:dyDescent="0.25">
      <c r="A119">
        <v>117</v>
      </c>
      <c r="B119" t="s">
        <v>264</v>
      </c>
      <c r="C119" s="3" t="s">
        <v>265</v>
      </c>
      <c r="D119" t="s">
        <v>2016</v>
      </c>
      <c r="E119" t="s">
        <v>2035</v>
      </c>
      <c r="F119">
        <v>4900</v>
      </c>
      <c r="G119">
        <v>8523</v>
      </c>
      <c r="H119" t="s">
        <v>19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>
        <f t="shared" si="4"/>
        <v>173.9387755102041</v>
      </c>
      <c r="Q119">
        <f t="shared" si="5"/>
        <v>30.992727272727272</v>
      </c>
      <c r="R119" s="6">
        <f t="shared" si="6"/>
        <v>40808.208333333336</v>
      </c>
      <c r="S119" s="6">
        <f t="shared" si="6"/>
        <v>40814.208333333336</v>
      </c>
    </row>
    <row r="120" spans="1:19" x14ac:dyDescent="0.25">
      <c r="A120">
        <v>118</v>
      </c>
      <c r="B120" t="s">
        <v>266</v>
      </c>
      <c r="C120" s="3" t="s">
        <v>267</v>
      </c>
      <c r="D120" t="s">
        <v>2029</v>
      </c>
      <c r="E120" t="s">
        <v>2030</v>
      </c>
      <c r="F120">
        <v>5400</v>
      </c>
      <c r="G120">
        <v>6351</v>
      </c>
      <c r="H120" t="s">
        <v>19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>
        <f t="shared" si="4"/>
        <v>117.61111111111111</v>
      </c>
      <c r="Q120">
        <f t="shared" si="5"/>
        <v>94.791044776119406</v>
      </c>
      <c r="R120" s="6">
        <f t="shared" si="6"/>
        <v>41665.25</v>
      </c>
      <c r="S120" s="6">
        <f t="shared" si="6"/>
        <v>41671.25</v>
      </c>
    </row>
    <row r="121" spans="1:19" ht="31.5" x14ac:dyDescent="0.25">
      <c r="A121">
        <v>119</v>
      </c>
      <c r="B121" t="s">
        <v>268</v>
      </c>
      <c r="C121" s="3" t="s">
        <v>269</v>
      </c>
      <c r="D121" t="s">
        <v>2016</v>
      </c>
      <c r="E121" t="s">
        <v>2017</v>
      </c>
      <c r="F121">
        <v>5000</v>
      </c>
      <c r="G121">
        <v>10748</v>
      </c>
      <c r="H121" t="s">
        <v>19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>
        <f t="shared" si="4"/>
        <v>214.96</v>
      </c>
      <c r="Q121">
        <f t="shared" si="5"/>
        <v>69.79220779220779</v>
      </c>
      <c r="R121" s="6">
        <f t="shared" si="6"/>
        <v>41806.208333333336</v>
      </c>
      <c r="S121" s="6">
        <f t="shared" si="6"/>
        <v>41823.208333333336</v>
      </c>
    </row>
    <row r="122" spans="1:19" x14ac:dyDescent="0.25">
      <c r="A122">
        <v>120</v>
      </c>
      <c r="B122" t="s">
        <v>270</v>
      </c>
      <c r="C122" s="3" t="s">
        <v>271</v>
      </c>
      <c r="D122" t="s">
        <v>2025</v>
      </c>
      <c r="E122" t="s">
        <v>2036</v>
      </c>
      <c r="F122">
        <v>75100</v>
      </c>
      <c r="G122">
        <v>112272</v>
      </c>
      <c r="H122" t="s">
        <v>19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>
        <f t="shared" si="4"/>
        <v>149.49667110519306</v>
      </c>
      <c r="Q122">
        <f t="shared" si="5"/>
        <v>63.003367003367003</v>
      </c>
      <c r="R122" s="6">
        <f t="shared" si="6"/>
        <v>42111.208333333328</v>
      </c>
      <c r="S122" s="6">
        <f t="shared" si="6"/>
        <v>42115.208333333328</v>
      </c>
    </row>
    <row r="123" spans="1:19" x14ac:dyDescent="0.25">
      <c r="A123">
        <v>121</v>
      </c>
      <c r="B123" t="s">
        <v>272</v>
      </c>
      <c r="C123" s="3" t="s">
        <v>273</v>
      </c>
      <c r="D123" t="s">
        <v>2025</v>
      </c>
      <c r="E123" t="s">
        <v>2026</v>
      </c>
      <c r="F123">
        <v>45300</v>
      </c>
      <c r="G123">
        <v>99361</v>
      </c>
      <c r="H123" t="s">
        <v>19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>
        <f t="shared" si="4"/>
        <v>219.33995584988963</v>
      </c>
      <c r="Q123">
        <f t="shared" si="5"/>
        <v>110.0343300110742</v>
      </c>
      <c r="R123" s="6">
        <f t="shared" si="6"/>
        <v>41917.208333333336</v>
      </c>
      <c r="S123" s="6">
        <f t="shared" si="6"/>
        <v>41930.208333333336</v>
      </c>
    </row>
    <row r="124" spans="1:19" x14ac:dyDescent="0.25">
      <c r="A124">
        <v>122</v>
      </c>
      <c r="B124" t="s">
        <v>274</v>
      </c>
      <c r="C124" s="3" t="s">
        <v>275</v>
      </c>
      <c r="D124" t="s">
        <v>2022</v>
      </c>
      <c r="E124" t="s">
        <v>2028</v>
      </c>
      <c r="F124">
        <v>136800</v>
      </c>
      <c r="G124">
        <v>88055</v>
      </c>
      <c r="H124" t="s">
        <v>14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>
        <f t="shared" si="4"/>
        <v>64.367690058479525</v>
      </c>
      <c r="Q124">
        <f t="shared" si="5"/>
        <v>25.997933274284026</v>
      </c>
      <c r="R124" s="6">
        <f t="shared" si="6"/>
        <v>41970.25</v>
      </c>
      <c r="S124" s="6">
        <f t="shared" si="6"/>
        <v>41997.25</v>
      </c>
    </row>
    <row r="125" spans="1:19" x14ac:dyDescent="0.25">
      <c r="A125">
        <v>123</v>
      </c>
      <c r="B125" t="s">
        <v>276</v>
      </c>
      <c r="C125" s="3" t="s">
        <v>277</v>
      </c>
      <c r="D125" t="s">
        <v>2014</v>
      </c>
      <c r="E125" t="s">
        <v>2015</v>
      </c>
      <c r="F125">
        <v>177700</v>
      </c>
      <c r="G125">
        <v>33092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>
        <f t="shared" si="4"/>
        <v>18.622397298818232</v>
      </c>
      <c r="Q125">
        <f t="shared" si="5"/>
        <v>49.987915407854985</v>
      </c>
      <c r="R125" s="6">
        <f t="shared" si="6"/>
        <v>42332.25</v>
      </c>
      <c r="S125" s="6">
        <f t="shared" si="6"/>
        <v>42335.25</v>
      </c>
    </row>
    <row r="126" spans="1:19" x14ac:dyDescent="0.25">
      <c r="A126">
        <v>124</v>
      </c>
      <c r="B126" t="s">
        <v>278</v>
      </c>
      <c r="C126" s="3" t="s">
        <v>279</v>
      </c>
      <c r="D126" t="s">
        <v>2029</v>
      </c>
      <c r="E126" t="s">
        <v>2030</v>
      </c>
      <c r="F126">
        <v>2600</v>
      </c>
      <c r="G126">
        <v>9562</v>
      </c>
      <c r="H126" t="s">
        <v>19</v>
      </c>
      <c r="I126">
        <v>94</v>
      </c>
      <c r="J126" t="s">
        <v>94</v>
      </c>
      <c r="K126" t="s">
        <v>95</v>
      </c>
      <c r="L126">
        <v>1557723600</v>
      </c>
      <c r="M126">
        <v>1562302800</v>
      </c>
      <c r="N126" t="b">
        <v>0</v>
      </c>
      <c r="O126" t="b">
        <v>0</v>
      </c>
      <c r="P126">
        <f t="shared" si="4"/>
        <v>367.76923076923077</v>
      </c>
      <c r="Q126">
        <f t="shared" si="5"/>
        <v>101.72340425531915</v>
      </c>
      <c r="R126" s="6">
        <f t="shared" si="6"/>
        <v>43598.208333333328</v>
      </c>
      <c r="S126" s="6">
        <f t="shared" si="6"/>
        <v>43651.208333333328</v>
      </c>
    </row>
    <row r="127" spans="1:19" x14ac:dyDescent="0.25">
      <c r="A127">
        <v>125</v>
      </c>
      <c r="B127" t="s">
        <v>280</v>
      </c>
      <c r="C127" s="3" t="s">
        <v>281</v>
      </c>
      <c r="D127" t="s">
        <v>2014</v>
      </c>
      <c r="E127" t="s">
        <v>2015</v>
      </c>
      <c r="F127">
        <v>5300</v>
      </c>
      <c r="G127">
        <v>8475</v>
      </c>
      <c r="H127" t="s">
        <v>19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>
        <f t="shared" si="4"/>
        <v>159.90566037735849</v>
      </c>
      <c r="Q127">
        <f t="shared" si="5"/>
        <v>47.083333333333336</v>
      </c>
      <c r="R127" s="6">
        <f t="shared" si="6"/>
        <v>43362.208333333328</v>
      </c>
      <c r="S127" s="6">
        <f t="shared" si="6"/>
        <v>43366.208333333328</v>
      </c>
    </row>
    <row r="128" spans="1:19" x14ac:dyDescent="0.25">
      <c r="A128">
        <v>126</v>
      </c>
      <c r="B128" t="s">
        <v>282</v>
      </c>
      <c r="C128" s="3" t="s">
        <v>283</v>
      </c>
      <c r="D128" t="s">
        <v>2014</v>
      </c>
      <c r="E128" t="s">
        <v>2015</v>
      </c>
      <c r="F128">
        <v>180200</v>
      </c>
      <c r="G128">
        <v>69617</v>
      </c>
      <c r="H128" t="s">
        <v>14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>
        <f t="shared" si="4"/>
        <v>38.633185349611544</v>
      </c>
      <c r="Q128">
        <f t="shared" si="5"/>
        <v>89.944444444444443</v>
      </c>
      <c r="R128" s="6">
        <f t="shared" si="6"/>
        <v>42596.208333333328</v>
      </c>
      <c r="S128" s="6">
        <f t="shared" si="6"/>
        <v>42624.208333333328</v>
      </c>
    </row>
    <row r="129" spans="1:19" x14ac:dyDescent="0.25">
      <c r="A129">
        <v>127</v>
      </c>
      <c r="B129" t="s">
        <v>284</v>
      </c>
      <c r="C129" s="3" t="s">
        <v>285</v>
      </c>
      <c r="D129" t="s">
        <v>2014</v>
      </c>
      <c r="E129" t="s">
        <v>2015</v>
      </c>
      <c r="F129">
        <v>103200</v>
      </c>
      <c r="G129">
        <v>53067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>
        <f t="shared" si="4"/>
        <v>51.42151162790698</v>
      </c>
      <c r="Q129">
        <f t="shared" si="5"/>
        <v>78.96875</v>
      </c>
      <c r="R129" s="6">
        <f t="shared" si="6"/>
        <v>40310.208333333336</v>
      </c>
      <c r="S129" s="6">
        <f t="shared" si="6"/>
        <v>40313.208333333336</v>
      </c>
    </row>
    <row r="130" spans="1:19" x14ac:dyDescent="0.25">
      <c r="A130">
        <v>128</v>
      </c>
      <c r="B130" t="s">
        <v>286</v>
      </c>
      <c r="C130" s="3" t="s">
        <v>287</v>
      </c>
      <c r="D130" t="s">
        <v>2010</v>
      </c>
      <c r="E130" t="s">
        <v>2011</v>
      </c>
      <c r="F130">
        <v>70600</v>
      </c>
      <c r="G130">
        <v>42596</v>
      </c>
      <c r="H130" t="s">
        <v>63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>
        <f t="shared" si="4"/>
        <v>60.334277620396605</v>
      </c>
      <c r="Q130">
        <f t="shared" si="5"/>
        <v>80.067669172932327</v>
      </c>
      <c r="R130" s="6">
        <f t="shared" si="6"/>
        <v>40417.208333333336</v>
      </c>
      <c r="S130" s="6">
        <f t="shared" si="6"/>
        <v>40430.208333333336</v>
      </c>
    </row>
    <row r="131" spans="1:19" x14ac:dyDescent="0.25">
      <c r="A131">
        <v>129</v>
      </c>
      <c r="B131" t="s">
        <v>288</v>
      </c>
      <c r="C131" s="3" t="s">
        <v>289</v>
      </c>
      <c r="D131" t="s">
        <v>2008</v>
      </c>
      <c r="E131" t="s">
        <v>2009</v>
      </c>
      <c r="F131">
        <v>148500</v>
      </c>
      <c r="G131">
        <v>4756</v>
      </c>
      <c r="H131" t="s">
        <v>63</v>
      </c>
      <c r="I131">
        <v>55</v>
      </c>
      <c r="J131" t="s">
        <v>24</v>
      </c>
      <c r="K131" t="s">
        <v>25</v>
      </c>
      <c r="L131">
        <v>1422943200</v>
      </c>
      <c r="M131">
        <v>1425103200</v>
      </c>
      <c r="N131" t="b">
        <v>0</v>
      </c>
      <c r="O131" t="b">
        <v>0</v>
      </c>
      <c r="P131">
        <f t="shared" ref="P131:P194" si="7">(G131/F131)*100</f>
        <v>3.202693602693603</v>
      </c>
      <c r="Q131">
        <f t="shared" ref="Q131:Q194" si="8">G131/I131</f>
        <v>86.472727272727269</v>
      </c>
      <c r="R131" s="6">
        <f t="shared" ref="R131:S194" si="9">(((L131/60)/60)/24)+DATE(1970,1,1)</f>
        <v>42038.25</v>
      </c>
      <c r="S131" s="6">
        <f t="shared" si="9"/>
        <v>42063.25</v>
      </c>
    </row>
    <row r="132" spans="1:19" x14ac:dyDescent="0.25">
      <c r="A132">
        <v>130</v>
      </c>
      <c r="B132" t="s">
        <v>290</v>
      </c>
      <c r="C132" s="3" t="s">
        <v>291</v>
      </c>
      <c r="D132" t="s">
        <v>2016</v>
      </c>
      <c r="E132" t="s">
        <v>2019</v>
      </c>
      <c r="F132">
        <v>9600</v>
      </c>
      <c r="G132">
        <v>14925</v>
      </c>
      <c r="H132" t="s">
        <v>19</v>
      </c>
      <c r="I132">
        <v>533</v>
      </c>
      <c r="J132" t="s">
        <v>32</v>
      </c>
      <c r="K132" t="s">
        <v>33</v>
      </c>
      <c r="L132">
        <v>1319605200</v>
      </c>
      <c r="M132">
        <v>1320991200</v>
      </c>
      <c r="N132" t="b">
        <v>0</v>
      </c>
      <c r="O132" t="b">
        <v>0</v>
      </c>
      <c r="P132">
        <f t="shared" si="7"/>
        <v>155.46875</v>
      </c>
      <c r="Q132">
        <f t="shared" si="8"/>
        <v>28.001876172607879</v>
      </c>
      <c r="R132" s="6">
        <f t="shared" si="9"/>
        <v>40842.208333333336</v>
      </c>
      <c r="S132" s="6">
        <f t="shared" si="9"/>
        <v>40858.25</v>
      </c>
    </row>
    <row r="133" spans="1:19" ht="31.5" x14ac:dyDescent="0.25">
      <c r="A133">
        <v>131</v>
      </c>
      <c r="B133" t="s">
        <v>292</v>
      </c>
      <c r="C133" s="3" t="s">
        <v>293</v>
      </c>
      <c r="D133" t="s">
        <v>2012</v>
      </c>
      <c r="E133" t="s">
        <v>2013</v>
      </c>
      <c r="F133">
        <v>164700</v>
      </c>
      <c r="G133">
        <v>166116</v>
      </c>
      <c r="H133" t="s">
        <v>19</v>
      </c>
      <c r="I133">
        <v>2443</v>
      </c>
      <c r="J133" t="s">
        <v>36</v>
      </c>
      <c r="K133" t="s">
        <v>37</v>
      </c>
      <c r="L133">
        <v>1385704800</v>
      </c>
      <c r="M133">
        <v>1386828000</v>
      </c>
      <c r="N133" t="b">
        <v>0</v>
      </c>
      <c r="O133" t="b">
        <v>0</v>
      </c>
      <c r="P133">
        <f t="shared" si="7"/>
        <v>100.85974499089254</v>
      </c>
      <c r="Q133">
        <f t="shared" si="8"/>
        <v>67.996725337699544</v>
      </c>
      <c r="R133" s="6">
        <f t="shared" si="9"/>
        <v>41607.25</v>
      </c>
      <c r="S133" s="6">
        <f t="shared" si="9"/>
        <v>41620.25</v>
      </c>
    </row>
    <row r="134" spans="1:19" x14ac:dyDescent="0.25">
      <c r="A134">
        <v>132</v>
      </c>
      <c r="B134" t="s">
        <v>294</v>
      </c>
      <c r="C134" s="3" t="s">
        <v>295</v>
      </c>
      <c r="D134" t="s">
        <v>2014</v>
      </c>
      <c r="E134" t="s">
        <v>2015</v>
      </c>
      <c r="F134">
        <v>3300</v>
      </c>
      <c r="G134">
        <v>3834</v>
      </c>
      <c r="H134" t="s">
        <v>19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>
        <f t="shared" si="7"/>
        <v>116.18181818181819</v>
      </c>
      <c r="Q134">
        <f t="shared" si="8"/>
        <v>43.078651685393261</v>
      </c>
      <c r="R134" s="6">
        <f t="shared" si="9"/>
        <v>43112.25</v>
      </c>
      <c r="S134" s="6">
        <f t="shared" si="9"/>
        <v>43128.25</v>
      </c>
    </row>
    <row r="135" spans="1:19" x14ac:dyDescent="0.25">
      <c r="A135">
        <v>133</v>
      </c>
      <c r="B135" t="s">
        <v>296</v>
      </c>
      <c r="C135" s="3" t="s">
        <v>297</v>
      </c>
      <c r="D135" t="s">
        <v>2010</v>
      </c>
      <c r="E135" t="s">
        <v>2037</v>
      </c>
      <c r="F135">
        <v>4500</v>
      </c>
      <c r="G135">
        <v>13985</v>
      </c>
      <c r="H135" t="s">
        <v>19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>
        <f t="shared" si="7"/>
        <v>310.77777777777777</v>
      </c>
      <c r="Q135">
        <f t="shared" si="8"/>
        <v>87.95597484276729</v>
      </c>
      <c r="R135" s="6">
        <f t="shared" si="9"/>
        <v>40767.208333333336</v>
      </c>
      <c r="S135" s="6">
        <f t="shared" si="9"/>
        <v>40789.208333333336</v>
      </c>
    </row>
    <row r="136" spans="1:19" x14ac:dyDescent="0.25">
      <c r="A136">
        <v>134</v>
      </c>
      <c r="B136" t="s">
        <v>298</v>
      </c>
      <c r="C136" s="3" t="s">
        <v>299</v>
      </c>
      <c r="D136" t="s">
        <v>2016</v>
      </c>
      <c r="E136" t="s">
        <v>2017</v>
      </c>
      <c r="F136">
        <v>99500</v>
      </c>
      <c r="G136">
        <v>89288</v>
      </c>
      <c r="H136" t="s">
        <v>14</v>
      </c>
      <c r="I136">
        <v>940</v>
      </c>
      <c r="J136" t="s">
        <v>86</v>
      </c>
      <c r="K136" t="s">
        <v>87</v>
      </c>
      <c r="L136">
        <v>1308459600</v>
      </c>
      <c r="M136">
        <v>1312693200</v>
      </c>
      <c r="N136" t="b">
        <v>0</v>
      </c>
      <c r="O136" t="b">
        <v>1</v>
      </c>
      <c r="P136">
        <f t="shared" si="7"/>
        <v>89.73668341708543</v>
      </c>
      <c r="Q136">
        <f t="shared" si="8"/>
        <v>94.987234042553197</v>
      </c>
      <c r="R136" s="6">
        <f t="shared" si="9"/>
        <v>40713.208333333336</v>
      </c>
      <c r="S136" s="6">
        <f t="shared" si="9"/>
        <v>40762.208333333336</v>
      </c>
    </row>
    <row r="137" spans="1:19" x14ac:dyDescent="0.25">
      <c r="A137">
        <v>135</v>
      </c>
      <c r="B137" t="s">
        <v>300</v>
      </c>
      <c r="C137" s="3" t="s">
        <v>301</v>
      </c>
      <c r="D137" t="s">
        <v>2014</v>
      </c>
      <c r="E137" t="s">
        <v>2015</v>
      </c>
      <c r="F137">
        <v>7700</v>
      </c>
      <c r="G137">
        <v>5488</v>
      </c>
      <c r="H137" t="s">
        <v>14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>
        <f t="shared" si="7"/>
        <v>71.27272727272728</v>
      </c>
      <c r="Q137">
        <f t="shared" si="8"/>
        <v>46.905982905982903</v>
      </c>
      <c r="R137" s="6">
        <f t="shared" si="9"/>
        <v>41340.25</v>
      </c>
      <c r="S137" s="6">
        <f t="shared" si="9"/>
        <v>41345.208333333336</v>
      </c>
    </row>
    <row r="138" spans="1:19" x14ac:dyDescent="0.25">
      <c r="A138">
        <v>136</v>
      </c>
      <c r="B138" t="s">
        <v>302</v>
      </c>
      <c r="C138" s="3" t="s">
        <v>303</v>
      </c>
      <c r="D138" t="s">
        <v>2016</v>
      </c>
      <c r="E138" t="s">
        <v>2019</v>
      </c>
      <c r="F138">
        <v>82800</v>
      </c>
      <c r="G138">
        <v>2721</v>
      </c>
      <c r="H138" t="s">
        <v>63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>
        <f t="shared" si="7"/>
        <v>3.2862318840579712</v>
      </c>
      <c r="Q138">
        <f t="shared" si="8"/>
        <v>46.913793103448278</v>
      </c>
      <c r="R138" s="6">
        <f t="shared" si="9"/>
        <v>41797.208333333336</v>
      </c>
      <c r="S138" s="6">
        <f t="shared" si="9"/>
        <v>41809.208333333336</v>
      </c>
    </row>
    <row r="139" spans="1:19" x14ac:dyDescent="0.25">
      <c r="A139">
        <v>137</v>
      </c>
      <c r="B139" t="s">
        <v>304</v>
      </c>
      <c r="C139" s="3" t="s">
        <v>305</v>
      </c>
      <c r="D139" t="s">
        <v>2022</v>
      </c>
      <c r="E139" t="s">
        <v>2023</v>
      </c>
      <c r="F139">
        <v>1800</v>
      </c>
      <c r="G139">
        <v>4712</v>
      </c>
      <c r="H139" t="s">
        <v>19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>
        <f t="shared" si="7"/>
        <v>261.77777777777777</v>
      </c>
      <c r="Q139">
        <f t="shared" si="8"/>
        <v>94.24</v>
      </c>
      <c r="R139" s="6">
        <f t="shared" si="9"/>
        <v>40457.208333333336</v>
      </c>
      <c r="S139" s="6">
        <f t="shared" si="9"/>
        <v>40463.208333333336</v>
      </c>
    </row>
    <row r="140" spans="1:19" ht="31.5" x14ac:dyDescent="0.25">
      <c r="A140">
        <v>138</v>
      </c>
      <c r="B140" t="s">
        <v>306</v>
      </c>
      <c r="C140" s="3" t="s">
        <v>307</v>
      </c>
      <c r="D140" t="s">
        <v>2025</v>
      </c>
      <c r="E140" t="s">
        <v>2036</v>
      </c>
      <c r="F140">
        <v>9600</v>
      </c>
      <c r="G140">
        <v>9216</v>
      </c>
      <c r="H140" t="s">
        <v>14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>
        <f t="shared" si="7"/>
        <v>96</v>
      </c>
      <c r="Q140">
        <f t="shared" si="8"/>
        <v>80.139130434782615</v>
      </c>
      <c r="R140" s="6">
        <f t="shared" si="9"/>
        <v>41180.208333333336</v>
      </c>
      <c r="S140" s="6">
        <f t="shared" si="9"/>
        <v>41186.208333333336</v>
      </c>
    </row>
    <row r="141" spans="1:19" x14ac:dyDescent="0.25">
      <c r="A141">
        <v>139</v>
      </c>
      <c r="B141" t="s">
        <v>308</v>
      </c>
      <c r="C141" s="3" t="s">
        <v>309</v>
      </c>
      <c r="D141" t="s">
        <v>2012</v>
      </c>
      <c r="E141" t="s">
        <v>2021</v>
      </c>
      <c r="F141">
        <v>92100</v>
      </c>
      <c r="G141">
        <v>19246</v>
      </c>
      <c r="H141" t="s">
        <v>14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>
        <f t="shared" si="7"/>
        <v>20.896851248642779</v>
      </c>
      <c r="Q141">
        <f t="shared" si="8"/>
        <v>59.036809815950917</v>
      </c>
      <c r="R141" s="6">
        <f t="shared" si="9"/>
        <v>42115.208333333328</v>
      </c>
      <c r="S141" s="6">
        <f t="shared" si="9"/>
        <v>42131.208333333328</v>
      </c>
    </row>
    <row r="142" spans="1:19" ht="31.5" x14ac:dyDescent="0.25">
      <c r="A142">
        <v>140</v>
      </c>
      <c r="B142" t="s">
        <v>310</v>
      </c>
      <c r="C142" s="3" t="s">
        <v>311</v>
      </c>
      <c r="D142" t="s">
        <v>2016</v>
      </c>
      <c r="E142" t="s">
        <v>2017</v>
      </c>
      <c r="F142">
        <v>5500</v>
      </c>
      <c r="G142">
        <v>12274</v>
      </c>
      <c r="H142" t="s">
        <v>19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>
        <f t="shared" si="7"/>
        <v>223.16363636363636</v>
      </c>
      <c r="Q142">
        <f t="shared" si="8"/>
        <v>65.989247311827953</v>
      </c>
      <c r="R142" s="6">
        <f t="shared" si="9"/>
        <v>43156.25</v>
      </c>
      <c r="S142" s="6">
        <f t="shared" si="9"/>
        <v>43161.25</v>
      </c>
    </row>
    <row r="143" spans="1:19" x14ac:dyDescent="0.25">
      <c r="A143">
        <v>141</v>
      </c>
      <c r="B143" t="s">
        <v>312</v>
      </c>
      <c r="C143" s="3" t="s">
        <v>313</v>
      </c>
      <c r="D143" t="s">
        <v>2012</v>
      </c>
      <c r="E143" t="s">
        <v>2013</v>
      </c>
      <c r="F143">
        <v>64300</v>
      </c>
      <c r="G143">
        <v>65323</v>
      </c>
      <c r="H143" t="s">
        <v>19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>
        <f t="shared" si="7"/>
        <v>101.59097978227061</v>
      </c>
      <c r="Q143">
        <f t="shared" si="8"/>
        <v>60.992530345471522</v>
      </c>
      <c r="R143" s="6">
        <f t="shared" si="9"/>
        <v>42167.208333333328</v>
      </c>
      <c r="S143" s="6">
        <f t="shared" si="9"/>
        <v>42173.208333333328</v>
      </c>
    </row>
    <row r="144" spans="1:19" x14ac:dyDescent="0.25">
      <c r="A144">
        <v>142</v>
      </c>
      <c r="B144" t="s">
        <v>314</v>
      </c>
      <c r="C144" s="3" t="s">
        <v>315</v>
      </c>
      <c r="D144" t="s">
        <v>2012</v>
      </c>
      <c r="E144" t="s">
        <v>2013</v>
      </c>
      <c r="F144">
        <v>5000</v>
      </c>
      <c r="G144">
        <v>11502</v>
      </c>
      <c r="H144" t="s">
        <v>19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>
        <f t="shared" si="7"/>
        <v>230.03999999999996</v>
      </c>
      <c r="Q144">
        <f t="shared" si="8"/>
        <v>98.307692307692307</v>
      </c>
      <c r="R144" s="6">
        <f t="shared" si="9"/>
        <v>41005.208333333336</v>
      </c>
      <c r="S144" s="6">
        <f t="shared" si="9"/>
        <v>41046.208333333336</v>
      </c>
    </row>
    <row r="145" spans="1:19" x14ac:dyDescent="0.25">
      <c r="A145">
        <v>143</v>
      </c>
      <c r="B145" t="s">
        <v>316</v>
      </c>
      <c r="C145" s="3" t="s">
        <v>317</v>
      </c>
      <c r="D145" t="s">
        <v>2010</v>
      </c>
      <c r="E145" t="s">
        <v>2020</v>
      </c>
      <c r="F145">
        <v>5400</v>
      </c>
      <c r="G145">
        <v>7322</v>
      </c>
      <c r="H145" t="s">
        <v>19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>
        <f t="shared" si="7"/>
        <v>135.59259259259261</v>
      </c>
      <c r="Q145">
        <f t="shared" si="8"/>
        <v>104.6</v>
      </c>
      <c r="R145" s="6">
        <f t="shared" si="9"/>
        <v>40357.208333333336</v>
      </c>
      <c r="S145" s="6">
        <f t="shared" si="9"/>
        <v>40377.208333333336</v>
      </c>
    </row>
    <row r="146" spans="1:19" x14ac:dyDescent="0.25">
      <c r="A146">
        <v>144</v>
      </c>
      <c r="B146" t="s">
        <v>318</v>
      </c>
      <c r="C146" s="3" t="s">
        <v>319</v>
      </c>
      <c r="D146" t="s">
        <v>2014</v>
      </c>
      <c r="E146" t="s">
        <v>2015</v>
      </c>
      <c r="F146">
        <v>9000</v>
      </c>
      <c r="G146">
        <v>11619</v>
      </c>
      <c r="H146" t="s">
        <v>19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>
        <f t="shared" si="7"/>
        <v>129.1</v>
      </c>
      <c r="Q146">
        <f t="shared" si="8"/>
        <v>86.066666666666663</v>
      </c>
      <c r="R146" s="6">
        <f t="shared" si="9"/>
        <v>43633.208333333328</v>
      </c>
      <c r="S146" s="6">
        <f t="shared" si="9"/>
        <v>43641.208333333328</v>
      </c>
    </row>
    <row r="147" spans="1:19" x14ac:dyDescent="0.25">
      <c r="A147">
        <v>145</v>
      </c>
      <c r="B147" t="s">
        <v>320</v>
      </c>
      <c r="C147" s="3" t="s">
        <v>321</v>
      </c>
      <c r="D147" t="s">
        <v>2012</v>
      </c>
      <c r="E147" t="s">
        <v>2021</v>
      </c>
      <c r="F147">
        <v>25000</v>
      </c>
      <c r="G147">
        <v>59128</v>
      </c>
      <c r="H147" t="s">
        <v>19</v>
      </c>
      <c r="I147">
        <v>768</v>
      </c>
      <c r="J147" t="s">
        <v>86</v>
      </c>
      <c r="K147" t="s">
        <v>87</v>
      </c>
      <c r="L147">
        <v>1410066000</v>
      </c>
      <c r="M147">
        <v>1410498000</v>
      </c>
      <c r="N147" t="b">
        <v>0</v>
      </c>
      <c r="O147" t="b">
        <v>0</v>
      </c>
      <c r="P147">
        <f t="shared" si="7"/>
        <v>236.512</v>
      </c>
      <c r="Q147">
        <f t="shared" si="8"/>
        <v>76.989583333333329</v>
      </c>
      <c r="R147" s="6">
        <f t="shared" si="9"/>
        <v>41889.208333333336</v>
      </c>
      <c r="S147" s="6">
        <f t="shared" si="9"/>
        <v>41894.208333333336</v>
      </c>
    </row>
    <row r="148" spans="1:19" ht="31.5" x14ac:dyDescent="0.25">
      <c r="A148">
        <v>146</v>
      </c>
      <c r="B148" t="s">
        <v>322</v>
      </c>
      <c r="C148" s="3" t="s">
        <v>323</v>
      </c>
      <c r="D148" t="s">
        <v>2014</v>
      </c>
      <c r="E148" t="s">
        <v>2015</v>
      </c>
      <c r="F148">
        <v>8800</v>
      </c>
      <c r="G148">
        <v>1518</v>
      </c>
      <c r="H148" t="s">
        <v>63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>
        <f t="shared" si="7"/>
        <v>17.25</v>
      </c>
      <c r="Q148">
        <f t="shared" si="8"/>
        <v>29.764705882352942</v>
      </c>
      <c r="R148" s="6">
        <f t="shared" si="9"/>
        <v>40855.25</v>
      </c>
      <c r="S148" s="6">
        <f t="shared" si="9"/>
        <v>40875.25</v>
      </c>
    </row>
    <row r="149" spans="1:19" x14ac:dyDescent="0.25">
      <c r="A149">
        <v>147</v>
      </c>
      <c r="B149" t="s">
        <v>324</v>
      </c>
      <c r="C149" s="3" t="s">
        <v>325</v>
      </c>
      <c r="D149" t="s">
        <v>2014</v>
      </c>
      <c r="E149" t="s">
        <v>2015</v>
      </c>
      <c r="F149">
        <v>8300</v>
      </c>
      <c r="G149">
        <v>9337</v>
      </c>
      <c r="H149" t="s">
        <v>19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>
        <f t="shared" si="7"/>
        <v>112.49397590361446</v>
      </c>
      <c r="Q149">
        <f t="shared" si="8"/>
        <v>46.91959798994975</v>
      </c>
      <c r="R149" s="6">
        <f t="shared" si="9"/>
        <v>42534.208333333328</v>
      </c>
      <c r="S149" s="6">
        <f t="shared" si="9"/>
        <v>42540.208333333328</v>
      </c>
    </row>
    <row r="150" spans="1:19" x14ac:dyDescent="0.25">
      <c r="A150">
        <v>148</v>
      </c>
      <c r="B150" t="s">
        <v>326</v>
      </c>
      <c r="C150" s="3" t="s">
        <v>327</v>
      </c>
      <c r="D150" t="s">
        <v>2012</v>
      </c>
      <c r="E150" t="s">
        <v>2021</v>
      </c>
      <c r="F150">
        <v>9300</v>
      </c>
      <c r="G150">
        <v>11255</v>
      </c>
      <c r="H150" t="s">
        <v>19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>
        <f t="shared" si="7"/>
        <v>121.02150537634408</v>
      </c>
      <c r="Q150">
        <f t="shared" si="8"/>
        <v>105.18691588785046</v>
      </c>
      <c r="R150" s="6">
        <f t="shared" si="9"/>
        <v>42941.208333333328</v>
      </c>
      <c r="S150" s="6">
        <f t="shared" si="9"/>
        <v>42950.208333333328</v>
      </c>
    </row>
    <row r="151" spans="1:19" x14ac:dyDescent="0.25">
      <c r="A151">
        <v>149</v>
      </c>
      <c r="B151" t="s">
        <v>328</v>
      </c>
      <c r="C151" s="3" t="s">
        <v>329</v>
      </c>
      <c r="D151" t="s">
        <v>2010</v>
      </c>
      <c r="E151" t="s">
        <v>2020</v>
      </c>
      <c r="F151">
        <v>6200</v>
      </c>
      <c r="G151">
        <v>13632</v>
      </c>
      <c r="H151" t="s">
        <v>19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>
        <f t="shared" si="7"/>
        <v>219.87096774193549</v>
      </c>
      <c r="Q151">
        <f t="shared" si="8"/>
        <v>69.907692307692301</v>
      </c>
      <c r="R151" s="6">
        <f t="shared" si="9"/>
        <v>41275.25</v>
      </c>
      <c r="S151" s="6">
        <f t="shared" si="9"/>
        <v>41327.25</v>
      </c>
    </row>
    <row r="152" spans="1:19" x14ac:dyDescent="0.25">
      <c r="A152">
        <v>150</v>
      </c>
      <c r="B152" t="s">
        <v>330</v>
      </c>
      <c r="C152" s="3" t="s">
        <v>331</v>
      </c>
      <c r="D152" t="s">
        <v>2010</v>
      </c>
      <c r="E152" t="s">
        <v>2011</v>
      </c>
      <c r="F152">
        <v>100</v>
      </c>
      <c r="G152">
        <v>1</v>
      </c>
      <c r="H152" t="s">
        <v>14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>
        <f t="shared" si="7"/>
        <v>1</v>
      </c>
      <c r="Q152">
        <f t="shared" si="8"/>
        <v>1</v>
      </c>
      <c r="R152" s="6">
        <f t="shared" si="9"/>
        <v>43450.25</v>
      </c>
      <c r="S152" s="6">
        <f t="shared" si="9"/>
        <v>43451.25</v>
      </c>
    </row>
    <row r="153" spans="1:19" x14ac:dyDescent="0.25">
      <c r="A153">
        <v>151</v>
      </c>
      <c r="B153" t="s">
        <v>332</v>
      </c>
      <c r="C153" s="3" t="s">
        <v>333</v>
      </c>
      <c r="D153" t="s">
        <v>2010</v>
      </c>
      <c r="E153" t="s">
        <v>2018</v>
      </c>
      <c r="F153">
        <v>137200</v>
      </c>
      <c r="G153">
        <v>88037</v>
      </c>
      <c r="H153" t="s">
        <v>14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>
        <f t="shared" si="7"/>
        <v>64.166909620991248</v>
      </c>
      <c r="Q153">
        <f t="shared" si="8"/>
        <v>60.011588275391958</v>
      </c>
      <c r="R153" s="6">
        <f t="shared" si="9"/>
        <v>41799.208333333336</v>
      </c>
      <c r="S153" s="6">
        <f t="shared" si="9"/>
        <v>41850.208333333336</v>
      </c>
    </row>
    <row r="154" spans="1:19" x14ac:dyDescent="0.25">
      <c r="A154">
        <v>152</v>
      </c>
      <c r="B154" t="s">
        <v>334</v>
      </c>
      <c r="C154" s="3" t="s">
        <v>335</v>
      </c>
      <c r="D154" t="s">
        <v>2010</v>
      </c>
      <c r="E154" t="s">
        <v>2020</v>
      </c>
      <c r="F154">
        <v>41500</v>
      </c>
      <c r="G154">
        <v>175573</v>
      </c>
      <c r="H154" t="s">
        <v>19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>
        <f t="shared" si="7"/>
        <v>423.06746987951806</v>
      </c>
      <c r="Q154">
        <f t="shared" si="8"/>
        <v>52.006220379146917</v>
      </c>
      <c r="R154" s="6">
        <f t="shared" si="9"/>
        <v>42783.25</v>
      </c>
      <c r="S154" s="6">
        <f t="shared" si="9"/>
        <v>42790.25</v>
      </c>
    </row>
    <row r="155" spans="1:19" x14ac:dyDescent="0.25">
      <c r="A155">
        <v>153</v>
      </c>
      <c r="B155" t="s">
        <v>336</v>
      </c>
      <c r="C155" s="3" t="s">
        <v>337</v>
      </c>
      <c r="D155" t="s">
        <v>2014</v>
      </c>
      <c r="E155" t="s">
        <v>2015</v>
      </c>
      <c r="F155">
        <v>189400</v>
      </c>
      <c r="G155">
        <v>176112</v>
      </c>
      <c r="H155" t="s">
        <v>14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>
        <f t="shared" si="7"/>
        <v>92.984160506863773</v>
      </c>
      <c r="Q155">
        <f t="shared" si="8"/>
        <v>31.000176025347649</v>
      </c>
      <c r="R155" s="6">
        <f t="shared" si="9"/>
        <v>41201.208333333336</v>
      </c>
      <c r="S155" s="6">
        <f t="shared" si="9"/>
        <v>41207.208333333336</v>
      </c>
    </row>
    <row r="156" spans="1:19" x14ac:dyDescent="0.25">
      <c r="A156">
        <v>154</v>
      </c>
      <c r="B156" t="s">
        <v>338</v>
      </c>
      <c r="C156" s="3" t="s">
        <v>339</v>
      </c>
      <c r="D156" t="s">
        <v>2010</v>
      </c>
      <c r="E156" t="s">
        <v>2020</v>
      </c>
      <c r="F156">
        <v>171300</v>
      </c>
      <c r="G156">
        <v>100650</v>
      </c>
      <c r="H156" t="s">
        <v>14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>
        <f t="shared" si="7"/>
        <v>58.756567425569173</v>
      </c>
      <c r="Q156">
        <f t="shared" si="8"/>
        <v>95.042492917847028</v>
      </c>
      <c r="R156" s="6">
        <f t="shared" si="9"/>
        <v>42502.208333333328</v>
      </c>
      <c r="S156" s="6">
        <f t="shared" si="9"/>
        <v>42525.208333333328</v>
      </c>
    </row>
    <row r="157" spans="1:19" x14ac:dyDescent="0.25">
      <c r="A157">
        <v>155</v>
      </c>
      <c r="B157" t="s">
        <v>340</v>
      </c>
      <c r="C157" s="3" t="s">
        <v>341</v>
      </c>
      <c r="D157" t="s">
        <v>2014</v>
      </c>
      <c r="E157" t="s">
        <v>2015</v>
      </c>
      <c r="F157">
        <v>139500</v>
      </c>
      <c r="G157">
        <v>90706</v>
      </c>
      <c r="H157" t="s">
        <v>14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>
        <f t="shared" si="7"/>
        <v>65.022222222222226</v>
      </c>
      <c r="Q157">
        <f t="shared" si="8"/>
        <v>75.968174204355108</v>
      </c>
      <c r="R157" s="6">
        <f t="shared" si="9"/>
        <v>40262.208333333336</v>
      </c>
      <c r="S157" s="6">
        <f t="shared" si="9"/>
        <v>40277.208333333336</v>
      </c>
    </row>
    <row r="158" spans="1:19" x14ac:dyDescent="0.25">
      <c r="A158">
        <v>156</v>
      </c>
      <c r="B158" t="s">
        <v>342</v>
      </c>
      <c r="C158" s="3" t="s">
        <v>343</v>
      </c>
      <c r="D158" t="s">
        <v>2010</v>
      </c>
      <c r="E158" t="s">
        <v>2011</v>
      </c>
      <c r="F158">
        <v>36400</v>
      </c>
      <c r="G158">
        <v>26914</v>
      </c>
      <c r="H158" t="s">
        <v>63</v>
      </c>
      <c r="I158">
        <v>379</v>
      </c>
      <c r="J158" t="s">
        <v>24</v>
      </c>
      <c r="K158" t="s">
        <v>25</v>
      </c>
      <c r="L158">
        <v>1570251600</v>
      </c>
      <c r="M158">
        <v>1572325200</v>
      </c>
      <c r="N158" t="b">
        <v>0</v>
      </c>
      <c r="O158" t="b">
        <v>0</v>
      </c>
      <c r="P158">
        <f t="shared" si="7"/>
        <v>73.939560439560438</v>
      </c>
      <c r="Q158">
        <f t="shared" si="8"/>
        <v>71.013192612137203</v>
      </c>
      <c r="R158" s="6">
        <f t="shared" si="9"/>
        <v>43743.208333333328</v>
      </c>
      <c r="S158" s="6">
        <f t="shared" si="9"/>
        <v>43767.208333333328</v>
      </c>
    </row>
    <row r="159" spans="1:19" x14ac:dyDescent="0.25">
      <c r="A159">
        <v>157</v>
      </c>
      <c r="B159" t="s">
        <v>344</v>
      </c>
      <c r="C159" s="3" t="s">
        <v>345</v>
      </c>
      <c r="D159" t="s">
        <v>2029</v>
      </c>
      <c r="E159" t="s">
        <v>2030</v>
      </c>
      <c r="F159">
        <v>4200</v>
      </c>
      <c r="G159">
        <v>2212</v>
      </c>
      <c r="H159" t="s">
        <v>14</v>
      </c>
      <c r="I159">
        <v>30</v>
      </c>
      <c r="J159" t="s">
        <v>24</v>
      </c>
      <c r="K159" t="s">
        <v>25</v>
      </c>
      <c r="L159">
        <v>1388383200</v>
      </c>
      <c r="M159">
        <v>1389420000</v>
      </c>
      <c r="N159" t="b">
        <v>0</v>
      </c>
      <c r="O159" t="b">
        <v>0</v>
      </c>
      <c r="P159">
        <f t="shared" si="7"/>
        <v>52.666666666666664</v>
      </c>
      <c r="Q159">
        <f t="shared" si="8"/>
        <v>73.733333333333334</v>
      </c>
      <c r="R159" s="6">
        <f t="shared" si="9"/>
        <v>41638.25</v>
      </c>
      <c r="S159" s="6">
        <f t="shared" si="9"/>
        <v>41650.25</v>
      </c>
    </row>
    <row r="160" spans="1:19" x14ac:dyDescent="0.25">
      <c r="A160">
        <v>158</v>
      </c>
      <c r="B160" t="s">
        <v>346</v>
      </c>
      <c r="C160" s="3" t="s">
        <v>347</v>
      </c>
      <c r="D160" t="s">
        <v>2010</v>
      </c>
      <c r="E160" t="s">
        <v>2011</v>
      </c>
      <c r="F160">
        <v>2100</v>
      </c>
      <c r="G160">
        <v>4640</v>
      </c>
      <c r="H160" t="s">
        <v>19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>
        <f t="shared" si="7"/>
        <v>220.95238095238096</v>
      </c>
      <c r="Q160">
        <f t="shared" si="8"/>
        <v>113.17073170731707</v>
      </c>
      <c r="R160" s="6">
        <f t="shared" si="9"/>
        <v>42346.25</v>
      </c>
      <c r="S160" s="6">
        <f t="shared" si="9"/>
        <v>42347.25</v>
      </c>
    </row>
    <row r="161" spans="1:19" x14ac:dyDescent="0.25">
      <c r="A161">
        <v>159</v>
      </c>
      <c r="B161" t="s">
        <v>348</v>
      </c>
      <c r="C161" s="3" t="s">
        <v>349</v>
      </c>
      <c r="D161" t="s">
        <v>2014</v>
      </c>
      <c r="E161" t="s">
        <v>2015</v>
      </c>
      <c r="F161">
        <v>191200</v>
      </c>
      <c r="G161">
        <v>191222</v>
      </c>
      <c r="H161" t="s">
        <v>19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>
        <f t="shared" si="7"/>
        <v>100.01150627615063</v>
      </c>
      <c r="Q161">
        <f t="shared" si="8"/>
        <v>105.00933552992861</v>
      </c>
      <c r="R161" s="6">
        <f t="shared" si="9"/>
        <v>43551.208333333328</v>
      </c>
      <c r="S161" s="6">
        <f t="shared" si="9"/>
        <v>43569.208333333328</v>
      </c>
    </row>
    <row r="162" spans="1:19" x14ac:dyDescent="0.25">
      <c r="A162">
        <v>160</v>
      </c>
      <c r="B162" t="s">
        <v>350</v>
      </c>
      <c r="C162" s="3" t="s">
        <v>351</v>
      </c>
      <c r="D162" t="s">
        <v>2012</v>
      </c>
      <c r="E162" t="s">
        <v>2021</v>
      </c>
      <c r="F162">
        <v>8000</v>
      </c>
      <c r="G162">
        <v>12985</v>
      </c>
      <c r="H162" t="s">
        <v>19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>
        <f t="shared" si="7"/>
        <v>162.3125</v>
      </c>
      <c r="Q162">
        <f t="shared" si="8"/>
        <v>79.176829268292678</v>
      </c>
      <c r="R162" s="6">
        <f t="shared" si="9"/>
        <v>43582.208333333328</v>
      </c>
      <c r="S162" s="6">
        <f t="shared" si="9"/>
        <v>43598.208333333328</v>
      </c>
    </row>
    <row r="163" spans="1:19" ht="31.5" x14ac:dyDescent="0.25">
      <c r="A163">
        <v>161</v>
      </c>
      <c r="B163" t="s">
        <v>352</v>
      </c>
      <c r="C163" s="3" t="s">
        <v>353</v>
      </c>
      <c r="D163" t="s">
        <v>2012</v>
      </c>
      <c r="E163" t="s">
        <v>2013</v>
      </c>
      <c r="F163">
        <v>5500</v>
      </c>
      <c r="G163">
        <v>4300</v>
      </c>
      <c r="H163" t="s">
        <v>14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>
        <f t="shared" si="7"/>
        <v>78.181818181818187</v>
      </c>
      <c r="Q163">
        <f t="shared" si="8"/>
        <v>57.333333333333336</v>
      </c>
      <c r="R163" s="6">
        <f t="shared" si="9"/>
        <v>42270.208333333328</v>
      </c>
      <c r="S163" s="6">
        <f t="shared" si="9"/>
        <v>42276.208333333328</v>
      </c>
    </row>
    <row r="164" spans="1:19" ht="31.5" x14ac:dyDescent="0.25">
      <c r="A164">
        <v>162</v>
      </c>
      <c r="B164" t="s">
        <v>354</v>
      </c>
      <c r="C164" s="3" t="s">
        <v>355</v>
      </c>
      <c r="D164" t="s">
        <v>2010</v>
      </c>
      <c r="E164" t="s">
        <v>2011</v>
      </c>
      <c r="F164">
        <v>6100</v>
      </c>
      <c r="G164">
        <v>9134</v>
      </c>
      <c r="H164" t="s">
        <v>19</v>
      </c>
      <c r="I164">
        <v>157</v>
      </c>
      <c r="J164" t="s">
        <v>86</v>
      </c>
      <c r="K164" t="s">
        <v>87</v>
      </c>
      <c r="L164">
        <v>1544248800</v>
      </c>
      <c r="M164">
        <v>1546840800</v>
      </c>
      <c r="N164" t="b">
        <v>0</v>
      </c>
      <c r="O164" t="b">
        <v>0</v>
      </c>
      <c r="P164">
        <f t="shared" si="7"/>
        <v>149.73770491803279</v>
      </c>
      <c r="Q164">
        <f t="shared" si="8"/>
        <v>58.178343949044589</v>
      </c>
      <c r="R164" s="6">
        <f t="shared" si="9"/>
        <v>43442.25</v>
      </c>
      <c r="S164" s="6">
        <f t="shared" si="9"/>
        <v>43472.25</v>
      </c>
    </row>
    <row r="165" spans="1:19" x14ac:dyDescent="0.25">
      <c r="A165">
        <v>163</v>
      </c>
      <c r="B165" t="s">
        <v>356</v>
      </c>
      <c r="C165" s="3" t="s">
        <v>357</v>
      </c>
      <c r="D165" t="s">
        <v>2029</v>
      </c>
      <c r="E165" t="s">
        <v>2030</v>
      </c>
      <c r="F165">
        <v>3500</v>
      </c>
      <c r="G165">
        <v>8864</v>
      </c>
      <c r="H165" t="s">
        <v>19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>
        <f t="shared" si="7"/>
        <v>253.25714285714284</v>
      </c>
      <c r="Q165">
        <f t="shared" si="8"/>
        <v>36.032520325203251</v>
      </c>
      <c r="R165" s="6">
        <f t="shared" si="9"/>
        <v>43028.208333333328</v>
      </c>
      <c r="S165" s="6">
        <f t="shared" si="9"/>
        <v>43077.25</v>
      </c>
    </row>
    <row r="166" spans="1:19" x14ac:dyDescent="0.25">
      <c r="A166">
        <v>164</v>
      </c>
      <c r="B166" t="s">
        <v>358</v>
      </c>
      <c r="C166" s="3" t="s">
        <v>359</v>
      </c>
      <c r="D166" t="s">
        <v>2014</v>
      </c>
      <c r="E166" t="s">
        <v>2015</v>
      </c>
      <c r="F166">
        <v>150500</v>
      </c>
      <c r="G166">
        <v>150755</v>
      </c>
      <c r="H166" t="s">
        <v>19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>
        <f t="shared" si="7"/>
        <v>100.16943521594683</v>
      </c>
      <c r="Q166">
        <f t="shared" si="8"/>
        <v>107.99068767908309</v>
      </c>
      <c r="R166" s="6">
        <f t="shared" si="9"/>
        <v>43016.208333333328</v>
      </c>
      <c r="S166" s="6">
        <f t="shared" si="9"/>
        <v>43017.208333333328</v>
      </c>
    </row>
    <row r="167" spans="1:19" x14ac:dyDescent="0.25">
      <c r="A167">
        <v>165</v>
      </c>
      <c r="B167" t="s">
        <v>360</v>
      </c>
      <c r="C167" s="3" t="s">
        <v>361</v>
      </c>
      <c r="D167" t="s">
        <v>2012</v>
      </c>
      <c r="E167" t="s">
        <v>2013</v>
      </c>
      <c r="F167">
        <v>90400</v>
      </c>
      <c r="G167">
        <v>110279</v>
      </c>
      <c r="H167" t="s">
        <v>19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>
        <f t="shared" si="7"/>
        <v>121.99004424778761</v>
      </c>
      <c r="Q167">
        <f t="shared" si="8"/>
        <v>44.005985634477256</v>
      </c>
      <c r="R167" s="6">
        <f t="shared" si="9"/>
        <v>42948.208333333328</v>
      </c>
      <c r="S167" s="6">
        <f t="shared" si="9"/>
        <v>42980.208333333328</v>
      </c>
    </row>
    <row r="168" spans="1:19" x14ac:dyDescent="0.25">
      <c r="A168">
        <v>166</v>
      </c>
      <c r="B168" t="s">
        <v>362</v>
      </c>
      <c r="C168" s="3" t="s">
        <v>363</v>
      </c>
      <c r="D168" t="s">
        <v>2029</v>
      </c>
      <c r="E168" t="s">
        <v>2030</v>
      </c>
      <c r="F168">
        <v>9800</v>
      </c>
      <c r="G168">
        <v>13439</v>
      </c>
      <c r="H168" t="s">
        <v>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>
        <f t="shared" si="7"/>
        <v>137.13265306122449</v>
      </c>
      <c r="Q168">
        <f t="shared" si="8"/>
        <v>55.077868852459019</v>
      </c>
      <c r="R168" s="6">
        <f t="shared" si="9"/>
        <v>40534.25</v>
      </c>
      <c r="S168" s="6">
        <f t="shared" si="9"/>
        <v>40538.25</v>
      </c>
    </row>
    <row r="169" spans="1:19" x14ac:dyDescent="0.25">
      <c r="A169">
        <v>167</v>
      </c>
      <c r="B169" t="s">
        <v>364</v>
      </c>
      <c r="C169" s="3" t="s">
        <v>365</v>
      </c>
      <c r="D169" t="s">
        <v>2014</v>
      </c>
      <c r="E169" t="s">
        <v>2015</v>
      </c>
      <c r="F169">
        <v>2600</v>
      </c>
      <c r="G169">
        <v>10804</v>
      </c>
      <c r="H169" t="s">
        <v>19</v>
      </c>
      <c r="I169">
        <v>146</v>
      </c>
      <c r="J169" t="s">
        <v>24</v>
      </c>
      <c r="K169" t="s">
        <v>25</v>
      </c>
      <c r="L169">
        <v>1370840400</v>
      </c>
      <c r="M169">
        <v>1371704400</v>
      </c>
      <c r="N169" t="b">
        <v>0</v>
      </c>
      <c r="O169" t="b">
        <v>0</v>
      </c>
      <c r="P169">
        <f t="shared" si="7"/>
        <v>415.53846153846149</v>
      </c>
      <c r="Q169">
        <f t="shared" si="8"/>
        <v>74</v>
      </c>
      <c r="R169" s="6">
        <f t="shared" si="9"/>
        <v>41435.208333333336</v>
      </c>
      <c r="S169" s="6">
        <f t="shared" si="9"/>
        <v>41445.208333333336</v>
      </c>
    </row>
    <row r="170" spans="1:19" x14ac:dyDescent="0.25">
      <c r="A170">
        <v>168</v>
      </c>
      <c r="B170" t="s">
        <v>366</v>
      </c>
      <c r="C170" s="3" t="s">
        <v>367</v>
      </c>
      <c r="D170" t="s">
        <v>2010</v>
      </c>
      <c r="E170" t="s">
        <v>2020</v>
      </c>
      <c r="F170">
        <v>128100</v>
      </c>
      <c r="G170">
        <v>40107</v>
      </c>
      <c r="H170" t="s">
        <v>14</v>
      </c>
      <c r="I170">
        <v>955</v>
      </c>
      <c r="J170" t="s">
        <v>32</v>
      </c>
      <c r="K170" t="s">
        <v>33</v>
      </c>
      <c r="L170">
        <v>1550815200</v>
      </c>
      <c r="M170">
        <v>1552798800</v>
      </c>
      <c r="N170" t="b">
        <v>0</v>
      </c>
      <c r="O170" t="b">
        <v>1</v>
      </c>
      <c r="P170">
        <f t="shared" si="7"/>
        <v>31.30913348946136</v>
      </c>
      <c r="Q170">
        <f t="shared" si="8"/>
        <v>41.996858638743454</v>
      </c>
      <c r="R170" s="6">
        <f t="shared" si="9"/>
        <v>43518.25</v>
      </c>
      <c r="S170" s="6">
        <f t="shared" si="9"/>
        <v>43541.208333333328</v>
      </c>
    </row>
    <row r="171" spans="1:19" x14ac:dyDescent="0.25">
      <c r="A171">
        <v>169</v>
      </c>
      <c r="B171" t="s">
        <v>368</v>
      </c>
      <c r="C171" s="3" t="s">
        <v>369</v>
      </c>
      <c r="D171" t="s">
        <v>2016</v>
      </c>
      <c r="E171" t="s">
        <v>2027</v>
      </c>
      <c r="F171">
        <v>23300</v>
      </c>
      <c r="G171">
        <v>98811</v>
      </c>
      <c r="H171" t="s">
        <v>19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>
        <f t="shared" si="7"/>
        <v>424.08154506437768</v>
      </c>
      <c r="Q171">
        <f t="shared" si="8"/>
        <v>77.988161010260455</v>
      </c>
      <c r="R171" s="6">
        <f t="shared" si="9"/>
        <v>41077.208333333336</v>
      </c>
      <c r="S171" s="6">
        <f t="shared" si="9"/>
        <v>41105.208333333336</v>
      </c>
    </row>
    <row r="172" spans="1:19" x14ac:dyDescent="0.25">
      <c r="A172">
        <v>170</v>
      </c>
      <c r="B172" t="s">
        <v>370</v>
      </c>
      <c r="C172" s="3" t="s">
        <v>371</v>
      </c>
      <c r="D172" t="s">
        <v>2010</v>
      </c>
      <c r="E172" t="s">
        <v>2020</v>
      </c>
      <c r="F172">
        <v>188100</v>
      </c>
      <c r="G172">
        <v>5528</v>
      </c>
      <c r="H172" t="s">
        <v>14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>
        <f t="shared" si="7"/>
        <v>2.93886230728336</v>
      </c>
      <c r="Q172">
        <f t="shared" si="8"/>
        <v>82.507462686567166</v>
      </c>
      <c r="R172" s="6">
        <f t="shared" si="9"/>
        <v>42950.208333333328</v>
      </c>
      <c r="S172" s="6">
        <f t="shared" si="9"/>
        <v>42957.208333333328</v>
      </c>
    </row>
    <row r="173" spans="1:19" ht="31.5" x14ac:dyDescent="0.25">
      <c r="A173">
        <v>171</v>
      </c>
      <c r="B173" t="s">
        <v>372</v>
      </c>
      <c r="C173" s="3" t="s">
        <v>373</v>
      </c>
      <c r="D173" t="s">
        <v>2022</v>
      </c>
      <c r="E173" t="s">
        <v>2034</v>
      </c>
      <c r="F173">
        <v>4900</v>
      </c>
      <c r="G173">
        <v>521</v>
      </c>
      <c r="H173" t="s">
        <v>14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>
        <f t="shared" si="7"/>
        <v>10.63265306122449</v>
      </c>
      <c r="Q173">
        <f t="shared" si="8"/>
        <v>104.2</v>
      </c>
      <c r="R173" s="6">
        <f t="shared" si="9"/>
        <v>41718.208333333336</v>
      </c>
      <c r="S173" s="6">
        <f t="shared" si="9"/>
        <v>41740.208333333336</v>
      </c>
    </row>
    <row r="174" spans="1:19" x14ac:dyDescent="0.25">
      <c r="A174">
        <v>172</v>
      </c>
      <c r="B174" t="s">
        <v>374</v>
      </c>
      <c r="C174" s="3" t="s">
        <v>375</v>
      </c>
      <c r="D174" t="s">
        <v>2016</v>
      </c>
      <c r="E174" t="s">
        <v>2017</v>
      </c>
      <c r="F174">
        <v>800</v>
      </c>
      <c r="G174">
        <v>663</v>
      </c>
      <c r="H174" t="s">
        <v>14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>
        <f t="shared" si="7"/>
        <v>82.875</v>
      </c>
      <c r="Q174">
        <f t="shared" si="8"/>
        <v>25.5</v>
      </c>
      <c r="R174" s="6">
        <f t="shared" si="9"/>
        <v>41839.208333333336</v>
      </c>
      <c r="S174" s="6">
        <f t="shared" si="9"/>
        <v>41854.208333333336</v>
      </c>
    </row>
    <row r="175" spans="1:19" x14ac:dyDescent="0.25">
      <c r="A175">
        <v>173</v>
      </c>
      <c r="B175" t="s">
        <v>376</v>
      </c>
      <c r="C175" s="3" t="s">
        <v>377</v>
      </c>
      <c r="D175" t="s">
        <v>2014</v>
      </c>
      <c r="E175" t="s">
        <v>2015</v>
      </c>
      <c r="F175">
        <v>96700</v>
      </c>
      <c r="G175">
        <v>157635</v>
      </c>
      <c r="H175" t="s">
        <v>19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>
        <f t="shared" si="7"/>
        <v>163.01447776628748</v>
      </c>
      <c r="Q175">
        <f t="shared" si="8"/>
        <v>100.98334401024984</v>
      </c>
      <c r="R175" s="6">
        <f t="shared" si="9"/>
        <v>41412.208333333336</v>
      </c>
      <c r="S175" s="6">
        <f t="shared" si="9"/>
        <v>41418.208333333336</v>
      </c>
    </row>
    <row r="176" spans="1:19" x14ac:dyDescent="0.25">
      <c r="A176">
        <v>174</v>
      </c>
      <c r="B176" t="s">
        <v>378</v>
      </c>
      <c r="C176" s="3" t="s">
        <v>379</v>
      </c>
      <c r="D176" t="s">
        <v>2012</v>
      </c>
      <c r="E176" t="s">
        <v>2021</v>
      </c>
      <c r="F176">
        <v>600</v>
      </c>
      <c r="G176">
        <v>5368</v>
      </c>
      <c r="H176" t="s">
        <v>19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>
        <f t="shared" si="7"/>
        <v>894.66666666666674</v>
      </c>
      <c r="Q176">
        <f t="shared" si="8"/>
        <v>111.83333333333333</v>
      </c>
      <c r="R176" s="6">
        <f t="shared" si="9"/>
        <v>42282.208333333328</v>
      </c>
      <c r="S176" s="6">
        <f t="shared" si="9"/>
        <v>42283.208333333328</v>
      </c>
    </row>
    <row r="177" spans="1:19" x14ac:dyDescent="0.25">
      <c r="A177">
        <v>175</v>
      </c>
      <c r="B177" t="s">
        <v>380</v>
      </c>
      <c r="C177" s="3" t="s">
        <v>381</v>
      </c>
      <c r="D177" t="s">
        <v>2014</v>
      </c>
      <c r="E177" t="s">
        <v>2015</v>
      </c>
      <c r="F177">
        <v>181200</v>
      </c>
      <c r="G177">
        <v>47459</v>
      </c>
      <c r="H177" t="s">
        <v>14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>
        <f t="shared" si="7"/>
        <v>26.191501103752756</v>
      </c>
      <c r="Q177">
        <f t="shared" si="8"/>
        <v>41.999115044247787</v>
      </c>
      <c r="R177" s="6">
        <f t="shared" si="9"/>
        <v>42613.208333333328</v>
      </c>
      <c r="S177" s="6">
        <f t="shared" si="9"/>
        <v>42632.208333333328</v>
      </c>
    </row>
    <row r="178" spans="1:19" ht="31.5" x14ac:dyDescent="0.25">
      <c r="A178">
        <v>176</v>
      </c>
      <c r="B178" t="s">
        <v>382</v>
      </c>
      <c r="C178" s="3" t="s">
        <v>383</v>
      </c>
      <c r="D178" t="s">
        <v>2014</v>
      </c>
      <c r="E178" t="s">
        <v>2015</v>
      </c>
      <c r="F178">
        <v>115000</v>
      </c>
      <c r="G178">
        <v>86060</v>
      </c>
      <c r="H178" t="s">
        <v>14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>
        <f t="shared" si="7"/>
        <v>74.834782608695647</v>
      </c>
      <c r="Q178">
        <f t="shared" si="8"/>
        <v>110.05115089514067</v>
      </c>
      <c r="R178" s="6">
        <f t="shared" si="9"/>
        <v>42616.208333333328</v>
      </c>
      <c r="S178" s="6">
        <f t="shared" si="9"/>
        <v>42625.208333333328</v>
      </c>
    </row>
    <row r="179" spans="1:19" x14ac:dyDescent="0.25">
      <c r="A179">
        <v>177</v>
      </c>
      <c r="B179" t="s">
        <v>384</v>
      </c>
      <c r="C179" s="3" t="s">
        <v>385</v>
      </c>
      <c r="D179" t="s">
        <v>2014</v>
      </c>
      <c r="E179" t="s">
        <v>2015</v>
      </c>
      <c r="F179">
        <v>38800</v>
      </c>
      <c r="G179">
        <v>161593</v>
      </c>
      <c r="H179" t="s">
        <v>19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>
        <f t="shared" si="7"/>
        <v>416.47680412371136</v>
      </c>
      <c r="Q179">
        <f t="shared" si="8"/>
        <v>58.997079225994888</v>
      </c>
      <c r="R179" s="6">
        <f t="shared" si="9"/>
        <v>40497.25</v>
      </c>
      <c r="S179" s="6">
        <f t="shared" si="9"/>
        <v>40522.25</v>
      </c>
    </row>
    <row r="180" spans="1:19" x14ac:dyDescent="0.25">
      <c r="A180">
        <v>178</v>
      </c>
      <c r="B180" t="s">
        <v>386</v>
      </c>
      <c r="C180" s="3" t="s">
        <v>387</v>
      </c>
      <c r="D180" t="s">
        <v>2008</v>
      </c>
      <c r="E180" t="s">
        <v>2009</v>
      </c>
      <c r="F180">
        <v>7200</v>
      </c>
      <c r="G180">
        <v>6927</v>
      </c>
      <c r="H180" t="s">
        <v>14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>
        <f t="shared" si="7"/>
        <v>96.208333333333329</v>
      </c>
      <c r="Q180">
        <f t="shared" si="8"/>
        <v>32.985714285714288</v>
      </c>
      <c r="R180" s="6">
        <f t="shared" si="9"/>
        <v>42999.208333333328</v>
      </c>
      <c r="S180" s="6">
        <f t="shared" si="9"/>
        <v>43008.208333333328</v>
      </c>
    </row>
    <row r="181" spans="1:19" ht="31.5" x14ac:dyDescent="0.25">
      <c r="A181">
        <v>179</v>
      </c>
      <c r="B181" t="s">
        <v>388</v>
      </c>
      <c r="C181" s="3" t="s">
        <v>389</v>
      </c>
      <c r="D181" t="s">
        <v>2014</v>
      </c>
      <c r="E181" t="s">
        <v>2015</v>
      </c>
      <c r="F181">
        <v>44500</v>
      </c>
      <c r="G181">
        <v>159185</v>
      </c>
      <c r="H181" t="s">
        <v>19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>
        <f t="shared" si="7"/>
        <v>357.71910112359546</v>
      </c>
      <c r="Q181">
        <f t="shared" si="8"/>
        <v>45.005654509471306</v>
      </c>
      <c r="R181" s="6">
        <f t="shared" si="9"/>
        <v>41350.208333333336</v>
      </c>
      <c r="S181" s="6">
        <f t="shared" si="9"/>
        <v>41351.208333333336</v>
      </c>
    </row>
    <row r="182" spans="1:19" x14ac:dyDescent="0.25">
      <c r="A182">
        <v>180</v>
      </c>
      <c r="B182" t="s">
        <v>390</v>
      </c>
      <c r="C182" s="3" t="s">
        <v>391</v>
      </c>
      <c r="D182" t="s">
        <v>2012</v>
      </c>
      <c r="E182" t="s">
        <v>2021</v>
      </c>
      <c r="F182">
        <v>56000</v>
      </c>
      <c r="G182">
        <v>172736</v>
      </c>
      <c r="H182" t="s">
        <v>19</v>
      </c>
      <c r="I182">
        <v>2107</v>
      </c>
      <c r="J182" t="s">
        <v>24</v>
      </c>
      <c r="K182" t="s">
        <v>25</v>
      </c>
      <c r="L182">
        <v>1269234000</v>
      </c>
      <c r="M182">
        <v>1269666000</v>
      </c>
      <c r="N182" t="b">
        <v>0</v>
      </c>
      <c r="O182" t="b">
        <v>0</v>
      </c>
      <c r="P182">
        <f t="shared" si="7"/>
        <v>308.45714285714286</v>
      </c>
      <c r="Q182">
        <f t="shared" si="8"/>
        <v>81.98196487897485</v>
      </c>
      <c r="R182" s="6">
        <f t="shared" si="9"/>
        <v>40259.208333333336</v>
      </c>
      <c r="S182" s="6">
        <f t="shared" si="9"/>
        <v>40264.208333333336</v>
      </c>
    </row>
    <row r="183" spans="1:19" x14ac:dyDescent="0.25">
      <c r="A183">
        <v>181</v>
      </c>
      <c r="B183" t="s">
        <v>392</v>
      </c>
      <c r="C183" s="3" t="s">
        <v>393</v>
      </c>
      <c r="D183" t="s">
        <v>2012</v>
      </c>
      <c r="E183" t="s">
        <v>2013</v>
      </c>
      <c r="F183">
        <v>8600</v>
      </c>
      <c r="G183">
        <v>5315</v>
      </c>
      <c r="H183" t="s">
        <v>14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>
        <f t="shared" si="7"/>
        <v>61.802325581395344</v>
      </c>
      <c r="Q183">
        <f t="shared" si="8"/>
        <v>39.080882352941174</v>
      </c>
      <c r="R183" s="6">
        <f t="shared" si="9"/>
        <v>43012.208333333328</v>
      </c>
      <c r="S183" s="6">
        <f t="shared" si="9"/>
        <v>43030.208333333328</v>
      </c>
    </row>
    <row r="184" spans="1:19" ht="31.5" x14ac:dyDescent="0.25">
      <c r="A184">
        <v>182</v>
      </c>
      <c r="B184" t="s">
        <v>394</v>
      </c>
      <c r="C184" s="3" t="s">
        <v>395</v>
      </c>
      <c r="D184" t="s">
        <v>2014</v>
      </c>
      <c r="E184" t="s">
        <v>2015</v>
      </c>
      <c r="F184">
        <v>27100</v>
      </c>
      <c r="G184">
        <v>195750</v>
      </c>
      <c r="H184" t="s">
        <v>19</v>
      </c>
      <c r="I184">
        <v>3318</v>
      </c>
      <c r="J184" t="s">
        <v>32</v>
      </c>
      <c r="K184" t="s">
        <v>33</v>
      </c>
      <c r="L184">
        <v>1560574800</v>
      </c>
      <c r="M184">
        <v>1561957200</v>
      </c>
      <c r="N184" t="b">
        <v>0</v>
      </c>
      <c r="O184" t="b">
        <v>0</v>
      </c>
      <c r="P184">
        <f t="shared" si="7"/>
        <v>722.32472324723244</v>
      </c>
      <c r="Q184">
        <f t="shared" si="8"/>
        <v>58.996383363471971</v>
      </c>
      <c r="R184" s="6">
        <f t="shared" si="9"/>
        <v>43631.208333333328</v>
      </c>
      <c r="S184" s="6">
        <f t="shared" si="9"/>
        <v>43647.208333333328</v>
      </c>
    </row>
    <row r="185" spans="1:19" ht="31.5" x14ac:dyDescent="0.25">
      <c r="A185">
        <v>183</v>
      </c>
      <c r="B185" t="s">
        <v>396</v>
      </c>
      <c r="C185" s="3" t="s">
        <v>397</v>
      </c>
      <c r="D185" t="s">
        <v>2010</v>
      </c>
      <c r="E185" t="s">
        <v>2011</v>
      </c>
      <c r="F185">
        <v>5100</v>
      </c>
      <c r="G185">
        <v>3525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>
        <f t="shared" si="7"/>
        <v>69.117647058823522</v>
      </c>
      <c r="Q185">
        <f t="shared" si="8"/>
        <v>40.988372093023258</v>
      </c>
      <c r="R185" s="6">
        <f t="shared" si="9"/>
        <v>40430.208333333336</v>
      </c>
      <c r="S185" s="6">
        <f t="shared" si="9"/>
        <v>40443.208333333336</v>
      </c>
    </row>
    <row r="186" spans="1:19" x14ac:dyDescent="0.25">
      <c r="A186">
        <v>184</v>
      </c>
      <c r="B186" t="s">
        <v>398</v>
      </c>
      <c r="C186" s="3" t="s">
        <v>399</v>
      </c>
      <c r="D186" t="s">
        <v>2014</v>
      </c>
      <c r="E186" t="s">
        <v>2015</v>
      </c>
      <c r="F186">
        <v>3600</v>
      </c>
      <c r="G186">
        <v>10550</v>
      </c>
      <c r="H186" t="s">
        <v>19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>
        <f t="shared" si="7"/>
        <v>293.05555555555554</v>
      </c>
      <c r="Q186">
        <f t="shared" si="8"/>
        <v>31.029411764705884</v>
      </c>
      <c r="R186" s="6">
        <f t="shared" si="9"/>
        <v>43588.208333333328</v>
      </c>
      <c r="S186" s="6">
        <f t="shared" si="9"/>
        <v>43589.208333333328</v>
      </c>
    </row>
    <row r="187" spans="1:19" x14ac:dyDescent="0.25">
      <c r="A187">
        <v>185</v>
      </c>
      <c r="B187" t="s">
        <v>400</v>
      </c>
      <c r="C187" s="3" t="s">
        <v>401</v>
      </c>
      <c r="D187" t="s">
        <v>2016</v>
      </c>
      <c r="E187" t="s">
        <v>2035</v>
      </c>
      <c r="F187">
        <v>1000</v>
      </c>
      <c r="G187">
        <v>718</v>
      </c>
      <c r="H187" t="s">
        <v>14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>
        <f t="shared" si="7"/>
        <v>71.8</v>
      </c>
      <c r="Q187">
        <f t="shared" si="8"/>
        <v>37.789473684210527</v>
      </c>
      <c r="R187" s="6">
        <f t="shared" si="9"/>
        <v>43233.208333333328</v>
      </c>
      <c r="S187" s="6">
        <f t="shared" si="9"/>
        <v>43244.208333333328</v>
      </c>
    </row>
    <row r="188" spans="1:19" x14ac:dyDescent="0.25">
      <c r="A188">
        <v>186</v>
      </c>
      <c r="B188" t="s">
        <v>402</v>
      </c>
      <c r="C188" s="3" t="s">
        <v>403</v>
      </c>
      <c r="D188" t="s">
        <v>2014</v>
      </c>
      <c r="E188" t="s">
        <v>2015</v>
      </c>
      <c r="F188">
        <v>88800</v>
      </c>
      <c r="G188">
        <v>28358</v>
      </c>
      <c r="H188" t="s">
        <v>14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>
        <f t="shared" si="7"/>
        <v>31.934684684684683</v>
      </c>
      <c r="Q188">
        <f t="shared" si="8"/>
        <v>32.006772009029348</v>
      </c>
      <c r="R188" s="6">
        <f t="shared" si="9"/>
        <v>41782.208333333336</v>
      </c>
      <c r="S188" s="6">
        <f t="shared" si="9"/>
        <v>41797.208333333336</v>
      </c>
    </row>
    <row r="189" spans="1:19" x14ac:dyDescent="0.25">
      <c r="A189">
        <v>187</v>
      </c>
      <c r="B189" t="s">
        <v>404</v>
      </c>
      <c r="C189" s="3" t="s">
        <v>405</v>
      </c>
      <c r="D189" t="s">
        <v>2016</v>
      </c>
      <c r="E189" t="s">
        <v>2027</v>
      </c>
      <c r="F189">
        <v>60200</v>
      </c>
      <c r="G189">
        <v>138384</v>
      </c>
      <c r="H189" t="s">
        <v>19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>
        <f t="shared" si="7"/>
        <v>229.87375415282392</v>
      </c>
      <c r="Q189">
        <f t="shared" si="8"/>
        <v>95.966712898751737</v>
      </c>
      <c r="R189" s="6">
        <f t="shared" si="9"/>
        <v>41328.25</v>
      </c>
      <c r="S189" s="6">
        <f t="shared" si="9"/>
        <v>41356.208333333336</v>
      </c>
    </row>
    <row r="190" spans="1:19" x14ac:dyDescent="0.25">
      <c r="A190">
        <v>188</v>
      </c>
      <c r="B190" t="s">
        <v>406</v>
      </c>
      <c r="C190" s="3" t="s">
        <v>407</v>
      </c>
      <c r="D190" t="s">
        <v>2014</v>
      </c>
      <c r="E190" t="s">
        <v>2015</v>
      </c>
      <c r="F190">
        <v>8200</v>
      </c>
      <c r="G190">
        <v>2625</v>
      </c>
      <c r="H190" t="s">
        <v>14</v>
      </c>
      <c r="I190">
        <v>35</v>
      </c>
      <c r="J190" t="s">
        <v>94</v>
      </c>
      <c r="K190" t="s">
        <v>95</v>
      </c>
      <c r="L190">
        <v>1417500000</v>
      </c>
      <c r="M190">
        <v>1417586400</v>
      </c>
      <c r="N190" t="b">
        <v>0</v>
      </c>
      <c r="O190" t="b">
        <v>0</v>
      </c>
      <c r="P190">
        <f t="shared" si="7"/>
        <v>32.012195121951223</v>
      </c>
      <c r="Q190">
        <f t="shared" si="8"/>
        <v>75</v>
      </c>
      <c r="R190" s="6">
        <f t="shared" si="9"/>
        <v>41975.25</v>
      </c>
      <c r="S190" s="6">
        <f t="shared" si="9"/>
        <v>41976.25</v>
      </c>
    </row>
    <row r="191" spans="1:19" x14ac:dyDescent="0.25">
      <c r="A191">
        <v>189</v>
      </c>
      <c r="B191" t="s">
        <v>408</v>
      </c>
      <c r="C191" s="3" t="s">
        <v>409</v>
      </c>
      <c r="D191" t="s">
        <v>2014</v>
      </c>
      <c r="E191" t="s">
        <v>2015</v>
      </c>
      <c r="F191">
        <v>191300</v>
      </c>
      <c r="G191">
        <v>45004</v>
      </c>
      <c r="H191" t="s">
        <v>63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>
        <f t="shared" si="7"/>
        <v>23.525352848928385</v>
      </c>
      <c r="Q191">
        <f t="shared" si="8"/>
        <v>102.0498866213152</v>
      </c>
      <c r="R191" s="6">
        <f t="shared" si="9"/>
        <v>42433.25</v>
      </c>
      <c r="S191" s="6">
        <f t="shared" si="9"/>
        <v>42433.25</v>
      </c>
    </row>
    <row r="192" spans="1:19" x14ac:dyDescent="0.25">
      <c r="A192">
        <v>190</v>
      </c>
      <c r="B192" t="s">
        <v>410</v>
      </c>
      <c r="C192" s="3" t="s">
        <v>411</v>
      </c>
      <c r="D192" t="s">
        <v>2014</v>
      </c>
      <c r="E192" t="s">
        <v>2015</v>
      </c>
      <c r="F192">
        <v>3700</v>
      </c>
      <c r="G192">
        <v>2538</v>
      </c>
      <c r="H192" t="s">
        <v>14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>
        <f t="shared" si="7"/>
        <v>68.594594594594597</v>
      </c>
      <c r="Q192">
        <f t="shared" si="8"/>
        <v>105.75</v>
      </c>
      <c r="R192" s="6">
        <f t="shared" si="9"/>
        <v>41429.208333333336</v>
      </c>
      <c r="S192" s="6">
        <f t="shared" si="9"/>
        <v>41430.208333333336</v>
      </c>
    </row>
    <row r="193" spans="1:19" x14ac:dyDescent="0.25">
      <c r="A193">
        <v>191</v>
      </c>
      <c r="B193" t="s">
        <v>412</v>
      </c>
      <c r="C193" s="3" t="s">
        <v>413</v>
      </c>
      <c r="D193" t="s">
        <v>2014</v>
      </c>
      <c r="E193" t="s">
        <v>2015</v>
      </c>
      <c r="F193">
        <v>8400</v>
      </c>
      <c r="G193">
        <v>3188</v>
      </c>
      <c r="H193" t="s">
        <v>14</v>
      </c>
      <c r="I193">
        <v>86</v>
      </c>
      <c r="J193" t="s">
        <v>94</v>
      </c>
      <c r="K193" t="s">
        <v>95</v>
      </c>
      <c r="L193">
        <v>1552366800</v>
      </c>
      <c r="M193">
        <v>1552626000</v>
      </c>
      <c r="N193" t="b">
        <v>0</v>
      </c>
      <c r="O193" t="b">
        <v>0</v>
      </c>
      <c r="P193">
        <f t="shared" si="7"/>
        <v>37.952380952380956</v>
      </c>
      <c r="Q193">
        <f t="shared" si="8"/>
        <v>37.069767441860463</v>
      </c>
      <c r="R193" s="6">
        <f t="shared" si="9"/>
        <v>43536.208333333328</v>
      </c>
      <c r="S193" s="6">
        <f t="shared" si="9"/>
        <v>43539.208333333328</v>
      </c>
    </row>
    <row r="194" spans="1:19" x14ac:dyDescent="0.25">
      <c r="A194">
        <v>192</v>
      </c>
      <c r="B194" t="s">
        <v>414</v>
      </c>
      <c r="C194" s="3" t="s">
        <v>415</v>
      </c>
      <c r="D194" t="s">
        <v>2010</v>
      </c>
      <c r="E194" t="s">
        <v>2011</v>
      </c>
      <c r="F194">
        <v>42600</v>
      </c>
      <c r="G194">
        <v>8517</v>
      </c>
      <c r="H194" t="s">
        <v>14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>
        <f t="shared" si="7"/>
        <v>19.992957746478872</v>
      </c>
      <c r="Q194">
        <f t="shared" si="8"/>
        <v>35.049382716049379</v>
      </c>
      <c r="R194" s="6">
        <f t="shared" si="9"/>
        <v>41817.208333333336</v>
      </c>
      <c r="S194" s="6">
        <f t="shared" si="9"/>
        <v>41821.208333333336</v>
      </c>
    </row>
    <row r="195" spans="1:19" x14ac:dyDescent="0.25">
      <c r="A195">
        <v>193</v>
      </c>
      <c r="B195" t="s">
        <v>416</v>
      </c>
      <c r="C195" s="3" t="s">
        <v>417</v>
      </c>
      <c r="D195" t="s">
        <v>2010</v>
      </c>
      <c r="E195" t="s">
        <v>2020</v>
      </c>
      <c r="F195">
        <v>6600</v>
      </c>
      <c r="G195">
        <v>3012</v>
      </c>
      <c r="H195" t="s">
        <v>14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>
        <f t="shared" ref="P195:P258" si="10">(G195/F195)*100</f>
        <v>45.636363636363633</v>
      </c>
      <c r="Q195">
        <f t="shared" ref="Q195:Q258" si="11">G195/I195</f>
        <v>46.338461538461537</v>
      </c>
      <c r="R195" s="6">
        <f t="shared" ref="R195:S258" si="12">(((L195/60)/60)/24)+DATE(1970,1,1)</f>
        <v>43198.208333333328</v>
      </c>
      <c r="S195" s="6">
        <f t="shared" si="12"/>
        <v>43202.208333333328</v>
      </c>
    </row>
    <row r="196" spans="1:19" x14ac:dyDescent="0.25">
      <c r="A196">
        <v>194</v>
      </c>
      <c r="B196" t="s">
        <v>418</v>
      </c>
      <c r="C196" s="3" t="s">
        <v>419</v>
      </c>
      <c r="D196" t="s">
        <v>2010</v>
      </c>
      <c r="E196" t="s">
        <v>2032</v>
      </c>
      <c r="F196">
        <v>7100</v>
      </c>
      <c r="G196">
        <v>8716</v>
      </c>
      <c r="H196" t="s">
        <v>19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>
        <f t="shared" si="10"/>
        <v>122.7605633802817</v>
      </c>
      <c r="Q196">
        <f t="shared" si="11"/>
        <v>69.174603174603178</v>
      </c>
      <c r="R196" s="6">
        <f t="shared" si="12"/>
        <v>42261.208333333328</v>
      </c>
      <c r="S196" s="6">
        <f t="shared" si="12"/>
        <v>42277.208333333328</v>
      </c>
    </row>
    <row r="197" spans="1:19" x14ac:dyDescent="0.25">
      <c r="A197">
        <v>195</v>
      </c>
      <c r="B197" t="s">
        <v>420</v>
      </c>
      <c r="C197" s="3" t="s">
        <v>421</v>
      </c>
      <c r="D197" t="s">
        <v>2010</v>
      </c>
      <c r="E197" t="s">
        <v>2018</v>
      </c>
      <c r="F197">
        <v>15800</v>
      </c>
      <c r="G197">
        <v>57157</v>
      </c>
      <c r="H197" t="s">
        <v>19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>
        <f t="shared" si="10"/>
        <v>361.75316455696202</v>
      </c>
      <c r="Q197">
        <f t="shared" si="11"/>
        <v>109.07824427480917</v>
      </c>
      <c r="R197" s="6">
        <f t="shared" si="12"/>
        <v>43310.208333333328</v>
      </c>
      <c r="S197" s="6">
        <f t="shared" si="12"/>
        <v>43317.208333333328</v>
      </c>
    </row>
    <row r="198" spans="1:19" x14ac:dyDescent="0.25">
      <c r="A198">
        <v>196</v>
      </c>
      <c r="B198" t="s">
        <v>422</v>
      </c>
      <c r="C198" s="3" t="s">
        <v>423</v>
      </c>
      <c r="D198" t="s">
        <v>2012</v>
      </c>
      <c r="E198" t="s">
        <v>2021</v>
      </c>
      <c r="F198">
        <v>8200</v>
      </c>
      <c r="G198">
        <v>5178</v>
      </c>
      <c r="H198" t="s">
        <v>14</v>
      </c>
      <c r="I198">
        <v>100</v>
      </c>
      <c r="J198" t="s">
        <v>32</v>
      </c>
      <c r="K198" t="s">
        <v>33</v>
      </c>
      <c r="L198">
        <v>1472878800</v>
      </c>
      <c r="M198">
        <v>1474520400</v>
      </c>
      <c r="N198" t="b">
        <v>0</v>
      </c>
      <c r="O198" t="b">
        <v>0</v>
      </c>
      <c r="P198">
        <f t="shared" si="10"/>
        <v>63.146341463414636</v>
      </c>
      <c r="Q198">
        <f t="shared" si="11"/>
        <v>51.78</v>
      </c>
      <c r="R198" s="6">
        <f t="shared" si="12"/>
        <v>42616.208333333328</v>
      </c>
      <c r="S198" s="6">
        <f t="shared" si="12"/>
        <v>42635.208333333328</v>
      </c>
    </row>
    <row r="199" spans="1:19" x14ac:dyDescent="0.25">
      <c r="A199">
        <v>197</v>
      </c>
      <c r="B199" t="s">
        <v>424</v>
      </c>
      <c r="C199" s="3" t="s">
        <v>425</v>
      </c>
      <c r="D199" t="s">
        <v>2016</v>
      </c>
      <c r="E199" t="s">
        <v>2019</v>
      </c>
      <c r="F199">
        <v>54700</v>
      </c>
      <c r="G199">
        <v>163118</v>
      </c>
      <c r="H199" t="s">
        <v>19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>
        <f t="shared" si="10"/>
        <v>298.20475319926874</v>
      </c>
      <c r="Q199">
        <f t="shared" si="11"/>
        <v>82.010055304172951</v>
      </c>
      <c r="R199" s="6">
        <f t="shared" si="12"/>
        <v>42909.208333333328</v>
      </c>
      <c r="S199" s="6">
        <f t="shared" si="12"/>
        <v>42923.208333333328</v>
      </c>
    </row>
    <row r="200" spans="1:19" x14ac:dyDescent="0.25">
      <c r="A200">
        <v>198</v>
      </c>
      <c r="B200" t="s">
        <v>426</v>
      </c>
      <c r="C200" s="3" t="s">
        <v>427</v>
      </c>
      <c r="D200" t="s">
        <v>2010</v>
      </c>
      <c r="E200" t="s">
        <v>2018</v>
      </c>
      <c r="F200">
        <v>63200</v>
      </c>
      <c r="G200">
        <v>6041</v>
      </c>
      <c r="H200" t="s">
        <v>14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>
        <f t="shared" si="10"/>
        <v>9.5585443037974684</v>
      </c>
      <c r="Q200">
        <f t="shared" si="11"/>
        <v>35.958333333333336</v>
      </c>
      <c r="R200" s="6">
        <f t="shared" si="12"/>
        <v>40396.208333333336</v>
      </c>
      <c r="S200" s="6">
        <f t="shared" si="12"/>
        <v>40425.208333333336</v>
      </c>
    </row>
    <row r="201" spans="1:19" x14ac:dyDescent="0.25">
      <c r="A201">
        <v>199</v>
      </c>
      <c r="B201" t="s">
        <v>428</v>
      </c>
      <c r="C201" s="3" t="s">
        <v>429</v>
      </c>
      <c r="D201" t="s">
        <v>2010</v>
      </c>
      <c r="E201" t="s">
        <v>2011</v>
      </c>
      <c r="F201">
        <v>1800</v>
      </c>
      <c r="G201">
        <v>968</v>
      </c>
      <c r="H201" t="s">
        <v>14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>
        <f t="shared" si="10"/>
        <v>53.777777777777779</v>
      </c>
      <c r="Q201">
        <f t="shared" si="11"/>
        <v>74.461538461538467</v>
      </c>
      <c r="R201" s="6">
        <f t="shared" si="12"/>
        <v>42192.208333333328</v>
      </c>
      <c r="S201" s="6">
        <f t="shared" si="12"/>
        <v>42196.208333333328</v>
      </c>
    </row>
    <row r="202" spans="1:19" x14ac:dyDescent="0.25">
      <c r="A202">
        <v>200</v>
      </c>
      <c r="B202" t="s">
        <v>430</v>
      </c>
      <c r="C202" s="3" t="s">
        <v>431</v>
      </c>
      <c r="D202" t="s">
        <v>2014</v>
      </c>
      <c r="E202" t="s">
        <v>2015</v>
      </c>
      <c r="F202">
        <v>100</v>
      </c>
      <c r="G202"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>
        <f t="shared" si="10"/>
        <v>2</v>
      </c>
      <c r="Q202">
        <f t="shared" si="11"/>
        <v>2</v>
      </c>
      <c r="R202" s="6">
        <f t="shared" si="12"/>
        <v>40262.208333333336</v>
      </c>
      <c r="S202" s="6">
        <f t="shared" si="12"/>
        <v>40273.208333333336</v>
      </c>
    </row>
    <row r="203" spans="1:19" x14ac:dyDescent="0.25">
      <c r="A203">
        <v>201</v>
      </c>
      <c r="B203" t="s">
        <v>432</v>
      </c>
      <c r="C203" s="3" t="s">
        <v>433</v>
      </c>
      <c r="D203" t="s">
        <v>2012</v>
      </c>
      <c r="E203" t="s">
        <v>2013</v>
      </c>
      <c r="F203">
        <v>2100</v>
      </c>
      <c r="G203">
        <v>14305</v>
      </c>
      <c r="H203" t="s">
        <v>19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>
        <f t="shared" si="10"/>
        <v>681.19047619047615</v>
      </c>
      <c r="Q203">
        <f t="shared" si="11"/>
        <v>91.114649681528661</v>
      </c>
      <c r="R203" s="6">
        <f t="shared" si="12"/>
        <v>41845.208333333336</v>
      </c>
      <c r="S203" s="6">
        <f t="shared" si="12"/>
        <v>41863.208333333336</v>
      </c>
    </row>
    <row r="204" spans="1:19" x14ac:dyDescent="0.25">
      <c r="A204">
        <v>202</v>
      </c>
      <c r="B204" t="s">
        <v>434</v>
      </c>
      <c r="C204" s="3" t="s">
        <v>435</v>
      </c>
      <c r="D204" t="s">
        <v>2008</v>
      </c>
      <c r="E204" t="s">
        <v>2009</v>
      </c>
      <c r="F204">
        <v>8300</v>
      </c>
      <c r="G204">
        <v>6543</v>
      </c>
      <c r="H204" t="s">
        <v>63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>
        <f t="shared" si="10"/>
        <v>78.831325301204828</v>
      </c>
      <c r="Q204">
        <f t="shared" si="11"/>
        <v>79.792682926829272</v>
      </c>
      <c r="R204" s="6">
        <f t="shared" si="12"/>
        <v>40818.208333333336</v>
      </c>
      <c r="S204" s="6">
        <f t="shared" si="12"/>
        <v>40822.208333333336</v>
      </c>
    </row>
    <row r="205" spans="1:19" ht="31.5" x14ac:dyDescent="0.25">
      <c r="A205">
        <v>203</v>
      </c>
      <c r="B205" t="s">
        <v>436</v>
      </c>
      <c r="C205" s="3" t="s">
        <v>437</v>
      </c>
      <c r="D205" t="s">
        <v>2014</v>
      </c>
      <c r="E205" t="s">
        <v>2015</v>
      </c>
      <c r="F205">
        <v>143900</v>
      </c>
      <c r="G205">
        <v>193413</v>
      </c>
      <c r="H205" t="s">
        <v>19</v>
      </c>
      <c r="I205">
        <v>4498</v>
      </c>
      <c r="J205" t="s">
        <v>24</v>
      </c>
      <c r="K205" t="s">
        <v>25</v>
      </c>
      <c r="L205">
        <v>1484632800</v>
      </c>
      <c r="M205">
        <v>1484805600</v>
      </c>
      <c r="N205" t="b">
        <v>0</v>
      </c>
      <c r="O205" t="b">
        <v>0</v>
      </c>
      <c r="P205">
        <f t="shared" si="10"/>
        <v>134.40792216817235</v>
      </c>
      <c r="Q205">
        <f t="shared" si="11"/>
        <v>42.999777678968428</v>
      </c>
      <c r="R205" s="6">
        <f t="shared" si="12"/>
        <v>42752.25</v>
      </c>
      <c r="S205" s="6">
        <f t="shared" si="12"/>
        <v>42754.25</v>
      </c>
    </row>
    <row r="206" spans="1:19" x14ac:dyDescent="0.25">
      <c r="A206">
        <v>204</v>
      </c>
      <c r="B206" t="s">
        <v>438</v>
      </c>
      <c r="C206" s="3" t="s">
        <v>439</v>
      </c>
      <c r="D206" t="s">
        <v>2010</v>
      </c>
      <c r="E206" t="s">
        <v>2033</v>
      </c>
      <c r="F206">
        <v>75000</v>
      </c>
      <c r="G206">
        <v>2529</v>
      </c>
      <c r="H206" t="s">
        <v>14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>
        <f t="shared" si="10"/>
        <v>3.3719999999999999</v>
      </c>
      <c r="Q206">
        <f t="shared" si="11"/>
        <v>63.225000000000001</v>
      </c>
      <c r="R206" s="6">
        <f t="shared" si="12"/>
        <v>40636.208333333336</v>
      </c>
      <c r="S206" s="6">
        <f t="shared" si="12"/>
        <v>40646.208333333336</v>
      </c>
    </row>
    <row r="207" spans="1:19" x14ac:dyDescent="0.25">
      <c r="A207">
        <v>205</v>
      </c>
      <c r="B207" t="s">
        <v>440</v>
      </c>
      <c r="C207" s="3" t="s">
        <v>441</v>
      </c>
      <c r="D207" t="s">
        <v>2014</v>
      </c>
      <c r="E207" t="s">
        <v>2015</v>
      </c>
      <c r="F207">
        <v>1300</v>
      </c>
      <c r="G207">
        <v>5614</v>
      </c>
      <c r="H207" t="s">
        <v>19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>
        <f t="shared" si="10"/>
        <v>431.84615384615387</v>
      </c>
      <c r="Q207">
        <f t="shared" si="11"/>
        <v>70.174999999999997</v>
      </c>
      <c r="R207" s="6">
        <f t="shared" si="12"/>
        <v>43390.208333333328</v>
      </c>
      <c r="S207" s="6">
        <f t="shared" si="12"/>
        <v>43402.208333333328</v>
      </c>
    </row>
    <row r="208" spans="1:19" x14ac:dyDescent="0.25">
      <c r="A208">
        <v>206</v>
      </c>
      <c r="B208" t="s">
        <v>442</v>
      </c>
      <c r="C208" s="3" t="s">
        <v>443</v>
      </c>
      <c r="D208" t="s">
        <v>2022</v>
      </c>
      <c r="E208" t="s">
        <v>2028</v>
      </c>
      <c r="F208">
        <v>9000</v>
      </c>
      <c r="G208">
        <v>3496</v>
      </c>
      <c r="H208" t="s">
        <v>63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>
        <f t="shared" si="10"/>
        <v>38.844444444444441</v>
      </c>
      <c r="Q208">
        <f t="shared" si="11"/>
        <v>61.333333333333336</v>
      </c>
      <c r="R208" s="6">
        <f t="shared" si="12"/>
        <v>40236.25</v>
      </c>
      <c r="S208" s="6">
        <f t="shared" si="12"/>
        <v>40245.25</v>
      </c>
    </row>
    <row r="209" spans="1:19" ht="31.5" x14ac:dyDescent="0.25">
      <c r="A209">
        <v>207</v>
      </c>
      <c r="B209" t="s">
        <v>444</v>
      </c>
      <c r="C209" s="3" t="s">
        <v>445</v>
      </c>
      <c r="D209" t="s">
        <v>2010</v>
      </c>
      <c r="E209" t="s">
        <v>2011</v>
      </c>
      <c r="F209">
        <v>1000</v>
      </c>
      <c r="G209">
        <v>4257</v>
      </c>
      <c r="H209" t="s">
        <v>19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>
        <f t="shared" si="10"/>
        <v>425.7</v>
      </c>
      <c r="Q209">
        <f t="shared" si="11"/>
        <v>99</v>
      </c>
      <c r="R209" s="6">
        <f t="shared" si="12"/>
        <v>43340.208333333328</v>
      </c>
      <c r="S209" s="6">
        <f t="shared" si="12"/>
        <v>43360.208333333328</v>
      </c>
    </row>
    <row r="210" spans="1:19" x14ac:dyDescent="0.25">
      <c r="A210">
        <v>208</v>
      </c>
      <c r="B210" t="s">
        <v>446</v>
      </c>
      <c r="C210" s="3" t="s">
        <v>447</v>
      </c>
      <c r="D210" t="s">
        <v>2016</v>
      </c>
      <c r="E210" t="s">
        <v>2017</v>
      </c>
      <c r="F210">
        <v>196900</v>
      </c>
      <c r="G210">
        <v>199110</v>
      </c>
      <c r="H210" t="s">
        <v>19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>
        <f t="shared" si="10"/>
        <v>101.12239715591672</v>
      </c>
      <c r="Q210">
        <f t="shared" si="11"/>
        <v>96.984900146127615</v>
      </c>
      <c r="R210" s="6">
        <f t="shared" si="12"/>
        <v>43048.25</v>
      </c>
      <c r="S210" s="6">
        <f t="shared" si="12"/>
        <v>43072.25</v>
      </c>
    </row>
    <row r="211" spans="1:19" x14ac:dyDescent="0.25">
      <c r="A211">
        <v>209</v>
      </c>
      <c r="B211" t="s">
        <v>448</v>
      </c>
      <c r="C211" s="3" t="s">
        <v>449</v>
      </c>
      <c r="D211" t="s">
        <v>2016</v>
      </c>
      <c r="E211" t="s">
        <v>2017</v>
      </c>
      <c r="F211">
        <v>194500</v>
      </c>
      <c r="G211">
        <v>41212</v>
      </c>
      <c r="H211" t="s">
        <v>42</v>
      </c>
      <c r="I211">
        <v>808</v>
      </c>
      <c r="J211" t="s">
        <v>24</v>
      </c>
      <c r="K211" t="s">
        <v>25</v>
      </c>
      <c r="L211">
        <v>1462510800</v>
      </c>
      <c r="M211">
        <v>1463115600</v>
      </c>
      <c r="N211" t="b">
        <v>0</v>
      </c>
      <c r="O211" t="b">
        <v>0</v>
      </c>
      <c r="P211">
        <f t="shared" si="10"/>
        <v>21.188688946015425</v>
      </c>
      <c r="Q211">
        <f t="shared" si="11"/>
        <v>51.004950495049506</v>
      </c>
      <c r="R211" s="6">
        <f t="shared" si="12"/>
        <v>42496.208333333328</v>
      </c>
      <c r="S211" s="6">
        <f t="shared" si="12"/>
        <v>42503.208333333328</v>
      </c>
    </row>
    <row r="212" spans="1:19" x14ac:dyDescent="0.25">
      <c r="A212">
        <v>210</v>
      </c>
      <c r="B212" t="s">
        <v>450</v>
      </c>
      <c r="C212" s="3" t="s">
        <v>451</v>
      </c>
      <c r="D212" t="s">
        <v>2016</v>
      </c>
      <c r="E212" t="s">
        <v>2038</v>
      </c>
      <c r="F212">
        <v>9400</v>
      </c>
      <c r="G212">
        <v>6338</v>
      </c>
      <c r="H212" t="s">
        <v>14</v>
      </c>
      <c r="I212">
        <v>226</v>
      </c>
      <c r="J212" t="s">
        <v>32</v>
      </c>
      <c r="K212" t="s">
        <v>33</v>
      </c>
      <c r="L212">
        <v>1488520800</v>
      </c>
      <c r="M212">
        <v>1490850000</v>
      </c>
      <c r="N212" t="b">
        <v>0</v>
      </c>
      <c r="O212" t="b">
        <v>0</v>
      </c>
      <c r="P212">
        <f t="shared" si="10"/>
        <v>67.425531914893625</v>
      </c>
      <c r="Q212">
        <f t="shared" si="11"/>
        <v>28.044247787610619</v>
      </c>
      <c r="R212" s="6">
        <f t="shared" si="12"/>
        <v>42797.25</v>
      </c>
      <c r="S212" s="6">
        <f t="shared" si="12"/>
        <v>42824.208333333328</v>
      </c>
    </row>
    <row r="213" spans="1:19" ht="31.5" x14ac:dyDescent="0.25">
      <c r="A213">
        <v>211</v>
      </c>
      <c r="B213" t="s">
        <v>452</v>
      </c>
      <c r="C213" s="3" t="s">
        <v>453</v>
      </c>
      <c r="D213" t="s">
        <v>2014</v>
      </c>
      <c r="E213" t="s">
        <v>2015</v>
      </c>
      <c r="F213">
        <v>104400</v>
      </c>
      <c r="G213">
        <v>99100</v>
      </c>
      <c r="H213" t="s">
        <v>14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>
        <f t="shared" si="10"/>
        <v>94.923371647509583</v>
      </c>
      <c r="Q213">
        <f t="shared" si="11"/>
        <v>60.984615384615381</v>
      </c>
      <c r="R213" s="6">
        <f t="shared" si="12"/>
        <v>41513.208333333336</v>
      </c>
      <c r="S213" s="6">
        <f t="shared" si="12"/>
        <v>41537.208333333336</v>
      </c>
    </row>
    <row r="214" spans="1:19" x14ac:dyDescent="0.25">
      <c r="A214">
        <v>212</v>
      </c>
      <c r="B214" t="s">
        <v>454</v>
      </c>
      <c r="C214" s="3" t="s">
        <v>455</v>
      </c>
      <c r="D214" t="s">
        <v>2014</v>
      </c>
      <c r="E214" t="s">
        <v>2015</v>
      </c>
      <c r="F214">
        <v>8100</v>
      </c>
      <c r="G214">
        <v>12300</v>
      </c>
      <c r="H214" t="s">
        <v>19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>
        <f t="shared" si="10"/>
        <v>151.85185185185185</v>
      </c>
      <c r="Q214">
        <f t="shared" si="11"/>
        <v>73.214285714285708</v>
      </c>
      <c r="R214" s="6">
        <f t="shared" si="12"/>
        <v>43814.25</v>
      </c>
      <c r="S214" s="6">
        <f t="shared" si="12"/>
        <v>43860.25</v>
      </c>
    </row>
    <row r="215" spans="1:19" ht="31.5" x14ac:dyDescent="0.25">
      <c r="A215">
        <v>213</v>
      </c>
      <c r="B215" t="s">
        <v>456</v>
      </c>
      <c r="C215" s="3" t="s">
        <v>457</v>
      </c>
      <c r="D215" t="s">
        <v>2010</v>
      </c>
      <c r="E215" t="s">
        <v>2020</v>
      </c>
      <c r="F215">
        <v>87900</v>
      </c>
      <c r="G215">
        <v>171549</v>
      </c>
      <c r="H215" t="s">
        <v>19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>
        <f t="shared" si="10"/>
        <v>195.16382252559728</v>
      </c>
      <c r="Q215">
        <f t="shared" si="11"/>
        <v>39.997435299603637</v>
      </c>
      <c r="R215" s="6">
        <f t="shared" si="12"/>
        <v>40488.208333333336</v>
      </c>
      <c r="S215" s="6">
        <f t="shared" si="12"/>
        <v>40496.25</v>
      </c>
    </row>
    <row r="216" spans="1:19" x14ac:dyDescent="0.25">
      <c r="A216">
        <v>214</v>
      </c>
      <c r="B216" t="s">
        <v>458</v>
      </c>
      <c r="C216" s="3" t="s">
        <v>459</v>
      </c>
      <c r="D216" t="s">
        <v>2010</v>
      </c>
      <c r="E216" t="s">
        <v>2011</v>
      </c>
      <c r="F216">
        <v>1400</v>
      </c>
      <c r="G216">
        <v>14324</v>
      </c>
      <c r="H216" t="s">
        <v>19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>
        <f t="shared" si="10"/>
        <v>1023.1428571428571</v>
      </c>
      <c r="Q216">
        <f t="shared" si="11"/>
        <v>86.812121212121212</v>
      </c>
      <c r="R216" s="6">
        <f t="shared" si="12"/>
        <v>40409.208333333336</v>
      </c>
      <c r="S216" s="6">
        <f t="shared" si="12"/>
        <v>40415.208333333336</v>
      </c>
    </row>
    <row r="217" spans="1:19" x14ac:dyDescent="0.25">
      <c r="A217">
        <v>215</v>
      </c>
      <c r="B217" t="s">
        <v>460</v>
      </c>
      <c r="C217" s="3" t="s">
        <v>461</v>
      </c>
      <c r="D217" t="s">
        <v>2014</v>
      </c>
      <c r="E217" t="s">
        <v>2015</v>
      </c>
      <c r="F217">
        <v>156800</v>
      </c>
      <c r="G217">
        <v>6024</v>
      </c>
      <c r="H217" t="s">
        <v>14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>
        <f t="shared" si="10"/>
        <v>3.841836734693878</v>
      </c>
      <c r="Q217">
        <f t="shared" si="11"/>
        <v>42.125874125874127</v>
      </c>
      <c r="R217" s="6">
        <f t="shared" si="12"/>
        <v>43509.25</v>
      </c>
      <c r="S217" s="6">
        <f t="shared" si="12"/>
        <v>43511.25</v>
      </c>
    </row>
    <row r="218" spans="1:19" x14ac:dyDescent="0.25">
      <c r="A218">
        <v>216</v>
      </c>
      <c r="B218" t="s">
        <v>462</v>
      </c>
      <c r="C218" s="3" t="s">
        <v>463</v>
      </c>
      <c r="D218" t="s">
        <v>2014</v>
      </c>
      <c r="E218" t="s">
        <v>2015</v>
      </c>
      <c r="F218">
        <v>121700</v>
      </c>
      <c r="G218">
        <v>188721</v>
      </c>
      <c r="H218" t="s">
        <v>19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>
        <f t="shared" si="10"/>
        <v>155.07066557107643</v>
      </c>
      <c r="Q218">
        <f t="shared" si="11"/>
        <v>103.97851239669421</v>
      </c>
      <c r="R218" s="6">
        <f t="shared" si="12"/>
        <v>40869.25</v>
      </c>
      <c r="S218" s="6">
        <f t="shared" si="12"/>
        <v>40871.25</v>
      </c>
    </row>
    <row r="219" spans="1:19" x14ac:dyDescent="0.25">
      <c r="A219">
        <v>217</v>
      </c>
      <c r="B219" t="s">
        <v>464</v>
      </c>
      <c r="C219" s="3" t="s">
        <v>465</v>
      </c>
      <c r="D219" t="s">
        <v>2016</v>
      </c>
      <c r="E219" t="s">
        <v>2038</v>
      </c>
      <c r="F219">
        <v>129400</v>
      </c>
      <c r="G219">
        <v>57911</v>
      </c>
      <c r="H219" t="s">
        <v>14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>
        <f t="shared" si="10"/>
        <v>44.753477588871718</v>
      </c>
      <c r="Q219">
        <f t="shared" si="11"/>
        <v>62.003211991434689</v>
      </c>
      <c r="R219" s="6">
        <f t="shared" si="12"/>
        <v>43583.208333333328</v>
      </c>
      <c r="S219" s="6">
        <f t="shared" si="12"/>
        <v>43592.208333333328</v>
      </c>
    </row>
    <row r="220" spans="1:19" x14ac:dyDescent="0.25">
      <c r="A220">
        <v>218</v>
      </c>
      <c r="B220" t="s">
        <v>466</v>
      </c>
      <c r="C220" s="3" t="s">
        <v>467</v>
      </c>
      <c r="D220" t="s">
        <v>2016</v>
      </c>
      <c r="E220" t="s">
        <v>2027</v>
      </c>
      <c r="F220">
        <v>5700</v>
      </c>
      <c r="G220">
        <v>12309</v>
      </c>
      <c r="H220" t="s">
        <v>19</v>
      </c>
      <c r="I220">
        <v>397</v>
      </c>
      <c r="J220" t="s">
        <v>36</v>
      </c>
      <c r="K220" t="s">
        <v>37</v>
      </c>
      <c r="L220">
        <v>1320991200</v>
      </c>
      <c r="M220">
        <v>1323928800</v>
      </c>
      <c r="N220" t="b">
        <v>0</v>
      </c>
      <c r="O220" t="b">
        <v>1</v>
      </c>
      <c r="P220">
        <f t="shared" si="10"/>
        <v>215.94736842105263</v>
      </c>
      <c r="Q220">
        <f t="shared" si="11"/>
        <v>31.005037783375315</v>
      </c>
      <c r="R220" s="6">
        <f t="shared" si="12"/>
        <v>40858.25</v>
      </c>
      <c r="S220" s="6">
        <f t="shared" si="12"/>
        <v>40892.25</v>
      </c>
    </row>
    <row r="221" spans="1:19" x14ac:dyDescent="0.25">
      <c r="A221">
        <v>219</v>
      </c>
      <c r="B221" t="s">
        <v>468</v>
      </c>
      <c r="C221" s="3" t="s">
        <v>469</v>
      </c>
      <c r="D221" t="s">
        <v>2016</v>
      </c>
      <c r="E221" t="s">
        <v>2024</v>
      </c>
      <c r="F221">
        <v>41700</v>
      </c>
      <c r="G221">
        <v>138497</v>
      </c>
      <c r="H221" t="s">
        <v>19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>
        <f t="shared" si="10"/>
        <v>332.12709832134288</v>
      </c>
      <c r="Q221">
        <f t="shared" si="11"/>
        <v>89.991552956465242</v>
      </c>
      <c r="R221" s="6">
        <f t="shared" si="12"/>
        <v>41137.208333333336</v>
      </c>
      <c r="S221" s="6">
        <f t="shared" si="12"/>
        <v>41149.208333333336</v>
      </c>
    </row>
    <row r="222" spans="1:19" x14ac:dyDescent="0.25">
      <c r="A222">
        <v>220</v>
      </c>
      <c r="B222" t="s">
        <v>470</v>
      </c>
      <c r="C222" s="3" t="s">
        <v>471</v>
      </c>
      <c r="D222" t="s">
        <v>2014</v>
      </c>
      <c r="E222" t="s">
        <v>2015</v>
      </c>
      <c r="F222">
        <v>7900</v>
      </c>
      <c r="G222">
        <v>667</v>
      </c>
      <c r="H222" t="s">
        <v>14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>
        <f t="shared" si="10"/>
        <v>8.4430379746835449</v>
      </c>
      <c r="Q222">
        <f t="shared" si="11"/>
        <v>39.235294117647058</v>
      </c>
      <c r="R222" s="6">
        <f t="shared" si="12"/>
        <v>40725.208333333336</v>
      </c>
      <c r="S222" s="6">
        <f t="shared" si="12"/>
        <v>40743.208333333336</v>
      </c>
    </row>
    <row r="223" spans="1:19" ht="31.5" x14ac:dyDescent="0.25">
      <c r="A223">
        <v>221</v>
      </c>
      <c r="B223" t="s">
        <v>472</v>
      </c>
      <c r="C223" s="3" t="s">
        <v>473</v>
      </c>
      <c r="D223" t="s">
        <v>2008</v>
      </c>
      <c r="E223" t="s">
        <v>2009</v>
      </c>
      <c r="F223">
        <v>121500</v>
      </c>
      <c r="G223">
        <v>119830</v>
      </c>
      <c r="H223" t="s">
        <v>14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>
        <f t="shared" si="10"/>
        <v>98.625514403292186</v>
      </c>
      <c r="Q223">
        <f t="shared" si="11"/>
        <v>54.993116108306566</v>
      </c>
      <c r="R223" s="6">
        <f t="shared" si="12"/>
        <v>41081.208333333336</v>
      </c>
      <c r="S223" s="6">
        <f t="shared" si="12"/>
        <v>41083.208333333336</v>
      </c>
    </row>
    <row r="224" spans="1:19" x14ac:dyDescent="0.25">
      <c r="A224">
        <v>222</v>
      </c>
      <c r="B224" t="s">
        <v>474</v>
      </c>
      <c r="C224" s="3" t="s">
        <v>475</v>
      </c>
      <c r="D224" t="s">
        <v>2029</v>
      </c>
      <c r="E224" t="s">
        <v>2030</v>
      </c>
      <c r="F224">
        <v>4800</v>
      </c>
      <c r="G224">
        <v>6623</v>
      </c>
      <c r="H224" t="s">
        <v>19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>
        <f t="shared" si="10"/>
        <v>137.97916666666669</v>
      </c>
      <c r="Q224">
        <f t="shared" si="11"/>
        <v>47.992753623188406</v>
      </c>
      <c r="R224" s="6">
        <f t="shared" si="12"/>
        <v>41914.208333333336</v>
      </c>
      <c r="S224" s="6">
        <f t="shared" si="12"/>
        <v>41915.208333333336</v>
      </c>
    </row>
    <row r="225" spans="1:19" x14ac:dyDescent="0.25">
      <c r="A225">
        <v>223</v>
      </c>
      <c r="B225" t="s">
        <v>476</v>
      </c>
      <c r="C225" s="3" t="s">
        <v>477</v>
      </c>
      <c r="D225" t="s">
        <v>2014</v>
      </c>
      <c r="E225" t="s">
        <v>2015</v>
      </c>
      <c r="F225">
        <v>87300</v>
      </c>
      <c r="G225">
        <v>81897</v>
      </c>
      <c r="H225" t="s">
        <v>14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>
        <f t="shared" si="10"/>
        <v>93.81099656357388</v>
      </c>
      <c r="Q225">
        <f t="shared" si="11"/>
        <v>87.966702470461868</v>
      </c>
      <c r="R225" s="6">
        <f t="shared" si="12"/>
        <v>42445.208333333328</v>
      </c>
      <c r="S225" s="6">
        <f t="shared" si="12"/>
        <v>42459.208333333328</v>
      </c>
    </row>
    <row r="226" spans="1:19" x14ac:dyDescent="0.25">
      <c r="A226">
        <v>224</v>
      </c>
      <c r="B226" t="s">
        <v>478</v>
      </c>
      <c r="C226" s="3" t="s">
        <v>479</v>
      </c>
      <c r="D226" t="s">
        <v>2016</v>
      </c>
      <c r="E226" t="s">
        <v>2038</v>
      </c>
      <c r="F226">
        <v>46300</v>
      </c>
      <c r="G226">
        <v>186885</v>
      </c>
      <c r="H226" t="s">
        <v>19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>
        <f t="shared" si="10"/>
        <v>403.63930885529157</v>
      </c>
      <c r="Q226">
        <f t="shared" si="11"/>
        <v>51.999165275459099</v>
      </c>
      <c r="R226" s="6">
        <f t="shared" si="12"/>
        <v>41906.208333333336</v>
      </c>
      <c r="S226" s="6">
        <f t="shared" si="12"/>
        <v>41951.25</v>
      </c>
    </row>
    <row r="227" spans="1:19" x14ac:dyDescent="0.25">
      <c r="A227">
        <v>225</v>
      </c>
      <c r="B227" t="s">
        <v>480</v>
      </c>
      <c r="C227" s="3" t="s">
        <v>481</v>
      </c>
      <c r="D227" t="s">
        <v>2010</v>
      </c>
      <c r="E227" t="s">
        <v>2011</v>
      </c>
      <c r="F227">
        <v>67800</v>
      </c>
      <c r="G227">
        <v>176398</v>
      </c>
      <c r="H227" t="s">
        <v>19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>
        <f t="shared" si="10"/>
        <v>260.1740412979351</v>
      </c>
      <c r="Q227">
        <f t="shared" si="11"/>
        <v>29.999659863945578</v>
      </c>
      <c r="R227" s="6">
        <f t="shared" si="12"/>
        <v>41762.208333333336</v>
      </c>
      <c r="S227" s="6">
        <f t="shared" si="12"/>
        <v>41762.208333333336</v>
      </c>
    </row>
    <row r="228" spans="1:19" x14ac:dyDescent="0.25">
      <c r="A228">
        <v>226</v>
      </c>
      <c r="B228" t="s">
        <v>234</v>
      </c>
      <c r="C228" s="3" t="s">
        <v>482</v>
      </c>
      <c r="D228" t="s">
        <v>2029</v>
      </c>
      <c r="E228" t="s">
        <v>2030</v>
      </c>
      <c r="F228">
        <v>3000</v>
      </c>
      <c r="G228">
        <v>10999</v>
      </c>
      <c r="H228" t="s">
        <v>19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>
        <f t="shared" si="10"/>
        <v>366.63333333333333</v>
      </c>
      <c r="Q228">
        <f t="shared" si="11"/>
        <v>98.205357142857139</v>
      </c>
      <c r="R228" s="6">
        <f t="shared" si="12"/>
        <v>40276.208333333336</v>
      </c>
      <c r="S228" s="6">
        <f t="shared" si="12"/>
        <v>40313.208333333336</v>
      </c>
    </row>
    <row r="229" spans="1:19" x14ac:dyDescent="0.25">
      <c r="A229">
        <v>227</v>
      </c>
      <c r="B229" t="s">
        <v>483</v>
      </c>
      <c r="C229" s="3" t="s">
        <v>484</v>
      </c>
      <c r="D229" t="s">
        <v>2025</v>
      </c>
      <c r="E229" t="s">
        <v>2036</v>
      </c>
      <c r="F229">
        <v>60900</v>
      </c>
      <c r="G229">
        <v>102751</v>
      </c>
      <c r="H229" t="s">
        <v>19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>
        <f t="shared" si="10"/>
        <v>168.72085385878489</v>
      </c>
      <c r="Q229">
        <f t="shared" si="11"/>
        <v>108.96182396606575</v>
      </c>
      <c r="R229" s="6">
        <f t="shared" si="12"/>
        <v>42139.208333333328</v>
      </c>
      <c r="S229" s="6">
        <f t="shared" si="12"/>
        <v>42145.208333333328</v>
      </c>
    </row>
    <row r="230" spans="1:19" x14ac:dyDescent="0.25">
      <c r="A230">
        <v>228</v>
      </c>
      <c r="B230" t="s">
        <v>485</v>
      </c>
      <c r="C230" s="3" t="s">
        <v>486</v>
      </c>
      <c r="D230" t="s">
        <v>2016</v>
      </c>
      <c r="E230" t="s">
        <v>2024</v>
      </c>
      <c r="F230">
        <v>137900</v>
      </c>
      <c r="G230">
        <v>165352</v>
      </c>
      <c r="H230" t="s">
        <v>19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>
        <f t="shared" si="10"/>
        <v>119.90717911530093</v>
      </c>
      <c r="Q230">
        <f t="shared" si="11"/>
        <v>66.998379254457049</v>
      </c>
      <c r="R230" s="6">
        <f t="shared" si="12"/>
        <v>42613.208333333328</v>
      </c>
      <c r="S230" s="6">
        <f t="shared" si="12"/>
        <v>42638.208333333328</v>
      </c>
    </row>
    <row r="231" spans="1:19" x14ac:dyDescent="0.25">
      <c r="A231">
        <v>229</v>
      </c>
      <c r="B231" t="s">
        <v>487</v>
      </c>
      <c r="C231" s="3" t="s">
        <v>488</v>
      </c>
      <c r="D231" t="s">
        <v>2025</v>
      </c>
      <c r="E231" t="s">
        <v>2036</v>
      </c>
      <c r="F231">
        <v>85600</v>
      </c>
      <c r="G231">
        <v>165798</v>
      </c>
      <c r="H231" t="s">
        <v>19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>
        <f t="shared" si="10"/>
        <v>193.68925233644859</v>
      </c>
      <c r="Q231">
        <f t="shared" si="11"/>
        <v>64.99333594668758</v>
      </c>
      <c r="R231" s="6">
        <f t="shared" si="12"/>
        <v>42887.208333333328</v>
      </c>
      <c r="S231" s="6">
        <f t="shared" si="12"/>
        <v>42935.208333333328</v>
      </c>
    </row>
    <row r="232" spans="1:19" x14ac:dyDescent="0.25">
      <c r="A232">
        <v>230</v>
      </c>
      <c r="B232" t="s">
        <v>489</v>
      </c>
      <c r="C232" s="3" t="s">
        <v>490</v>
      </c>
      <c r="D232" t="s">
        <v>2025</v>
      </c>
      <c r="E232" t="s">
        <v>2026</v>
      </c>
      <c r="F232">
        <v>2400</v>
      </c>
      <c r="G232">
        <v>10084</v>
      </c>
      <c r="H232" t="s">
        <v>19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>
        <f t="shared" si="10"/>
        <v>420.16666666666669</v>
      </c>
      <c r="Q232">
        <f t="shared" si="11"/>
        <v>99.841584158415841</v>
      </c>
      <c r="R232" s="6">
        <f t="shared" si="12"/>
        <v>43805.25</v>
      </c>
      <c r="S232" s="6">
        <f t="shared" si="12"/>
        <v>43805.25</v>
      </c>
    </row>
    <row r="233" spans="1:19" x14ac:dyDescent="0.25">
      <c r="A233">
        <v>231</v>
      </c>
      <c r="B233" t="s">
        <v>491</v>
      </c>
      <c r="C233" s="3" t="s">
        <v>492</v>
      </c>
      <c r="D233" t="s">
        <v>2014</v>
      </c>
      <c r="E233" t="s">
        <v>2015</v>
      </c>
      <c r="F233">
        <v>7200</v>
      </c>
      <c r="G233">
        <v>5523</v>
      </c>
      <c r="H233" t="s">
        <v>63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>
        <f t="shared" si="10"/>
        <v>76.708333333333329</v>
      </c>
      <c r="Q233">
        <f t="shared" si="11"/>
        <v>82.432835820895519</v>
      </c>
      <c r="R233" s="6">
        <f t="shared" si="12"/>
        <v>41415.208333333336</v>
      </c>
      <c r="S233" s="6">
        <f t="shared" si="12"/>
        <v>41473.208333333336</v>
      </c>
    </row>
    <row r="234" spans="1:19" x14ac:dyDescent="0.25">
      <c r="A234">
        <v>232</v>
      </c>
      <c r="B234" t="s">
        <v>493</v>
      </c>
      <c r="C234" s="3" t="s">
        <v>494</v>
      </c>
      <c r="D234" t="s">
        <v>2014</v>
      </c>
      <c r="E234" t="s">
        <v>2015</v>
      </c>
      <c r="F234">
        <v>3400</v>
      </c>
      <c r="G234">
        <v>5823</v>
      </c>
      <c r="H234" t="s">
        <v>19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>
        <f t="shared" si="10"/>
        <v>171.26470588235293</v>
      </c>
      <c r="Q234">
        <f t="shared" si="11"/>
        <v>63.293478260869563</v>
      </c>
      <c r="R234" s="6">
        <f t="shared" si="12"/>
        <v>42576.208333333328</v>
      </c>
      <c r="S234" s="6">
        <f t="shared" si="12"/>
        <v>42577.208333333328</v>
      </c>
    </row>
    <row r="235" spans="1:19" x14ac:dyDescent="0.25">
      <c r="A235">
        <v>233</v>
      </c>
      <c r="B235" t="s">
        <v>495</v>
      </c>
      <c r="C235" s="3" t="s">
        <v>496</v>
      </c>
      <c r="D235" t="s">
        <v>2016</v>
      </c>
      <c r="E235" t="s">
        <v>2024</v>
      </c>
      <c r="F235">
        <v>3800</v>
      </c>
      <c r="G235">
        <v>6000</v>
      </c>
      <c r="H235" t="s">
        <v>19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>
        <f t="shared" si="10"/>
        <v>157.89473684210526</v>
      </c>
      <c r="Q235">
        <f t="shared" si="11"/>
        <v>96.774193548387103</v>
      </c>
      <c r="R235" s="6">
        <f t="shared" si="12"/>
        <v>40706.208333333336</v>
      </c>
      <c r="S235" s="6">
        <f t="shared" si="12"/>
        <v>40722.208333333336</v>
      </c>
    </row>
    <row r="236" spans="1:19" x14ac:dyDescent="0.25">
      <c r="A236">
        <v>234</v>
      </c>
      <c r="B236" t="s">
        <v>497</v>
      </c>
      <c r="C236" s="3" t="s">
        <v>498</v>
      </c>
      <c r="D236" t="s">
        <v>2025</v>
      </c>
      <c r="E236" t="s">
        <v>2026</v>
      </c>
      <c r="F236">
        <v>7500</v>
      </c>
      <c r="G236">
        <v>8181</v>
      </c>
      <c r="H236" t="s">
        <v>19</v>
      </c>
      <c r="I236">
        <v>149</v>
      </c>
      <c r="J236" t="s">
        <v>94</v>
      </c>
      <c r="K236" t="s">
        <v>95</v>
      </c>
      <c r="L236">
        <v>1503378000</v>
      </c>
      <c r="M236">
        <v>1503982800</v>
      </c>
      <c r="N236" t="b">
        <v>0</v>
      </c>
      <c r="O236" t="b">
        <v>1</v>
      </c>
      <c r="P236">
        <f t="shared" si="10"/>
        <v>109.08</v>
      </c>
      <c r="Q236">
        <f t="shared" si="11"/>
        <v>54.906040268456373</v>
      </c>
      <c r="R236" s="6">
        <f t="shared" si="12"/>
        <v>42969.208333333328</v>
      </c>
      <c r="S236" s="6">
        <f t="shared" si="12"/>
        <v>42976.208333333328</v>
      </c>
    </row>
    <row r="237" spans="1:19" ht="31.5" x14ac:dyDescent="0.25">
      <c r="A237">
        <v>235</v>
      </c>
      <c r="B237" t="s">
        <v>499</v>
      </c>
      <c r="C237" s="3" t="s">
        <v>500</v>
      </c>
      <c r="D237" t="s">
        <v>2016</v>
      </c>
      <c r="E237" t="s">
        <v>2024</v>
      </c>
      <c r="F237">
        <v>8600</v>
      </c>
      <c r="G237">
        <v>3589</v>
      </c>
      <c r="H237" t="s">
        <v>14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>
        <f t="shared" si="10"/>
        <v>41.732558139534881</v>
      </c>
      <c r="Q237">
        <f t="shared" si="11"/>
        <v>39.010869565217391</v>
      </c>
      <c r="R237" s="6">
        <f t="shared" si="12"/>
        <v>42779.25</v>
      </c>
      <c r="S237" s="6">
        <f t="shared" si="12"/>
        <v>42784.25</v>
      </c>
    </row>
    <row r="238" spans="1:19" x14ac:dyDescent="0.25">
      <c r="A238">
        <v>236</v>
      </c>
      <c r="B238" t="s">
        <v>501</v>
      </c>
      <c r="C238" s="3" t="s">
        <v>502</v>
      </c>
      <c r="D238" t="s">
        <v>2010</v>
      </c>
      <c r="E238" t="s">
        <v>2011</v>
      </c>
      <c r="F238">
        <v>39500</v>
      </c>
      <c r="G238">
        <v>4323</v>
      </c>
      <c r="H238" t="s">
        <v>14</v>
      </c>
      <c r="I238">
        <v>57</v>
      </c>
      <c r="J238" t="s">
        <v>24</v>
      </c>
      <c r="K238" t="s">
        <v>25</v>
      </c>
      <c r="L238">
        <v>1561438800</v>
      </c>
      <c r="M238">
        <v>1562043600</v>
      </c>
      <c r="N238" t="b">
        <v>0</v>
      </c>
      <c r="O238" t="b">
        <v>1</v>
      </c>
      <c r="P238">
        <f t="shared" si="10"/>
        <v>10.944303797468354</v>
      </c>
      <c r="Q238">
        <f t="shared" si="11"/>
        <v>75.84210526315789</v>
      </c>
      <c r="R238" s="6">
        <f t="shared" si="12"/>
        <v>43641.208333333328</v>
      </c>
      <c r="S238" s="6">
        <f t="shared" si="12"/>
        <v>43648.208333333328</v>
      </c>
    </row>
    <row r="239" spans="1:19" ht="31.5" x14ac:dyDescent="0.25">
      <c r="A239">
        <v>237</v>
      </c>
      <c r="B239" t="s">
        <v>503</v>
      </c>
      <c r="C239" s="3" t="s">
        <v>504</v>
      </c>
      <c r="D239" t="s">
        <v>2016</v>
      </c>
      <c r="E239" t="s">
        <v>2024</v>
      </c>
      <c r="F239">
        <v>9300</v>
      </c>
      <c r="G239">
        <v>14822</v>
      </c>
      <c r="H239" t="s">
        <v>19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>
        <f t="shared" si="10"/>
        <v>159.3763440860215</v>
      </c>
      <c r="Q239">
        <f t="shared" si="11"/>
        <v>45.051671732522799</v>
      </c>
      <c r="R239" s="6">
        <f t="shared" si="12"/>
        <v>41754.208333333336</v>
      </c>
      <c r="S239" s="6">
        <f t="shared" si="12"/>
        <v>41756.208333333336</v>
      </c>
    </row>
    <row r="240" spans="1:19" x14ac:dyDescent="0.25">
      <c r="A240">
        <v>238</v>
      </c>
      <c r="B240" t="s">
        <v>505</v>
      </c>
      <c r="C240" s="3" t="s">
        <v>506</v>
      </c>
      <c r="D240" t="s">
        <v>2014</v>
      </c>
      <c r="E240" t="s">
        <v>2015</v>
      </c>
      <c r="F240">
        <v>2400</v>
      </c>
      <c r="G240">
        <v>10138</v>
      </c>
      <c r="H240" t="s">
        <v>19</v>
      </c>
      <c r="I240">
        <v>97</v>
      </c>
      <c r="J240" t="s">
        <v>32</v>
      </c>
      <c r="K240" t="s">
        <v>33</v>
      </c>
      <c r="L240">
        <v>1513231200</v>
      </c>
      <c r="M240">
        <v>1515391200</v>
      </c>
      <c r="N240" t="b">
        <v>0</v>
      </c>
      <c r="O240" t="b">
        <v>1</v>
      </c>
      <c r="P240">
        <f t="shared" si="10"/>
        <v>422.41666666666669</v>
      </c>
      <c r="Q240">
        <f t="shared" si="11"/>
        <v>104.51546391752578</v>
      </c>
      <c r="R240" s="6">
        <f t="shared" si="12"/>
        <v>43083.25</v>
      </c>
      <c r="S240" s="6">
        <f t="shared" si="12"/>
        <v>43108.25</v>
      </c>
    </row>
    <row r="241" spans="1:19" x14ac:dyDescent="0.25">
      <c r="A241">
        <v>239</v>
      </c>
      <c r="B241" t="s">
        <v>507</v>
      </c>
      <c r="C241" s="3" t="s">
        <v>508</v>
      </c>
      <c r="D241" t="s">
        <v>2012</v>
      </c>
      <c r="E241" t="s">
        <v>2021</v>
      </c>
      <c r="F241">
        <v>3200</v>
      </c>
      <c r="G241">
        <v>3127</v>
      </c>
      <c r="H241" t="s">
        <v>14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>
        <f t="shared" si="10"/>
        <v>97.71875</v>
      </c>
      <c r="Q241">
        <f t="shared" si="11"/>
        <v>76.268292682926827</v>
      </c>
      <c r="R241" s="6">
        <f t="shared" si="12"/>
        <v>42245.208333333328</v>
      </c>
      <c r="S241" s="6">
        <f t="shared" si="12"/>
        <v>42249.208333333328</v>
      </c>
    </row>
    <row r="242" spans="1:19" x14ac:dyDescent="0.25">
      <c r="A242">
        <v>240</v>
      </c>
      <c r="B242" t="s">
        <v>509</v>
      </c>
      <c r="C242" s="3" t="s">
        <v>510</v>
      </c>
      <c r="D242" t="s">
        <v>2014</v>
      </c>
      <c r="E242" t="s">
        <v>2015</v>
      </c>
      <c r="F242">
        <v>29400</v>
      </c>
      <c r="G242">
        <v>123124</v>
      </c>
      <c r="H242" t="s">
        <v>19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>
        <f t="shared" si="10"/>
        <v>418.78911564625849</v>
      </c>
      <c r="Q242">
        <f t="shared" si="11"/>
        <v>69.015695067264573</v>
      </c>
      <c r="R242" s="6">
        <f t="shared" si="12"/>
        <v>40396.208333333336</v>
      </c>
      <c r="S242" s="6">
        <f t="shared" si="12"/>
        <v>40397.208333333336</v>
      </c>
    </row>
    <row r="243" spans="1:19" x14ac:dyDescent="0.25">
      <c r="A243">
        <v>241</v>
      </c>
      <c r="B243" t="s">
        <v>511</v>
      </c>
      <c r="C243" s="3" t="s">
        <v>512</v>
      </c>
      <c r="D243" t="s">
        <v>2022</v>
      </c>
      <c r="E243" t="s">
        <v>2023</v>
      </c>
      <c r="F243">
        <v>168500</v>
      </c>
      <c r="G243">
        <v>171729</v>
      </c>
      <c r="H243" t="s">
        <v>19</v>
      </c>
      <c r="I243">
        <v>1684</v>
      </c>
      <c r="J243" t="s">
        <v>24</v>
      </c>
      <c r="K243" t="s">
        <v>25</v>
      </c>
      <c r="L243">
        <v>1397365200</v>
      </c>
      <c r="M243">
        <v>1398229200</v>
      </c>
      <c r="N243" t="b">
        <v>0</v>
      </c>
      <c r="O243" t="b">
        <v>1</v>
      </c>
      <c r="P243">
        <f t="shared" si="10"/>
        <v>101.91632047477745</v>
      </c>
      <c r="Q243">
        <f t="shared" si="11"/>
        <v>101.97684085510689</v>
      </c>
      <c r="R243" s="6">
        <f t="shared" si="12"/>
        <v>41742.208333333336</v>
      </c>
      <c r="S243" s="6">
        <f t="shared" si="12"/>
        <v>41752.208333333336</v>
      </c>
    </row>
    <row r="244" spans="1:19" x14ac:dyDescent="0.25">
      <c r="A244">
        <v>242</v>
      </c>
      <c r="B244" t="s">
        <v>513</v>
      </c>
      <c r="C244" s="3" t="s">
        <v>514</v>
      </c>
      <c r="D244" t="s">
        <v>2010</v>
      </c>
      <c r="E244" t="s">
        <v>2011</v>
      </c>
      <c r="F244">
        <v>8400</v>
      </c>
      <c r="G244">
        <v>10729</v>
      </c>
      <c r="H244" t="s">
        <v>19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>
        <f t="shared" si="10"/>
        <v>127.72619047619047</v>
      </c>
      <c r="Q244">
        <f t="shared" si="11"/>
        <v>42.915999999999997</v>
      </c>
      <c r="R244" s="6">
        <f t="shared" si="12"/>
        <v>42865.208333333328</v>
      </c>
      <c r="S244" s="6">
        <f t="shared" si="12"/>
        <v>42875.208333333328</v>
      </c>
    </row>
    <row r="245" spans="1:19" ht="31.5" x14ac:dyDescent="0.25">
      <c r="A245">
        <v>243</v>
      </c>
      <c r="B245" t="s">
        <v>515</v>
      </c>
      <c r="C245" s="3" t="s">
        <v>516</v>
      </c>
      <c r="D245" t="s">
        <v>2014</v>
      </c>
      <c r="E245" t="s">
        <v>2015</v>
      </c>
      <c r="F245">
        <v>2300</v>
      </c>
      <c r="G245">
        <v>10240</v>
      </c>
      <c r="H245" t="s">
        <v>19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>
        <f t="shared" si="10"/>
        <v>445.21739130434781</v>
      </c>
      <c r="Q245">
        <f t="shared" si="11"/>
        <v>43.025210084033617</v>
      </c>
      <c r="R245" s="6">
        <f t="shared" si="12"/>
        <v>43163.25</v>
      </c>
      <c r="S245" s="6">
        <f t="shared" si="12"/>
        <v>43166.25</v>
      </c>
    </row>
    <row r="246" spans="1:19" ht="31.5" x14ac:dyDescent="0.25">
      <c r="A246">
        <v>244</v>
      </c>
      <c r="B246" t="s">
        <v>517</v>
      </c>
      <c r="C246" s="3" t="s">
        <v>518</v>
      </c>
      <c r="D246" t="s">
        <v>2014</v>
      </c>
      <c r="E246" t="s">
        <v>2015</v>
      </c>
      <c r="F246">
        <v>700</v>
      </c>
      <c r="G246">
        <v>3988</v>
      </c>
      <c r="H246" t="s">
        <v>19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>
        <f t="shared" si="10"/>
        <v>569.71428571428578</v>
      </c>
      <c r="Q246">
        <f t="shared" si="11"/>
        <v>75.245283018867923</v>
      </c>
      <c r="R246" s="6">
        <f t="shared" si="12"/>
        <v>41834.208333333336</v>
      </c>
      <c r="S246" s="6">
        <f t="shared" si="12"/>
        <v>41886.208333333336</v>
      </c>
    </row>
    <row r="247" spans="1:19" x14ac:dyDescent="0.25">
      <c r="A247">
        <v>245</v>
      </c>
      <c r="B247" t="s">
        <v>519</v>
      </c>
      <c r="C247" s="3" t="s">
        <v>520</v>
      </c>
      <c r="D247" t="s">
        <v>2014</v>
      </c>
      <c r="E247" t="s">
        <v>2015</v>
      </c>
      <c r="F247">
        <v>2900</v>
      </c>
      <c r="G247">
        <v>14771</v>
      </c>
      <c r="H247" t="s">
        <v>19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>
        <f t="shared" si="10"/>
        <v>509.34482758620686</v>
      </c>
      <c r="Q247">
        <f t="shared" si="11"/>
        <v>69.023364485981304</v>
      </c>
      <c r="R247" s="6">
        <f t="shared" si="12"/>
        <v>41736.208333333336</v>
      </c>
      <c r="S247" s="6">
        <f t="shared" si="12"/>
        <v>41737.208333333336</v>
      </c>
    </row>
    <row r="248" spans="1:19" x14ac:dyDescent="0.25">
      <c r="A248">
        <v>246</v>
      </c>
      <c r="B248" t="s">
        <v>521</v>
      </c>
      <c r="C248" s="3" t="s">
        <v>522</v>
      </c>
      <c r="D248" t="s">
        <v>2012</v>
      </c>
      <c r="E248" t="s">
        <v>2013</v>
      </c>
      <c r="F248">
        <v>4500</v>
      </c>
      <c r="G248">
        <v>14649</v>
      </c>
      <c r="H248" t="s">
        <v>19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>
        <f t="shared" si="10"/>
        <v>325.5333333333333</v>
      </c>
      <c r="Q248">
        <f t="shared" si="11"/>
        <v>65.986486486486484</v>
      </c>
      <c r="R248" s="6">
        <f t="shared" si="12"/>
        <v>41491.208333333336</v>
      </c>
      <c r="S248" s="6">
        <f t="shared" si="12"/>
        <v>41495.208333333336</v>
      </c>
    </row>
    <row r="249" spans="1:19" x14ac:dyDescent="0.25">
      <c r="A249">
        <v>247</v>
      </c>
      <c r="B249" t="s">
        <v>523</v>
      </c>
      <c r="C249" s="3" t="s">
        <v>524</v>
      </c>
      <c r="D249" t="s">
        <v>2022</v>
      </c>
      <c r="E249" t="s">
        <v>2028</v>
      </c>
      <c r="F249">
        <v>19800</v>
      </c>
      <c r="G249">
        <v>184658</v>
      </c>
      <c r="H249" t="s">
        <v>19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>
        <f t="shared" si="10"/>
        <v>932.61616161616166</v>
      </c>
      <c r="Q249">
        <f t="shared" si="11"/>
        <v>98.013800424628457</v>
      </c>
      <c r="R249" s="6">
        <f t="shared" si="12"/>
        <v>42726.25</v>
      </c>
      <c r="S249" s="6">
        <f t="shared" si="12"/>
        <v>42741.25</v>
      </c>
    </row>
    <row r="250" spans="1:19" x14ac:dyDescent="0.25">
      <c r="A250">
        <v>248</v>
      </c>
      <c r="B250" t="s">
        <v>525</v>
      </c>
      <c r="C250" s="3" t="s">
        <v>526</v>
      </c>
      <c r="D250" t="s">
        <v>2025</v>
      </c>
      <c r="E250" t="s">
        <v>2036</v>
      </c>
      <c r="F250">
        <v>6200</v>
      </c>
      <c r="G250">
        <v>13103</v>
      </c>
      <c r="H250" t="s">
        <v>19</v>
      </c>
      <c r="I250">
        <v>218</v>
      </c>
      <c r="J250" t="s">
        <v>24</v>
      </c>
      <c r="K250" t="s">
        <v>25</v>
      </c>
      <c r="L250">
        <v>1420005600</v>
      </c>
      <c r="M250">
        <v>1420437600</v>
      </c>
      <c r="N250" t="b">
        <v>0</v>
      </c>
      <c r="O250" t="b">
        <v>0</v>
      </c>
      <c r="P250">
        <f t="shared" si="10"/>
        <v>211.33870967741933</v>
      </c>
      <c r="Q250">
        <f t="shared" si="11"/>
        <v>60.105504587155963</v>
      </c>
      <c r="R250" s="6">
        <f t="shared" si="12"/>
        <v>42004.25</v>
      </c>
      <c r="S250" s="6">
        <f t="shared" si="12"/>
        <v>42009.25</v>
      </c>
    </row>
    <row r="251" spans="1:19" x14ac:dyDescent="0.25">
      <c r="A251">
        <v>249</v>
      </c>
      <c r="B251" t="s">
        <v>527</v>
      </c>
      <c r="C251" s="3" t="s">
        <v>528</v>
      </c>
      <c r="D251" t="s">
        <v>2022</v>
      </c>
      <c r="E251" t="s">
        <v>2034</v>
      </c>
      <c r="F251">
        <v>61500</v>
      </c>
      <c r="G251">
        <v>168095</v>
      </c>
      <c r="H251" t="s">
        <v>19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>
        <f t="shared" si="10"/>
        <v>273.32520325203251</v>
      </c>
      <c r="Q251">
        <f t="shared" si="11"/>
        <v>26.000773395204948</v>
      </c>
      <c r="R251" s="6">
        <f t="shared" si="12"/>
        <v>42006.25</v>
      </c>
      <c r="S251" s="6">
        <f t="shared" si="12"/>
        <v>42013.25</v>
      </c>
    </row>
    <row r="252" spans="1:19" x14ac:dyDescent="0.25">
      <c r="A252">
        <v>250</v>
      </c>
      <c r="B252" t="s">
        <v>529</v>
      </c>
      <c r="C252" s="3" t="s">
        <v>530</v>
      </c>
      <c r="D252" t="s">
        <v>2010</v>
      </c>
      <c r="E252" t="s">
        <v>2011</v>
      </c>
      <c r="F252">
        <v>100</v>
      </c>
      <c r="G252">
        <v>3</v>
      </c>
      <c r="H252" t="s">
        <v>14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>
        <f t="shared" si="10"/>
        <v>3</v>
      </c>
      <c r="Q252">
        <f t="shared" si="11"/>
        <v>3</v>
      </c>
      <c r="R252" s="6">
        <f t="shared" si="12"/>
        <v>40203.25</v>
      </c>
      <c r="S252" s="6">
        <f t="shared" si="12"/>
        <v>40238.25</v>
      </c>
    </row>
    <row r="253" spans="1:19" x14ac:dyDescent="0.25">
      <c r="A253">
        <v>251</v>
      </c>
      <c r="B253" t="s">
        <v>531</v>
      </c>
      <c r="C253" s="3" t="s">
        <v>532</v>
      </c>
      <c r="D253" t="s">
        <v>2014</v>
      </c>
      <c r="E253" t="s">
        <v>2015</v>
      </c>
      <c r="F253">
        <v>7100</v>
      </c>
      <c r="G253">
        <v>3840</v>
      </c>
      <c r="H253" t="s">
        <v>14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>
        <f t="shared" si="10"/>
        <v>54.084507042253513</v>
      </c>
      <c r="Q253">
        <f t="shared" si="11"/>
        <v>38.019801980198018</v>
      </c>
      <c r="R253" s="6">
        <f t="shared" si="12"/>
        <v>41252.25</v>
      </c>
      <c r="S253" s="6">
        <f t="shared" si="12"/>
        <v>41254.25</v>
      </c>
    </row>
    <row r="254" spans="1:19" ht="31.5" x14ac:dyDescent="0.25">
      <c r="A254">
        <v>252</v>
      </c>
      <c r="B254" t="s">
        <v>533</v>
      </c>
      <c r="C254" s="3" t="s">
        <v>534</v>
      </c>
      <c r="D254" t="s">
        <v>2014</v>
      </c>
      <c r="E254" t="s">
        <v>2015</v>
      </c>
      <c r="F254">
        <v>1000</v>
      </c>
      <c r="G254">
        <v>6263</v>
      </c>
      <c r="H254" t="s">
        <v>19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>
        <f t="shared" si="10"/>
        <v>626.29999999999995</v>
      </c>
      <c r="Q254">
        <f t="shared" si="11"/>
        <v>106.15254237288136</v>
      </c>
      <c r="R254" s="6">
        <f t="shared" si="12"/>
        <v>41572.208333333336</v>
      </c>
      <c r="S254" s="6">
        <f t="shared" si="12"/>
        <v>41577.208333333336</v>
      </c>
    </row>
    <row r="255" spans="1:19" x14ac:dyDescent="0.25">
      <c r="A255">
        <v>253</v>
      </c>
      <c r="B255" t="s">
        <v>535</v>
      </c>
      <c r="C255" s="3" t="s">
        <v>536</v>
      </c>
      <c r="D255" t="s">
        <v>2016</v>
      </c>
      <c r="E255" t="s">
        <v>2019</v>
      </c>
      <c r="F255">
        <v>121500</v>
      </c>
      <c r="G255">
        <v>108161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>
        <f t="shared" si="10"/>
        <v>89.021399176954731</v>
      </c>
      <c r="Q255">
        <f t="shared" si="11"/>
        <v>81.019475655430711</v>
      </c>
      <c r="R255" s="6">
        <f t="shared" si="12"/>
        <v>40641.208333333336</v>
      </c>
      <c r="S255" s="6">
        <f t="shared" si="12"/>
        <v>40653.208333333336</v>
      </c>
    </row>
    <row r="256" spans="1:19" ht="31.5" x14ac:dyDescent="0.25">
      <c r="A256">
        <v>254</v>
      </c>
      <c r="B256" t="s">
        <v>537</v>
      </c>
      <c r="C256" s="3" t="s">
        <v>538</v>
      </c>
      <c r="D256" t="s">
        <v>2022</v>
      </c>
      <c r="E256" t="s">
        <v>2023</v>
      </c>
      <c r="F256">
        <v>4600</v>
      </c>
      <c r="G256">
        <v>8505</v>
      </c>
      <c r="H256" t="s">
        <v>19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>
        <f t="shared" si="10"/>
        <v>184.89130434782609</v>
      </c>
      <c r="Q256">
        <f t="shared" si="11"/>
        <v>96.647727272727266</v>
      </c>
      <c r="R256" s="6">
        <f t="shared" si="12"/>
        <v>42787.25</v>
      </c>
      <c r="S256" s="6">
        <f t="shared" si="12"/>
        <v>42789.25</v>
      </c>
    </row>
    <row r="257" spans="1:19" ht="31.5" x14ac:dyDescent="0.25">
      <c r="A257">
        <v>255</v>
      </c>
      <c r="B257" t="s">
        <v>539</v>
      </c>
      <c r="C257" s="3" t="s">
        <v>540</v>
      </c>
      <c r="D257" t="s">
        <v>2010</v>
      </c>
      <c r="E257" t="s">
        <v>2011</v>
      </c>
      <c r="F257">
        <v>80500</v>
      </c>
      <c r="G257">
        <v>96735</v>
      </c>
      <c r="H257" t="s">
        <v>19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>
        <f t="shared" si="10"/>
        <v>120.16770186335404</v>
      </c>
      <c r="Q257">
        <f t="shared" si="11"/>
        <v>57.003535651149086</v>
      </c>
      <c r="R257" s="6">
        <f t="shared" si="12"/>
        <v>40590.25</v>
      </c>
      <c r="S257" s="6">
        <f t="shared" si="12"/>
        <v>40595.25</v>
      </c>
    </row>
    <row r="258" spans="1:19" x14ac:dyDescent="0.25">
      <c r="A258">
        <v>256</v>
      </c>
      <c r="B258" t="s">
        <v>541</v>
      </c>
      <c r="C258" s="3" t="s">
        <v>542</v>
      </c>
      <c r="D258" t="s">
        <v>2010</v>
      </c>
      <c r="E258" t="s">
        <v>2011</v>
      </c>
      <c r="F258">
        <v>4100</v>
      </c>
      <c r="G258">
        <v>959</v>
      </c>
      <c r="H258" t="s">
        <v>14</v>
      </c>
      <c r="I258">
        <v>15</v>
      </c>
      <c r="J258" t="s">
        <v>36</v>
      </c>
      <c r="K258" t="s">
        <v>37</v>
      </c>
      <c r="L258">
        <v>1453615200</v>
      </c>
      <c r="M258">
        <v>1456812000</v>
      </c>
      <c r="N258" t="b">
        <v>0</v>
      </c>
      <c r="O258" t="b">
        <v>0</v>
      </c>
      <c r="P258">
        <f t="shared" si="10"/>
        <v>23.390243902439025</v>
      </c>
      <c r="Q258">
        <f t="shared" si="11"/>
        <v>63.93333333333333</v>
      </c>
      <c r="R258" s="6">
        <f t="shared" si="12"/>
        <v>42393.25</v>
      </c>
      <c r="S258" s="6">
        <f t="shared" si="12"/>
        <v>42430.25</v>
      </c>
    </row>
    <row r="259" spans="1:19" x14ac:dyDescent="0.25">
      <c r="A259">
        <v>257</v>
      </c>
      <c r="B259" t="s">
        <v>543</v>
      </c>
      <c r="C259" s="3" t="s">
        <v>544</v>
      </c>
      <c r="D259" t="s">
        <v>2014</v>
      </c>
      <c r="E259" t="s">
        <v>2015</v>
      </c>
      <c r="F259">
        <v>5700</v>
      </c>
      <c r="G259">
        <v>8322</v>
      </c>
      <c r="H259" t="s">
        <v>19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>
        <f t="shared" ref="P259:P322" si="13">(G259/F259)*100</f>
        <v>146</v>
      </c>
      <c r="Q259">
        <f t="shared" ref="Q259:Q322" si="14">G259/I259</f>
        <v>90.456521739130437</v>
      </c>
      <c r="R259" s="6">
        <f t="shared" ref="R259:S322" si="15">(((L259/60)/60)/24)+DATE(1970,1,1)</f>
        <v>41338.25</v>
      </c>
      <c r="S259" s="6">
        <f t="shared" si="15"/>
        <v>41352.208333333336</v>
      </c>
    </row>
    <row r="260" spans="1:19" x14ac:dyDescent="0.25">
      <c r="A260">
        <v>258</v>
      </c>
      <c r="B260" t="s">
        <v>545</v>
      </c>
      <c r="C260" s="3" t="s">
        <v>546</v>
      </c>
      <c r="D260" t="s">
        <v>2014</v>
      </c>
      <c r="E260" t="s">
        <v>2015</v>
      </c>
      <c r="F260">
        <v>5000</v>
      </c>
      <c r="G260">
        <v>13424</v>
      </c>
      <c r="H260" t="s">
        <v>19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>
        <f t="shared" si="13"/>
        <v>268.48</v>
      </c>
      <c r="Q260">
        <f t="shared" si="14"/>
        <v>72.172043010752688</v>
      </c>
      <c r="R260" s="6">
        <f t="shared" si="15"/>
        <v>42712.25</v>
      </c>
      <c r="S260" s="6">
        <f t="shared" si="15"/>
        <v>42732.25</v>
      </c>
    </row>
    <row r="261" spans="1:19" ht="31.5" x14ac:dyDescent="0.25">
      <c r="A261">
        <v>259</v>
      </c>
      <c r="B261" t="s">
        <v>547</v>
      </c>
      <c r="C261" s="3" t="s">
        <v>548</v>
      </c>
      <c r="D261" t="s">
        <v>2029</v>
      </c>
      <c r="E261" t="s">
        <v>2030</v>
      </c>
      <c r="F261">
        <v>1800</v>
      </c>
      <c r="G261">
        <v>10755</v>
      </c>
      <c r="H261" t="s">
        <v>19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>
        <f t="shared" si="13"/>
        <v>597.5</v>
      </c>
      <c r="Q261">
        <f t="shared" si="14"/>
        <v>77.934782608695656</v>
      </c>
      <c r="R261" s="6">
        <f t="shared" si="15"/>
        <v>41251.25</v>
      </c>
      <c r="S261" s="6">
        <f t="shared" si="15"/>
        <v>41270.25</v>
      </c>
    </row>
    <row r="262" spans="1:19" x14ac:dyDescent="0.25">
      <c r="A262">
        <v>260</v>
      </c>
      <c r="B262" t="s">
        <v>549</v>
      </c>
      <c r="C262" s="3" t="s">
        <v>550</v>
      </c>
      <c r="D262" t="s">
        <v>2010</v>
      </c>
      <c r="E262" t="s">
        <v>2011</v>
      </c>
      <c r="F262">
        <v>6300</v>
      </c>
      <c r="G262">
        <v>9935</v>
      </c>
      <c r="H262" t="s">
        <v>19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>
        <f t="shared" si="13"/>
        <v>157.69841269841268</v>
      </c>
      <c r="Q262">
        <f t="shared" si="14"/>
        <v>38.065134099616856</v>
      </c>
      <c r="R262" s="6">
        <f t="shared" si="15"/>
        <v>41180.208333333336</v>
      </c>
      <c r="S262" s="6">
        <f t="shared" si="15"/>
        <v>41192.208333333336</v>
      </c>
    </row>
    <row r="263" spans="1:19" ht="31.5" x14ac:dyDescent="0.25">
      <c r="A263">
        <v>261</v>
      </c>
      <c r="B263" t="s">
        <v>551</v>
      </c>
      <c r="C263" s="3" t="s">
        <v>552</v>
      </c>
      <c r="D263" t="s">
        <v>2010</v>
      </c>
      <c r="E263" t="s">
        <v>2011</v>
      </c>
      <c r="F263">
        <v>84300</v>
      </c>
      <c r="G263">
        <v>26303</v>
      </c>
      <c r="H263" t="s">
        <v>14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>
        <f t="shared" si="13"/>
        <v>31.201660735468568</v>
      </c>
      <c r="Q263">
        <f t="shared" si="14"/>
        <v>57.936123348017624</v>
      </c>
      <c r="R263" s="6">
        <f t="shared" si="15"/>
        <v>40415.208333333336</v>
      </c>
      <c r="S263" s="6">
        <f t="shared" si="15"/>
        <v>40419.208333333336</v>
      </c>
    </row>
    <row r="264" spans="1:19" x14ac:dyDescent="0.25">
      <c r="A264">
        <v>262</v>
      </c>
      <c r="B264" t="s">
        <v>553</v>
      </c>
      <c r="C264" s="3" t="s">
        <v>554</v>
      </c>
      <c r="D264" t="s">
        <v>2010</v>
      </c>
      <c r="E264" t="s">
        <v>2020</v>
      </c>
      <c r="F264">
        <v>1700</v>
      </c>
      <c r="G264">
        <v>5328</v>
      </c>
      <c r="H264" t="s">
        <v>19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>
        <f t="shared" si="13"/>
        <v>313.41176470588238</v>
      </c>
      <c r="Q264">
        <f t="shared" si="14"/>
        <v>49.794392523364486</v>
      </c>
      <c r="R264" s="6">
        <f t="shared" si="15"/>
        <v>40638.208333333336</v>
      </c>
      <c r="S264" s="6">
        <f t="shared" si="15"/>
        <v>40664.208333333336</v>
      </c>
    </row>
    <row r="265" spans="1:19" x14ac:dyDescent="0.25">
      <c r="A265">
        <v>263</v>
      </c>
      <c r="B265" t="s">
        <v>555</v>
      </c>
      <c r="C265" s="3" t="s">
        <v>556</v>
      </c>
      <c r="D265" t="s">
        <v>2029</v>
      </c>
      <c r="E265" t="s">
        <v>2030</v>
      </c>
      <c r="F265">
        <v>2900</v>
      </c>
      <c r="G265">
        <v>10756</v>
      </c>
      <c r="H265" t="s">
        <v>19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>
        <f t="shared" si="13"/>
        <v>370.89655172413791</v>
      </c>
      <c r="Q265">
        <f t="shared" si="14"/>
        <v>54.050251256281406</v>
      </c>
      <c r="R265" s="6">
        <f t="shared" si="15"/>
        <v>40187.25</v>
      </c>
      <c r="S265" s="6">
        <f t="shared" si="15"/>
        <v>40187.25</v>
      </c>
    </row>
    <row r="266" spans="1:19" x14ac:dyDescent="0.25">
      <c r="A266">
        <v>264</v>
      </c>
      <c r="B266" t="s">
        <v>557</v>
      </c>
      <c r="C266" s="3" t="s">
        <v>558</v>
      </c>
      <c r="D266" t="s">
        <v>2014</v>
      </c>
      <c r="E266" t="s">
        <v>2015</v>
      </c>
      <c r="F266">
        <v>45600</v>
      </c>
      <c r="G266">
        <v>165375</v>
      </c>
      <c r="H266" t="s">
        <v>19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>
        <f t="shared" si="13"/>
        <v>362.66447368421052</v>
      </c>
      <c r="Q266">
        <f t="shared" si="14"/>
        <v>30.002721335268504</v>
      </c>
      <c r="R266" s="6">
        <f t="shared" si="15"/>
        <v>41317.25</v>
      </c>
      <c r="S266" s="6">
        <f t="shared" si="15"/>
        <v>41333.25</v>
      </c>
    </row>
    <row r="267" spans="1:19" x14ac:dyDescent="0.25">
      <c r="A267">
        <v>265</v>
      </c>
      <c r="B267" t="s">
        <v>559</v>
      </c>
      <c r="C267" s="3" t="s">
        <v>560</v>
      </c>
      <c r="D267" t="s">
        <v>2014</v>
      </c>
      <c r="E267" t="s">
        <v>2015</v>
      </c>
      <c r="F267">
        <v>4900</v>
      </c>
      <c r="G267">
        <v>6031</v>
      </c>
      <c r="H267" t="s">
        <v>19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>
        <f t="shared" si="13"/>
        <v>123.08163265306122</v>
      </c>
      <c r="Q267">
        <f t="shared" si="14"/>
        <v>70.127906976744185</v>
      </c>
      <c r="R267" s="6">
        <f t="shared" si="15"/>
        <v>42372.25</v>
      </c>
      <c r="S267" s="6">
        <f t="shared" si="15"/>
        <v>42416.25</v>
      </c>
    </row>
    <row r="268" spans="1:19" x14ac:dyDescent="0.25">
      <c r="A268">
        <v>266</v>
      </c>
      <c r="B268" t="s">
        <v>561</v>
      </c>
      <c r="C268" s="3" t="s">
        <v>562</v>
      </c>
      <c r="D268" t="s">
        <v>2010</v>
      </c>
      <c r="E268" t="s">
        <v>2033</v>
      </c>
      <c r="F268">
        <v>111900</v>
      </c>
      <c r="G268">
        <v>85902</v>
      </c>
      <c r="H268" t="s">
        <v>14</v>
      </c>
      <c r="I268">
        <v>3182</v>
      </c>
      <c r="J268" t="s">
        <v>94</v>
      </c>
      <c r="K268" t="s">
        <v>95</v>
      </c>
      <c r="L268">
        <v>1415340000</v>
      </c>
      <c r="M268">
        <v>1418191200</v>
      </c>
      <c r="N268" t="b">
        <v>0</v>
      </c>
      <c r="O268" t="b">
        <v>1</v>
      </c>
      <c r="P268">
        <f t="shared" si="13"/>
        <v>76.766756032171585</v>
      </c>
      <c r="Q268">
        <f t="shared" si="14"/>
        <v>26.996228786926462</v>
      </c>
      <c r="R268" s="6">
        <f t="shared" si="15"/>
        <v>41950.25</v>
      </c>
      <c r="S268" s="6">
        <f t="shared" si="15"/>
        <v>41983.25</v>
      </c>
    </row>
    <row r="269" spans="1:19" x14ac:dyDescent="0.25">
      <c r="A269">
        <v>267</v>
      </c>
      <c r="B269" t="s">
        <v>563</v>
      </c>
      <c r="C269" s="3" t="s">
        <v>564</v>
      </c>
      <c r="D269" t="s">
        <v>2014</v>
      </c>
      <c r="E269" t="s">
        <v>2015</v>
      </c>
      <c r="F269">
        <v>61600</v>
      </c>
      <c r="G269">
        <v>143910</v>
      </c>
      <c r="H269" t="s">
        <v>19</v>
      </c>
      <c r="I269">
        <v>2768</v>
      </c>
      <c r="J269" t="s">
        <v>24</v>
      </c>
      <c r="K269" t="s">
        <v>25</v>
      </c>
      <c r="L269">
        <v>1351054800</v>
      </c>
      <c r="M269">
        <v>1352440800</v>
      </c>
      <c r="N269" t="b">
        <v>0</v>
      </c>
      <c r="O269" t="b">
        <v>0</v>
      </c>
      <c r="P269">
        <f t="shared" si="13"/>
        <v>233.62012987012989</v>
      </c>
      <c r="Q269">
        <f t="shared" si="14"/>
        <v>51.990606936416185</v>
      </c>
      <c r="R269" s="6">
        <f t="shared" si="15"/>
        <v>41206.208333333336</v>
      </c>
      <c r="S269" s="6">
        <f t="shared" si="15"/>
        <v>41222.25</v>
      </c>
    </row>
    <row r="270" spans="1:19" x14ac:dyDescent="0.25">
      <c r="A270">
        <v>268</v>
      </c>
      <c r="B270" t="s">
        <v>565</v>
      </c>
      <c r="C270" s="3" t="s">
        <v>566</v>
      </c>
      <c r="D270" t="s">
        <v>2016</v>
      </c>
      <c r="E270" t="s">
        <v>2017</v>
      </c>
      <c r="F270">
        <v>1500</v>
      </c>
      <c r="G270">
        <v>2708</v>
      </c>
      <c r="H270" t="s">
        <v>19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>
        <f t="shared" si="13"/>
        <v>180.53333333333333</v>
      </c>
      <c r="Q270">
        <f t="shared" si="14"/>
        <v>56.416666666666664</v>
      </c>
      <c r="R270" s="6">
        <f t="shared" si="15"/>
        <v>41186.208333333336</v>
      </c>
      <c r="S270" s="6">
        <f t="shared" si="15"/>
        <v>41232.25</v>
      </c>
    </row>
    <row r="271" spans="1:19" x14ac:dyDescent="0.25">
      <c r="A271">
        <v>269</v>
      </c>
      <c r="B271" t="s">
        <v>567</v>
      </c>
      <c r="C271" s="3" t="s">
        <v>568</v>
      </c>
      <c r="D271" t="s">
        <v>2016</v>
      </c>
      <c r="E271" t="s">
        <v>2035</v>
      </c>
      <c r="F271">
        <v>3500</v>
      </c>
      <c r="G271">
        <v>8842</v>
      </c>
      <c r="H271" t="s">
        <v>19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>
        <f t="shared" si="13"/>
        <v>252.62857142857143</v>
      </c>
      <c r="Q271">
        <f t="shared" si="14"/>
        <v>101.63218390804597</v>
      </c>
      <c r="R271" s="6">
        <f t="shared" si="15"/>
        <v>43496.25</v>
      </c>
      <c r="S271" s="6">
        <f t="shared" si="15"/>
        <v>43517.25</v>
      </c>
    </row>
    <row r="272" spans="1:19" x14ac:dyDescent="0.25">
      <c r="A272">
        <v>270</v>
      </c>
      <c r="B272" t="s">
        <v>569</v>
      </c>
      <c r="C272" s="3" t="s">
        <v>570</v>
      </c>
      <c r="D272" t="s">
        <v>2025</v>
      </c>
      <c r="E272" t="s">
        <v>2026</v>
      </c>
      <c r="F272">
        <v>173900</v>
      </c>
      <c r="G272">
        <v>47260</v>
      </c>
      <c r="H272" t="s">
        <v>63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>
        <f t="shared" si="13"/>
        <v>27.176538240368025</v>
      </c>
      <c r="Q272">
        <f t="shared" si="14"/>
        <v>25.005291005291006</v>
      </c>
      <c r="R272" s="6">
        <f t="shared" si="15"/>
        <v>40514.25</v>
      </c>
      <c r="S272" s="6">
        <f t="shared" si="15"/>
        <v>40516.25</v>
      </c>
    </row>
    <row r="273" spans="1:19" ht="31.5" x14ac:dyDescent="0.25">
      <c r="A273">
        <v>271</v>
      </c>
      <c r="B273" t="s">
        <v>571</v>
      </c>
      <c r="C273" s="3" t="s">
        <v>572</v>
      </c>
      <c r="D273" t="s">
        <v>2029</v>
      </c>
      <c r="E273" t="s">
        <v>2030</v>
      </c>
      <c r="F273">
        <v>153700</v>
      </c>
      <c r="G273">
        <v>1953</v>
      </c>
      <c r="H273" t="s">
        <v>42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>
        <f t="shared" si="13"/>
        <v>1.2706571242680547</v>
      </c>
      <c r="Q273">
        <f t="shared" si="14"/>
        <v>32.016393442622949</v>
      </c>
      <c r="R273" s="6">
        <f t="shared" si="15"/>
        <v>42345.25</v>
      </c>
      <c r="S273" s="6">
        <f t="shared" si="15"/>
        <v>42376.25</v>
      </c>
    </row>
    <row r="274" spans="1:19" x14ac:dyDescent="0.25">
      <c r="A274">
        <v>272</v>
      </c>
      <c r="B274" t="s">
        <v>573</v>
      </c>
      <c r="C274" s="3" t="s">
        <v>574</v>
      </c>
      <c r="D274" t="s">
        <v>2014</v>
      </c>
      <c r="E274" t="s">
        <v>2015</v>
      </c>
      <c r="F274">
        <v>51100</v>
      </c>
      <c r="G274">
        <v>155349</v>
      </c>
      <c r="H274" t="s">
        <v>19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>
        <f t="shared" si="13"/>
        <v>304.0097847358121</v>
      </c>
      <c r="Q274">
        <f t="shared" si="14"/>
        <v>82.021647307286173</v>
      </c>
      <c r="R274" s="6">
        <f t="shared" si="15"/>
        <v>43656.208333333328</v>
      </c>
      <c r="S274" s="6">
        <f t="shared" si="15"/>
        <v>43681.208333333328</v>
      </c>
    </row>
    <row r="275" spans="1:19" x14ac:dyDescent="0.25">
      <c r="A275">
        <v>273</v>
      </c>
      <c r="B275" t="s">
        <v>575</v>
      </c>
      <c r="C275" s="3" t="s">
        <v>576</v>
      </c>
      <c r="D275" t="s">
        <v>2014</v>
      </c>
      <c r="E275" t="s">
        <v>2015</v>
      </c>
      <c r="F275">
        <v>7800</v>
      </c>
      <c r="G275">
        <v>10704</v>
      </c>
      <c r="H275" t="s">
        <v>19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>
        <f t="shared" si="13"/>
        <v>137.23076923076923</v>
      </c>
      <c r="Q275">
        <f t="shared" si="14"/>
        <v>37.957446808510639</v>
      </c>
      <c r="R275" s="6">
        <f t="shared" si="15"/>
        <v>42995.208333333328</v>
      </c>
      <c r="S275" s="6">
        <f t="shared" si="15"/>
        <v>42998.208333333328</v>
      </c>
    </row>
    <row r="276" spans="1:19" ht="31.5" x14ac:dyDescent="0.25">
      <c r="A276">
        <v>274</v>
      </c>
      <c r="B276" t="s">
        <v>577</v>
      </c>
      <c r="C276" s="3" t="s">
        <v>578</v>
      </c>
      <c r="D276" t="s">
        <v>2014</v>
      </c>
      <c r="E276" t="s">
        <v>2015</v>
      </c>
      <c r="F276">
        <v>2400</v>
      </c>
      <c r="G276">
        <v>773</v>
      </c>
      <c r="H276" t="s">
        <v>14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>
        <f t="shared" si="13"/>
        <v>32.208333333333336</v>
      </c>
      <c r="Q276">
        <f t="shared" si="14"/>
        <v>51.533333333333331</v>
      </c>
      <c r="R276" s="6">
        <f t="shared" si="15"/>
        <v>43045.25</v>
      </c>
      <c r="S276" s="6">
        <f t="shared" si="15"/>
        <v>43050.25</v>
      </c>
    </row>
    <row r="277" spans="1:19" ht="31.5" x14ac:dyDescent="0.25">
      <c r="A277">
        <v>275</v>
      </c>
      <c r="B277" t="s">
        <v>579</v>
      </c>
      <c r="C277" s="3" t="s">
        <v>580</v>
      </c>
      <c r="D277" t="s">
        <v>2022</v>
      </c>
      <c r="E277" t="s">
        <v>2034</v>
      </c>
      <c r="F277">
        <v>3900</v>
      </c>
      <c r="G277">
        <v>9419</v>
      </c>
      <c r="H277" t="s">
        <v>19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>
        <f t="shared" si="13"/>
        <v>241.51282051282053</v>
      </c>
      <c r="Q277">
        <f t="shared" si="14"/>
        <v>81.198275862068968</v>
      </c>
      <c r="R277" s="6">
        <f t="shared" si="15"/>
        <v>43561.208333333328</v>
      </c>
      <c r="S277" s="6">
        <f t="shared" si="15"/>
        <v>43569.208333333328</v>
      </c>
    </row>
    <row r="278" spans="1:19" x14ac:dyDescent="0.25">
      <c r="A278">
        <v>276</v>
      </c>
      <c r="B278" t="s">
        <v>581</v>
      </c>
      <c r="C278" s="3" t="s">
        <v>582</v>
      </c>
      <c r="D278" t="s">
        <v>2025</v>
      </c>
      <c r="E278" t="s">
        <v>2026</v>
      </c>
      <c r="F278">
        <v>5500</v>
      </c>
      <c r="G278">
        <v>5324</v>
      </c>
      <c r="H278" t="s">
        <v>14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>
        <f t="shared" si="13"/>
        <v>96.8</v>
      </c>
      <c r="Q278">
        <f t="shared" si="14"/>
        <v>40.030075187969928</v>
      </c>
      <c r="R278" s="6">
        <f t="shared" si="15"/>
        <v>41018.208333333336</v>
      </c>
      <c r="S278" s="6">
        <f t="shared" si="15"/>
        <v>41023.208333333336</v>
      </c>
    </row>
    <row r="279" spans="1:19" ht="31.5" x14ac:dyDescent="0.25">
      <c r="A279">
        <v>277</v>
      </c>
      <c r="B279" t="s">
        <v>583</v>
      </c>
      <c r="C279" s="3" t="s">
        <v>584</v>
      </c>
      <c r="D279" t="s">
        <v>2014</v>
      </c>
      <c r="E279" t="s">
        <v>2015</v>
      </c>
      <c r="F279">
        <v>700</v>
      </c>
      <c r="G279">
        <v>7465</v>
      </c>
      <c r="H279" t="s">
        <v>19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>
        <f t="shared" si="13"/>
        <v>1066.4285714285716</v>
      </c>
      <c r="Q279">
        <f t="shared" si="14"/>
        <v>89.939759036144579</v>
      </c>
      <c r="R279" s="6">
        <f t="shared" si="15"/>
        <v>40378.208333333336</v>
      </c>
      <c r="S279" s="6">
        <f t="shared" si="15"/>
        <v>40380.208333333336</v>
      </c>
    </row>
    <row r="280" spans="1:19" x14ac:dyDescent="0.25">
      <c r="A280">
        <v>278</v>
      </c>
      <c r="B280" t="s">
        <v>585</v>
      </c>
      <c r="C280" s="3" t="s">
        <v>586</v>
      </c>
      <c r="D280" t="s">
        <v>2012</v>
      </c>
      <c r="E280" t="s">
        <v>2013</v>
      </c>
      <c r="F280">
        <v>2700</v>
      </c>
      <c r="G280">
        <v>8799</v>
      </c>
      <c r="H280" t="s">
        <v>19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>
        <f t="shared" si="13"/>
        <v>325.88888888888891</v>
      </c>
      <c r="Q280">
        <f t="shared" si="14"/>
        <v>96.692307692307693</v>
      </c>
      <c r="R280" s="6">
        <f t="shared" si="15"/>
        <v>41239.25</v>
      </c>
      <c r="S280" s="6">
        <f t="shared" si="15"/>
        <v>41264.25</v>
      </c>
    </row>
    <row r="281" spans="1:19" x14ac:dyDescent="0.25">
      <c r="A281">
        <v>279</v>
      </c>
      <c r="B281" t="s">
        <v>587</v>
      </c>
      <c r="C281" s="3" t="s">
        <v>588</v>
      </c>
      <c r="D281" t="s">
        <v>2014</v>
      </c>
      <c r="E281" t="s">
        <v>2015</v>
      </c>
      <c r="F281">
        <v>8000</v>
      </c>
      <c r="G281">
        <v>13656</v>
      </c>
      <c r="H281" t="s">
        <v>19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>
        <f t="shared" si="13"/>
        <v>170.70000000000002</v>
      </c>
      <c r="Q281">
        <f t="shared" si="14"/>
        <v>25.010989010989011</v>
      </c>
      <c r="R281" s="6">
        <f t="shared" si="15"/>
        <v>43346.208333333328</v>
      </c>
      <c r="S281" s="6">
        <f t="shared" si="15"/>
        <v>43349.208333333328</v>
      </c>
    </row>
    <row r="282" spans="1:19" ht="31.5" x14ac:dyDescent="0.25">
      <c r="A282">
        <v>280</v>
      </c>
      <c r="B282" t="s">
        <v>589</v>
      </c>
      <c r="C282" s="3" t="s">
        <v>590</v>
      </c>
      <c r="D282" t="s">
        <v>2016</v>
      </c>
      <c r="E282" t="s">
        <v>2024</v>
      </c>
      <c r="F282">
        <v>2500</v>
      </c>
      <c r="G282">
        <v>14536</v>
      </c>
      <c r="H282" t="s">
        <v>19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>
        <f t="shared" si="13"/>
        <v>581.44000000000005</v>
      </c>
      <c r="Q282">
        <f t="shared" si="14"/>
        <v>36.987277353689571</v>
      </c>
      <c r="R282" s="6">
        <f t="shared" si="15"/>
        <v>43060.25</v>
      </c>
      <c r="S282" s="6">
        <f t="shared" si="15"/>
        <v>43066.25</v>
      </c>
    </row>
    <row r="283" spans="1:19" x14ac:dyDescent="0.25">
      <c r="A283">
        <v>281</v>
      </c>
      <c r="B283" t="s">
        <v>591</v>
      </c>
      <c r="C283" s="3" t="s">
        <v>592</v>
      </c>
      <c r="D283" t="s">
        <v>2014</v>
      </c>
      <c r="E283" t="s">
        <v>2015</v>
      </c>
      <c r="F283">
        <v>164500</v>
      </c>
      <c r="G283">
        <v>150552</v>
      </c>
      <c r="H283" t="s">
        <v>14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>
        <f t="shared" si="13"/>
        <v>91.520972644376897</v>
      </c>
      <c r="Q283">
        <f t="shared" si="14"/>
        <v>73.012609117361791</v>
      </c>
      <c r="R283" s="6">
        <f t="shared" si="15"/>
        <v>40979.25</v>
      </c>
      <c r="S283" s="6">
        <f t="shared" si="15"/>
        <v>41000.208333333336</v>
      </c>
    </row>
    <row r="284" spans="1:19" x14ac:dyDescent="0.25">
      <c r="A284">
        <v>282</v>
      </c>
      <c r="B284" t="s">
        <v>593</v>
      </c>
      <c r="C284" s="3" t="s">
        <v>594</v>
      </c>
      <c r="D284" t="s">
        <v>2016</v>
      </c>
      <c r="E284" t="s">
        <v>2035</v>
      </c>
      <c r="F284">
        <v>8400</v>
      </c>
      <c r="G284">
        <v>9076</v>
      </c>
      <c r="H284" t="s">
        <v>19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>
        <f t="shared" si="13"/>
        <v>108.04761904761904</v>
      </c>
      <c r="Q284">
        <f t="shared" si="14"/>
        <v>68.240601503759393</v>
      </c>
      <c r="R284" s="6">
        <f t="shared" si="15"/>
        <v>42701.25</v>
      </c>
      <c r="S284" s="6">
        <f t="shared" si="15"/>
        <v>42707.25</v>
      </c>
    </row>
    <row r="285" spans="1:19" ht="31.5" x14ac:dyDescent="0.25">
      <c r="A285">
        <v>283</v>
      </c>
      <c r="B285" t="s">
        <v>595</v>
      </c>
      <c r="C285" s="3" t="s">
        <v>596</v>
      </c>
      <c r="D285" t="s">
        <v>2010</v>
      </c>
      <c r="E285" t="s">
        <v>2011</v>
      </c>
      <c r="F285">
        <v>8100</v>
      </c>
      <c r="G285">
        <v>1517</v>
      </c>
      <c r="H285" t="s">
        <v>14</v>
      </c>
      <c r="I285">
        <v>29</v>
      </c>
      <c r="J285" t="s">
        <v>32</v>
      </c>
      <c r="K285" t="s">
        <v>33</v>
      </c>
      <c r="L285">
        <v>1464584400</v>
      </c>
      <c r="M285">
        <v>1465016400</v>
      </c>
      <c r="N285" t="b">
        <v>0</v>
      </c>
      <c r="O285" t="b">
        <v>0</v>
      </c>
      <c r="P285">
        <f t="shared" si="13"/>
        <v>18.728395061728396</v>
      </c>
      <c r="Q285">
        <f t="shared" si="14"/>
        <v>52.310344827586206</v>
      </c>
      <c r="R285" s="6">
        <f t="shared" si="15"/>
        <v>42520.208333333328</v>
      </c>
      <c r="S285" s="6">
        <f t="shared" si="15"/>
        <v>42525.208333333328</v>
      </c>
    </row>
    <row r="286" spans="1:19" x14ac:dyDescent="0.25">
      <c r="A286">
        <v>284</v>
      </c>
      <c r="B286" t="s">
        <v>597</v>
      </c>
      <c r="C286" s="3" t="s">
        <v>598</v>
      </c>
      <c r="D286" t="s">
        <v>2012</v>
      </c>
      <c r="E286" t="s">
        <v>2013</v>
      </c>
      <c r="F286">
        <v>9800</v>
      </c>
      <c r="G286">
        <v>8153</v>
      </c>
      <c r="H286" t="s">
        <v>14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>
        <f t="shared" si="13"/>
        <v>83.193877551020407</v>
      </c>
      <c r="Q286">
        <f t="shared" si="14"/>
        <v>61.765151515151516</v>
      </c>
      <c r="R286" s="6">
        <f t="shared" si="15"/>
        <v>41030.208333333336</v>
      </c>
      <c r="S286" s="6">
        <f t="shared" si="15"/>
        <v>41035.208333333336</v>
      </c>
    </row>
    <row r="287" spans="1:19" x14ac:dyDescent="0.25">
      <c r="A287">
        <v>285</v>
      </c>
      <c r="B287" t="s">
        <v>599</v>
      </c>
      <c r="C287" s="3" t="s">
        <v>600</v>
      </c>
      <c r="D287" t="s">
        <v>2014</v>
      </c>
      <c r="E287" t="s">
        <v>2015</v>
      </c>
      <c r="F287">
        <v>900</v>
      </c>
      <c r="G287">
        <v>6357</v>
      </c>
      <c r="H287" t="s">
        <v>19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>
        <f t="shared" si="13"/>
        <v>706.33333333333337</v>
      </c>
      <c r="Q287">
        <f t="shared" si="14"/>
        <v>25.027559055118111</v>
      </c>
      <c r="R287" s="6">
        <f t="shared" si="15"/>
        <v>42623.208333333328</v>
      </c>
      <c r="S287" s="6">
        <f t="shared" si="15"/>
        <v>42661.208333333328</v>
      </c>
    </row>
    <row r="288" spans="1:19" x14ac:dyDescent="0.25">
      <c r="A288">
        <v>286</v>
      </c>
      <c r="B288" t="s">
        <v>601</v>
      </c>
      <c r="C288" s="3" t="s">
        <v>602</v>
      </c>
      <c r="D288" t="s">
        <v>2014</v>
      </c>
      <c r="E288" t="s">
        <v>2015</v>
      </c>
      <c r="F288">
        <v>112100</v>
      </c>
      <c r="G288">
        <v>19557</v>
      </c>
      <c r="H288" t="s">
        <v>63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>
        <f t="shared" si="13"/>
        <v>17.446030330062445</v>
      </c>
      <c r="Q288">
        <f t="shared" si="14"/>
        <v>106.28804347826087</v>
      </c>
      <c r="R288" s="6">
        <f t="shared" si="15"/>
        <v>42697.25</v>
      </c>
      <c r="S288" s="6">
        <f t="shared" si="15"/>
        <v>42704.25</v>
      </c>
    </row>
    <row r="289" spans="1:19" x14ac:dyDescent="0.25">
      <c r="A289">
        <v>287</v>
      </c>
      <c r="B289" t="s">
        <v>603</v>
      </c>
      <c r="C289" s="3" t="s">
        <v>604</v>
      </c>
      <c r="D289" t="s">
        <v>2010</v>
      </c>
      <c r="E289" t="s">
        <v>2018</v>
      </c>
      <c r="F289">
        <v>6300</v>
      </c>
      <c r="G289">
        <v>13213</v>
      </c>
      <c r="H289" t="s">
        <v>19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>
        <f t="shared" si="13"/>
        <v>209.73015873015873</v>
      </c>
      <c r="Q289">
        <f t="shared" si="14"/>
        <v>75.07386363636364</v>
      </c>
      <c r="R289" s="6">
        <f t="shared" si="15"/>
        <v>42122.208333333328</v>
      </c>
      <c r="S289" s="6">
        <f t="shared" si="15"/>
        <v>42122.208333333328</v>
      </c>
    </row>
    <row r="290" spans="1:19" x14ac:dyDescent="0.25">
      <c r="A290">
        <v>288</v>
      </c>
      <c r="B290" t="s">
        <v>605</v>
      </c>
      <c r="C290" s="3" t="s">
        <v>606</v>
      </c>
      <c r="D290" t="s">
        <v>2010</v>
      </c>
      <c r="E290" t="s">
        <v>2032</v>
      </c>
      <c r="F290">
        <v>5600</v>
      </c>
      <c r="G290">
        <v>5476</v>
      </c>
      <c r="H290" t="s">
        <v>14</v>
      </c>
      <c r="I290">
        <v>137</v>
      </c>
      <c r="J290" t="s">
        <v>32</v>
      </c>
      <c r="K290" t="s">
        <v>33</v>
      </c>
      <c r="L290">
        <v>1331701200</v>
      </c>
      <c r="M290">
        <v>1331787600</v>
      </c>
      <c r="N290" t="b">
        <v>0</v>
      </c>
      <c r="O290" t="b">
        <v>1</v>
      </c>
      <c r="P290">
        <f t="shared" si="13"/>
        <v>97.785714285714292</v>
      </c>
      <c r="Q290">
        <f t="shared" si="14"/>
        <v>39.970802919708028</v>
      </c>
      <c r="R290" s="6">
        <f t="shared" si="15"/>
        <v>40982.208333333336</v>
      </c>
      <c r="S290" s="6">
        <f t="shared" si="15"/>
        <v>40983.208333333336</v>
      </c>
    </row>
    <row r="291" spans="1:19" x14ac:dyDescent="0.25">
      <c r="A291">
        <v>289</v>
      </c>
      <c r="B291" t="s">
        <v>607</v>
      </c>
      <c r="C291" s="3" t="s">
        <v>608</v>
      </c>
      <c r="D291" t="s">
        <v>2014</v>
      </c>
      <c r="E291" t="s">
        <v>2015</v>
      </c>
      <c r="F291">
        <v>800</v>
      </c>
      <c r="G291">
        <v>13474</v>
      </c>
      <c r="H291" t="s">
        <v>19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>
        <f t="shared" si="13"/>
        <v>1684.25</v>
      </c>
      <c r="Q291">
        <f t="shared" si="14"/>
        <v>39.982195845697326</v>
      </c>
      <c r="R291" s="6">
        <f t="shared" si="15"/>
        <v>42219.208333333328</v>
      </c>
      <c r="S291" s="6">
        <f t="shared" si="15"/>
        <v>42222.208333333328</v>
      </c>
    </row>
    <row r="292" spans="1:19" x14ac:dyDescent="0.25">
      <c r="A292">
        <v>290</v>
      </c>
      <c r="B292" t="s">
        <v>609</v>
      </c>
      <c r="C292" s="3" t="s">
        <v>610</v>
      </c>
      <c r="D292" t="s">
        <v>2016</v>
      </c>
      <c r="E292" t="s">
        <v>2017</v>
      </c>
      <c r="F292">
        <v>168600</v>
      </c>
      <c r="G292">
        <v>91722</v>
      </c>
      <c r="H292" t="s">
        <v>14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>
        <f t="shared" si="13"/>
        <v>54.402135231316727</v>
      </c>
      <c r="Q292">
        <f t="shared" si="14"/>
        <v>101.01541850220265</v>
      </c>
      <c r="R292" s="6">
        <f t="shared" si="15"/>
        <v>41404.208333333336</v>
      </c>
      <c r="S292" s="6">
        <f t="shared" si="15"/>
        <v>41436.208333333336</v>
      </c>
    </row>
    <row r="293" spans="1:19" x14ac:dyDescent="0.25">
      <c r="A293">
        <v>291</v>
      </c>
      <c r="B293" t="s">
        <v>611</v>
      </c>
      <c r="C293" s="3" t="s">
        <v>612</v>
      </c>
      <c r="D293" t="s">
        <v>2012</v>
      </c>
      <c r="E293" t="s">
        <v>2013</v>
      </c>
      <c r="F293">
        <v>1800</v>
      </c>
      <c r="G293">
        <v>8219</v>
      </c>
      <c r="H293" t="s">
        <v>19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>
        <f t="shared" si="13"/>
        <v>456.61111111111109</v>
      </c>
      <c r="Q293">
        <f t="shared" si="14"/>
        <v>76.813084112149539</v>
      </c>
      <c r="R293" s="6">
        <f t="shared" si="15"/>
        <v>40831.208333333336</v>
      </c>
      <c r="S293" s="6">
        <f t="shared" si="15"/>
        <v>40835.208333333336</v>
      </c>
    </row>
    <row r="294" spans="1:19" x14ac:dyDescent="0.25">
      <c r="A294">
        <v>292</v>
      </c>
      <c r="B294" t="s">
        <v>613</v>
      </c>
      <c r="C294" s="3" t="s">
        <v>614</v>
      </c>
      <c r="D294" t="s">
        <v>2008</v>
      </c>
      <c r="E294" t="s">
        <v>2009</v>
      </c>
      <c r="F294">
        <v>7300</v>
      </c>
      <c r="G294">
        <v>717</v>
      </c>
      <c r="H294" t="s">
        <v>14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>
        <f t="shared" si="13"/>
        <v>9.8219178082191778</v>
      </c>
      <c r="Q294">
        <f t="shared" si="14"/>
        <v>71.7</v>
      </c>
      <c r="R294" s="6">
        <f t="shared" si="15"/>
        <v>40984.208333333336</v>
      </c>
      <c r="S294" s="6">
        <f t="shared" si="15"/>
        <v>41002.208333333336</v>
      </c>
    </row>
    <row r="295" spans="1:19" x14ac:dyDescent="0.25">
      <c r="A295">
        <v>293</v>
      </c>
      <c r="B295" t="s">
        <v>615</v>
      </c>
      <c r="C295" s="3" t="s">
        <v>616</v>
      </c>
      <c r="D295" t="s">
        <v>2014</v>
      </c>
      <c r="E295" t="s">
        <v>2015</v>
      </c>
      <c r="F295">
        <v>6500</v>
      </c>
      <c r="G295">
        <v>1065</v>
      </c>
      <c r="H295" t="s">
        <v>63</v>
      </c>
      <c r="I295">
        <v>32</v>
      </c>
      <c r="J295" t="s">
        <v>94</v>
      </c>
      <c r="K295" t="s">
        <v>95</v>
      </c>
      <c r="L295">
        <v>1286254800</v>
      </c>
      <c r="M295">
        <v>1287032400</v>
      </c>
      <c r="N295" t="b">
        <v>0</v>
      </c>
      <c r="O295" t="b">
        <v>0</v>
      </c>
      <c r="P295">
        <f t="shared" si="13"/>
        <v>16.384615384615383</v>
      </c>
      <c r="Q295">
        <f t="shared" si="14"/>
        <v>33.28125</v>
      </c>
      <c r="R295" s="6">
        <f t="shared" si="15"/>
        <v>40456.208333333336</v>
      </c>
      <c r="S295" s="6">
        <f t="shared" si="15"/>
        <v>40465.208333333336</v>
      </c>
    </row>
    <row r="296" spans="1:19" x14ac:dyDescent="0.25">
      <c r="A296">
        <v>294</v>
      </c>
      <c r="B296" t="s">
        <v>617</v>
      </c>
      <c r="C296" s="3" t="s">
        <v>618</v>
      </c>
      <c r="D296" t="s">
        <v>2014</v>
      </c>
      <c r="E296" t="s">
        <v>2015</v>
      </c>
      <c r="F296">
        <v>600</v>
      </c>
      <c r="G296">
        <v>8038</v>
      </c>
      <c r="H296" t="s">
        <v>19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>
        <f t="shared" si="13"/>
        <v>1339.6666666666667</v>
      </c>
      <c r="Q296">
        <f t="shared" si="14"/>
        <v>43.923497267759565</v>
      </c>
      <c r="R296" s="6">
        <f t="shared" si="15"/>
        <v>43399.208333333328</v>
      </c>
      <c r="S296" s="6">
        <f t="shared" si="15"/>
        <v>43411.25</v>
      </c>
    </row>
    <row r="297" spans="1:19" ht="31.5" x14ac:dyDescent="0.25">
      <c r="A297">
        <v>295</v>
      </c>
      <c r="B297" t="s">
        <v>619</v>
      </c>
      <c r="C297" s="3" t="s">
        <v>620</v>
      </c>
      <c r="D297" t="s">
        <v>2014</v>
      </c>
      <c r="E297" t="s">
        <v>2015</v>
      </c>
      <c r="F297">
        <v>192900</v>
      </c>
      <c r="G297">
        <v>68769</v>
      </c>
      <c r="H297" t="s">
        <v>14</v>
      </c>
      <c r="I297">
        <v>1910</v>
      </c>
      <c r="J297" t="s">
        <v>86</v>
      </c>
      <c r="K297" t="s">
        <v>87</v>
      </c>
      <c r="L297">
        <v>1381813200</v>
      </c>
      <c r="M297">
        <v>1383976800</v>
      </c>
      <c r="N297" t="b">
        <v>0</v>
      </c>
      <c r="O297" t="b">
        <v>0</v>
      </c>
      <c r="P297">
        <f t="shared" si="13"/>
        <v>35.650077760497666</v>
      </c>
      <c r="Q297">
        <f t="shared" si="14"/>
        <v>36.004712041884815</v>
      </c>
      <c r="R297" s="6">
        <f t="shared" si="15"/>
        <v>41562.208333333336</v>
      </c>
      <c r="S297" s="6">
        <f t="shared" si="15"/>
        <v>41587.25</v>
      </c>
    </row>
    <row r="298" spans="1:19" ht="31.5" x14ac:dyDescent="0.25">
      <c r="A298">
        <v>296</v>
      </c>
      <c r="B298" t="s">
        <v>621</v>
      </c>
      <c r="C298" s="3" t="s">
        <v>622</v>
      </c>
      <c r="D298" t="s">
        <v>2014</v>
      </c>
      <c r="E298" t="s">
        <v>2015</v>
      </c>
      <c r="F298">
        <v>6100</v>
      </c>
      <c r="G298">
        <v>3352</v>
      </c>
      <c r="H298" t="s">
        <v>14</v>
      </c>
      <c r="I298">
        <v>38</v>
      </c>
      <c r="J298" t="s">
        <v>24</v>
      </c>
      <c r="K298" t="s">
        <v>25</v>
      </c>
      <c r="L298">
        <v>1548655200</v>
      </c>
      <c r="M298">
        <v>1550556000</v>
      </c>
      <c r="N298" t="b">
        <v>0</v>
      </c>
      <c r="O298" t="b">
        <v>0</v>
      </c>
      <c r="P298">
        <f t="shared" si="13"/>
        <v>54.950819672131146</v>
      </c>
      <c r="Q298">
        <f t="shared" si="14"/>
        <v>88.21052631578948</v>
      </c>
      <c r="R298" s="6">
        <f t="shared" si="15"/>
        <v>43493.25</v>
      </c>
      <c r="S298" s="6">
        <f t="shared" si="15"/>
        <v>43515.25</v>
      </c>
    </row>
    <row r="299" spans="1:19" x14ac:dyDescent="0.25">
      <c r="A299">
        <v>297</v>
      </c>
      <c r="B299" t="s">
        <v>623</v>
      </c>
      <c r="C299" s="3" t="s">
        <v>624</v>
      </c>
      <c r="D299" t="s">
        <v>2014</v>
      </c>
      <c r="E299" t="s">
        <v>2015</v>
      </c>
      <c r="F299">
        <v>7200</v>
      </c>
      <c r="G299">
        <v>6785</v>
      </c>
      <c r="H299" t="s">
        <v>14</v>
      </c>
      <c r="I299">
        <v>104</v>
      </c>
      <c r="J299" t="s">
        <v>24</v>
      </c>
      <c r="K299" t="s">
        <v>25</v>
      </c>
      <c r="L299">
        <v>1389679200</v>
      </c>
      <c r="M299">
        <v>1390456800</v>
      </c>
      <c r="N299" t="b">
        <v>0</v>
      </c>
      <c r="O299" t="b">
        <v>1</v>
      </c>
      <c r="P299">
        <f t="shared" si="13"/>
        <v>94.236111111111114</v>
      </c>
      <c r="Q299">
        <f t="shared" si="14"/>
        <v>65.240384615384613</v>
      </c>
      <c r="R299" s="6">
        <f t="shared" si="15"/>
        <v>41653.25</v>
      </c>
      <c r="S299" s="6">
        <f t="shared" si="15"/>
        <v>41662.25</v>
      </c>
    </row>
    <row r="300" spans="1:19" x14ac:dyDescent="0.25">
      <c r="A300">
        <v>298</v>
      </c>
      <c r="B300" t="s">
        <v>625</v>
      </c>
      <c r="C300" s="3" t="s">
        <v>626</v>
      </c>
      <c r="D300" t="s">
        <v>2010</v>
      </c>
      <c r="E300" t="s">
        <v>2011</v>
      </c>
      <c r="F300">
        <v>3500</v>
      </c>
      <c r="G300">
        <v>5037</v>
      </c>
      <c r="H300" t="s">
        <v>19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>
        <f t="shared" si="13"/>
        <v>143.91428571428571</v>
      </c>
      <c r="Q300">
        <f t="shared" si="14"/>
        <v>69.958333333333329</v>
      </c>
      <c r="R300" s="6">
        <f t="shared" si="15"/>
        <v>42426.25</v>
      </c>
      <c r="S300" s="6">
        <f t="shared" si="15"/>
        <v>42444.208333333328</v>
      </c>
    </row>
    <row r="301" spans="1:19" ht="31.5" x14ac:dyDescent="0.25">
      <c r="A301">
        <v>299</v>
      </c>
      <c r="B301" t="s">
        <v>627</v>
      </c>
      <c r="C301" s="3" t="s">
        <v>628</v>
      </c>
      <c r="D301" t="s">
        <v>2008</v>
      </c>
      <c r="E301" t="s">
        <v>2009</v>
      </c>
      <c r="F301">
        <v>3800</v>
      </c>
      <c r="G301">
        <v>1954</v>
      </c>
      <c r="H301" t="s">
        <v>14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>
        <f t="shared" si="13"/>
        <v>51.421052631578945</v>
      </c>
      <c r="Q301">
        <f t="shared" si="14"/>
        <v>39.877551020408163</v>
      </c>
      <c r="R301" s="6">
        <f t="shared" si="15"/>
        <v>42432.25</v>
      </c>
      <c r="S301" s="6">
        <f t="shared" si="15"/>
        <v>42488.208333333328</v>
      </c>
    </row>
    <row r="302" spans="1:19" x14ac:dyDescent="0.25">
      <c r="A302">
        <v>300</v>
      </c>
      <c r="B302" t="s">
        <v>629</v>
      </c>
      <c r="C302" s="3" t="s">
        <v>630</v>
      </c>
      <c r="D302" t="s">
        <v>2022</v>
      </c>
      <c r="E302" t="s">
        <v>2023</v>
      </c>
      <c r="F302">
        <v>100</v>
      </c>
      <c r="G302">
        <v>5</v>
      </c>
      <c r="H302" t="s">
        <v>14</v>
      </c>
      <c r="I302">
        <v>1</v>
      </c>
      <c r="J302" t="s">
        <v>32</v>
      </c>
      <c r="K302" t="s">
        <v>33</v>
      </c>
      <c r="L302">
        <v>1504069200</v>
      </c>
      <c r="M302">
        <v>1504155600</v>
      </c>
      <c r="N302" t="b">
        <v>0</v>
      </c>
      <c r="O302" t="b">
        <v>1</v>
      </c>
      <c r="P302">
        <f t="shared" si="13"/>
        <v>5</v>
      </c>
      <c r="Q302">
        <f t="shared" si="14"/>
        <v>5</v>
      </c>
      <c r="R302" s="6">
        <f t="shared" si="15"/>
        <v>42977.208333333328</v>
      </c>
      <c r="S302" s="6">
        <f t="shared" si="15"/>
        <v>42978.208333333328</v>
      </c>
    </row>
    <row r="303" spans="1:19" x14ac:dyDescent="0.25">
      <c r="A303">
        <v>301</v>
      </c>
      <c r="B303" t="s">
        <v>631</v>
      </c>
      <c r="C303" s="3" t="s">
        <v>632</v>
      </c>
      <c r="D303" t="s">
        <v>2016</v>
      </c>
      <c r="E303" t="s">
        <v>2017</v>
      </c>
      <c r="F303">
        <v>900</v>
      </c>
      <c r="G303">
        <v>12102</v>
      </c>
      <c r="H303" t="s">
        <v>19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>
        <f t="shared" si="13"/>
        <v>1344.6666666666667</v>
      </c>
      <c r="Q303">
        <f t="shared" si="14"/>
        <v>41.023728813559323</v>
      </c>
      <c r="R303" s="6">
        <f t="shared" si="15"/>
        <v>42061.25</v>
      </c>
      <c r="S303" s="6">
        <f t="shared" si="15"/>
        <v>42078.208333333328</v>
      </c>
    </row>
    <row r="304" spans="1:19" x14ac:dyDescent="0.25">
      <c r="A304">
        <v>302</v>
      </c>
      <c r="B304" t="s">
        <v>633</v>
      </c>
      <c r="C304" s="3" t="s">
        <v>634</v>
      </c>
      <c r="D304" t="s">
        <v>2014</v>
      </c>
      <c r="E304" t="s">
        <v>2015</v>
      </c>
      <c r="F304">
        <v>76100</v>
      </c>
      <c r="G304">
        <v>24234</v>
      </c>
      <c r="H304" t="s">
        <v>14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>
        <f t="shared" si="13"/>
        <v>31.844940867279899</v>
      </c>
      <c r="Q304">
        <f t="shared" si="14"/>
        <v>98.914285714285711</v>
      </c>
      <c r="R304" s="6">
        <f t="shared" si="15"/>
        <v>43345.208333333328</v>
      </c>
      <c r="S304" s="6">
        <f t="shared" si="15"/>
        <v>43359.208333333328</v>
      </c>
    </row>
    <row r="305" spans="1:19" x14ac:dyDescent="0.25">
      <c r="A305">
        <v>303</v>
      </c>
      <c r="B305" t="s">
        <v>635</v>
      </c>
      <c r="C305" s="3" t="s">
        <v>636</v>
      </c>
      <c r="D305" t="s">
        <v>2010</v>
      </c>
      <c r="E305" t="s">
        <v>2020</v>
      </c>
      <c r="F305">
        <v>3400</v>
      </c>
      <c r="G305">
        <v>2809</v>
      </c>
      <c r="H305" t="s">
        <v>14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>
        <f t="shared" si="13"/>
        <v>82.617647058823536</v>
      </c>
      <c r="Q305">
        <f t="shared" si="14"/>
        <v>87.78125</v>
      </c>
      <c r="R305" s="6">
        <f t="shared" si="15"/>
        <v>42376.25</v>
      </c>
      <c r="S305" s="6">
        <f t="shared" si="15"/>
        <v>42381.25</v>
      </c>
    </row>
    <row r="306" spans="1:19" x14ac:dyDescent="0.25">
      <c r="A306">
        <v>304</v>
      </c>
      <c r="B306" t="s">
        <v>637</v>
      </c>
      <c r="C306" s="3" t="s">
        <v>638</v>
      </c>
      <c r="D306" t="s">
        <v>2016</v>
      </c>
      <c r="E306" t="s">
        <v>2017</v>
      </c>
      <c r="F306">
        <v>2100</v>
      </c>
      <c r="G306">
        <v>11469</v>
      </c>
      <c r="H306" t="s">
        <v>19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>
        <f t="shared" si="13"/>
        <v>546.14285714285722</v>
      </c>
      <c r="Q306">
        <f t="shared" si="14"/>
        <v>80.767605633802816</v>
      </c>
      <c r="R306" s="6">
        <f t="shared" si="15"/>
        <v>42589.208333333328</v>
      </c>
      <c r="S306" s="6">
        <f t="shared" si="15"/>
        <v>42630.208333333328</v>
      </c>
    </row>
    <row r="307" spans="1:19" x14ac:dyDescent="0.25">
      <c r="A307">
        <v>305</v>
      </c>
      <c r="B307" t="s">
        <v>639</v>
      </c>
      <c r="C307" s="3" t="s">
        <v>640</v>
      </c>
      <c r="D307" t="s">
        <v>2014</v>
      </c>
      <c r="E307" t="s">
        <v>2015</v>
      </c>
      <c r="F307">
        <v>2800</v>
      </c>
      <c r="G307">
        <v>8014</v>
      </c>
      <c r="H307" t="s">
        <v>19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>
        <f t="shared" si="13"/>
        <v>286.21428571428572</v>
      </c>
      <c r="Q307">
        <f t="shared" si="14"/>
        <v>94.28235294117647</v>
      </c>
      <c r="R307" s="6">
        <f t="shared" si="15"/>
        <v>42448.208333333328</v>
      </c>
      <c r="S307" s="6">
        <f t="shared" si="15"/>
        <v>42489.208333333328</v>
      </c>
    </row>
    <row r="308" spans="1:19" ht="31.5" x14ac:dyDescent="0.25">
      <c r="A308">
        <v>306</v>
      </c>
      <c r="B308" t="s">
        <v>641</v>
      </c>
      <c r="C308" s="3" t="s">
        <v>642</v>
      </c>
      <c r="D308" t="s">
        <v>2014</v>
      </c>
      <c r="E308" t="s">
        <v>2015</v>
      </c>
      <c r="F308">
        <v>6500</v>
      </c>
      <c r="G308">
        <v>514</v>
      </c>
      <c r="H308" t="s">
        <v>14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>
        <f t="shared" si="13"/>
        <v>7.9076923076923071</v>
      </c>
      <c r="Q308">
        <f t="shared" si="14"/>
        <v>73.428571428571431</v>
      </c>
      <c r="R308" s="6">
        <f t="shared" si="15"/>
        <v>42930.208333333328</v>
      </c>
      <c r="S308" s="6">
        <f t="shared" si="15"/>
        <v>42933.208333333328</v>
      </c>
    </row>
    <row r="309" spans="1:19" x14ac:dyDescent="0.25">
      <c r="A309">
        <v>307</v>
      </c>
      <c r="B309" t="s">
        <v>643</v>
      </c>
      <c r="C309" s="3" t="s">
        <v>644</v>
      </c>
      <c r="D309" t="s">
        <v>2022</v>
      </c>
      <c r="E309" t="s">
        <v>2028</v>
      </c>
      <c r="F309">
        <v>32900</v>
      </c>
      <c r="G309">
        <v>43473</v>
      </c>
      <c r="H309" t="s">
        <v>19</v>
      </c>
      <c r="I309">
        <v>659</v>
      </c>
      <c r="J309" t="s">
        <v>32</v>
      </c>
      <c r="K309" t="s">
        <v>33</v>
      </c>
      <c r="L309">
        <v>1338958800</v>
      </c>
      <c r="M309">
        <v>1340686800</v>
      </c>
      <c r="N309" t="b">
        <v>0</v>
      </c>
      <c r="O309" t="b">
        <v>1</v>
      </c>
      <c r="P309">
        <f t="shared" si="13"/>
        <v>132.13677811550153</v>
      </c>
      <c r="Q309">
        <f t="shared" si="14"/>
        <v>65.968133535660087</v>
      </c>
      <c r="R309" s="6">
        <f t="shared" si="15"/>
        <v>41066.208333333336</v>
      </c>
      <c r="S309" s="6">
        <f t="shared" si="15"/>
        <v>41086.208333333336</v>
      </c>
    </row>
    <row r="310" spans="1:19" x14ac:dyDescent="0.25">
      <c r="A310">
        <v>308</v>
      </c>
      <c r="B310" t="s">
        <v>645</v>
      </c>
      <c r="C310" s="3" t="s">
        <v>646</v>
      </c>
      <c r="D310" t="s">
        <v>2014</v>
      </c>
      <c r="E310" t="s">
        <v>2015</v>
      </c>
      <c r="F310">
        <v>118200</v>
      </c>
      <c r="G310">
        <v>87560</v>
      </c>
      <c r="H310" t="s">
        <v>14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>
        <f t="shared" si="13"/>
        <v>74.077834179357026</v>
      </c>
      <c r="Q310">
        <f t="shared" si="14"/>
        <v>109.04109589041096</v>
      </c>
      <c r="R310" s="6">
        <f t="shared" si="15"/>
        <v>40651.208333333336</v>
      </c>
      <c r="S310" s="6">
        <f t="shared" si="15"/>
        <v>40652.208333333336</v>
      </c>
    </row>
    <row r="311" spans="1:19" x14ac:dyDescent="0.25">
      <c r="A311">
        <v>309</v>
      </c>
      <c r="B311" t="s">
        <v>647</v>
      </c>
      <c r="C311" s="3" t="s">
        <v>648</v>
      </c>
      <c r="D311" t="s">
        <v>2010</v>
      </c>
      <c r="E311" t="s">
        <v>2020</v>
      </c>
      <c r="F311">
        <v>4100</v>
      </c>
      <c r="G311">
        <v>3087</v>
      </c>
      <c r="H311" t="s">
        <v>63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>
        <f t="shared" si="13"/>
        <v>75.292682926829272</v>
      </c>
      <c r="Q311">
        <f t="shared" si="14"/>
        <v>41.16</v>
      </c>
      <c r="R311" s="6">
        <f t="shared" si="15"/>
        <v>40807.208333333336</v>
      </c>
      <c r="S311" s="6">
        <f t="shared" si="15"/>
        <v>40827.208333333336</v>
      </c>
    </row>
    <row r="312" spans="1:19" x14ac:dyDescent="0.25">
      <c r="A312">
        <v>310</v>
      </c>
      <c r="B312" t="s">
        <v>649</v>
      </c>
      <c r="C312" s="3" t="s">
        <v>650</v>
      </c>
      <c r="D312" t="s">
        <v>2025</v>
      </c>
      <c r="E312" t="s">
        <v>2026</v>
      </c>
      <c r="F312">
        <v>7800</v>
      </c>
      <c r="G312">
        <v>1586</v>
      </c>
      <c r="H312" t="s">
        <v>14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>
        <f t="shared" si="13"/>
        <v>20.333333333333332</v>
      </c>
      <c r="Q312">
        <f t="shared" si="14"/>
        <v>99.125</v>
      </c>
      <c r="R312" s="6">
        <f t="shared" si="15"/>
        <v>40277.208333333336</v>
      </c>
      <c r="S312" s="6">
        <f t="shared" si="15"/>
        <v>40293.208333333336</v>
      </c>
    </row>
    <row r="313" spans="1:19" x14ac:dyDescent="0.25">
      <c r="A313">
        <v>311</v>
      </c>
      <c r="B313" t="s">
        <v>651</v>
      </c>
      <c r="C313" s="3" t="s">
        <v>652</v>
      </c>
      <c r="D313" t="s">
        <v>2014</v>
      </c>
      <c r="E313" t="s">
        <v>2015</v>
      </c>
      <c r="F313">
        <v>6300</v>
      </c>
      <c r="G313">
        <v>12812</v>
      </c>
      <c r="H313" t="s">
        <v>19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>
        <f t="shared" si="13"/>
        <v>203.36507936507937</v>
      </c>
      <c r="Q313">
        <f t="shared" si="14"/>
        <v>105.88429752066116</v>
      </c>
      <c r="R313" s="6">
        <f t="shared" si="15"/>
        <v>40590.25</v>
      </c>
      <c r="S313" s="6">
        <f t="shared" si="15"/>
        <v>40602.25</v>
      </c>
    </row>
    <row r="314" spans="1:19" x14ac:dyDescent="0.25">
      <c r="A314">
        <v>312</v>
      </c>
      <c r="B314" t="s">
        <v>653</v>
      </c>
      <c r="C314" s="3" t="s">
        <v>654</v>
      </c>
      <c r="D314" t="s">
        <v>2014</v>
      </c>
      <c r="E314" t="s">
        <v>2015</v>
      </c>
      <c r="F314">
        <v>59100</v>
      </c>
      <c r="G314">
        <v>183345</v>
      </c>
      <c r="H314" t="s">
        <v>19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>
        <f t="shared" si="13"/>
        <v>310.2284263959391</v>
      </c>
      <c r="Q314">
        <f t="shared" si="14"/>
        <v>48.996525921966864</v>
      </c>
      <c r="R314" s="6">
        <f t="shared" si="15"/>
        <v>41572.208333333336</v>
      </c>
      <c r="S314" s="6">
        <f t="shared" si="15"/>
        <v>41579.208333333336</v>
      </c>
    </row>
    <row r="315" spans="1:19" x14ac:dyDescent="0.25">
      <c r="A315">
        <v>313</v>
      </c>
      <c r="B315" t="s">
        <v>655</v>
      </c>
      <c r="C315" s="3" t="s">
        <v>656</v>
      </c>
      <c r="D315" t="s">
        <v>2010</v>
      </c>
      <c r="E315" t="s">
        <v>2011</v>
      </c>
      <c r="F315">
        <v>2200</v>
      </c>
      <c r="G315">
        <v>8697</v>
      </c>
      <c r="H315" t="s">
        <v>19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>
        <f t="shared" si="13"/>
        <v>395.31818181818181</v>
      </c>
      <c r="Q315">
        <f t="shared" si="14"/>
        <v>39</v>
      </c>
      <c r="R315" s="6">
        <f t="shared" si="15"/>
        <v>40966.25</v>
      </c>
      <c r="S315" s="6">
        <f t="shared" si="15"/>
        <v>40968.25</v>
      </c>
    </row>
    <row r="316" spans="1:19" x14ac:dyDescent="0.25">
      <c r="A316">
        <v>314</v>
      </c>
      <c r="B316" t="s">
        <v>657</v>
      </c>
      <c r="C316" s="3" t="s">
        <v>658</v>
      </c>
      <c r="D316" t="s">
        <v>2016</v>
      </c>
      <c r="E316" t="s">
        <v>2017</v>
      </c>
      <c r="F316">
        <v>1400</v>
      </c>
      <c r="G316">
        <v>4126</v>
      </c>
      <c r="H316" t="s">
        <v>19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>
        <f t="shared" si="13"/>
        <v>294.71428571428572</v>
      </c>
      <c r="Q316">
        <f t="shared" si="14"/>
        <v>31.022556390977442</v>
      </c>
      <c r="R316" s="6">
        <f t="shared" si="15"/>
        <v>43536.208333333328</v>
      </c>
      <c r="S316" s="6">
        <f t="shared" si="15"/>
        <v>43541.208333333328</v>
      </c>
    </row>
    <row r="317" spans="1:19" ht="31.5" x14ac:dyDescent="0.25">
      <c r="A317">
        <v>315</v>
      </c>
      <c r="B317" t="s">
        <v>659</v>
      </c>
      <c r="C317" s="3" t="s">
        <v>660</v>
      </c>
      <c r="D317" t="s">
        <v>2014</v>
      </c>
      <c r="E317" t="s">
        <v>2015</v>
      </c>
      <c r="F317">
        <v>9500</v>
      </c>
      <c r="G317">
        <v>3220</v>
      </c>
      <c r="H317" t="s">
        <v>14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>
        <f t="shared" si="13"/>
        <v>33.89473684210526</v>
      </c>
      <c r="Q317">
        <f t="shared" si="14"/>
        <v>103.87096774193549</v>
      </c>
      <c r="R317" s="6">
        <f t="shared" si="15"/>
        <v>41783.208333333336</v>
      </c>
      <c r="S317" s="6">
        <f t="shared" si="15"/>
        <v>41812.208333333336</v>
      </c>
    </row>
    <row r="318" spans="1:19" x14ac:dyDescent="0.25">
      <c r="A318">
        <v>316</v>
      </c>
      <c r="B318" t="s">
        <v>661</v>
      </c>
      <c r="C318" s="3" t="s">
        <v>662</v>
      </c>
      <c r="D318" t="s">
        <v>2008</v>
      </c>
      <c r="E318" t="s">
        <v>2009</v>
      </c>
      <c r="F318">
        <v>9600</v>
      </c>
      <c r="G318">
        <v>6401</v>
      </c>
      <c r="H318" t="s">
        <v>14</v>
      </c>
      <c r="I318">
        <v>108</v>
      </c>
      <c r="J318" t="s">
        <v>94</v>
      </c>
      <c r="K318" t="s">
        <v>95</v>
      </c>
      <c r="L318">
        <v>1574143200</v>
      </c>
      <c r="M318">
        <v>1574229600</v>
      </c>
      <c r="N318" t="b">
        <v>0</v>
      </c>
      <c r="O318" t="b">
        <v>1</v>
      </c>
      <c r="P318">
        <f t="shared" si="13"/>
        <v>66.677083333333329</v>
      </c>
      <c r="Q318">
        <f t="shared" si="14"/>
        <v>59.268518518518519</v>
      </c>
      <c r="R318" s="6">
        <f t="shared" si="15"/>
        <v>43788.25</v>
      </c>
      <c r="S318" s="6">
        <f t="shared" si="15"/>
        <v>43789.25</v>
      </c>
    </row>
    <row r="319" spans="1:19" x14ac:dyDescent="0.25">
      <c r="A319">
        <v>317</v>
      </c>
      <c r="B319" t="s">
        <v>663</v>
      </c>
      <c r="C319" s="3" t="s">
        <v>664</v>
      </c>
      <c r="D319" t="s">
        <v>2014</v>
      </c>
      <c r="E319" t="s">
        <v>2015</v>
      </c>
      <c r="F319">
        <v>6600</v>
      </c>
      <c r="G319">
        <v>1269</v>
      </c>
      <c r="H319" t="s">
        <v>14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>
        <f t="shared" si="13"/>
        <v>19.227272727272727</v>
      </c>
      <c r="Q319">
        <f t="shared" si="14"/>
        <v>42.3</v>
      </c>
      <c r="R319" s="6">
        <f t="shared" si="15"/>
        <v>42869.208333333328</v>
      </c>
      <c r="S319" s="6">
        <f t="shared" si="15"/>
        <v>42882.208333333328</v>
      </c>
    </row>
    <row r="320" spans="1:19" ht="31.5" x14ac:dyDescent="0.25">
      <c r="A320">
        <v>318</v>
      </c>
      <c r="B320" t="s">
        <v>665</v>
      </c>
      <c r="C320" s="3" t="s">
        <v>666</v>
      </c>
      <c r="D320" t="s">
        <v>2010</v>
      </c>
      <c r="E320" t="s">
        <v>2011</v>
      </c>
      <c r="F320">
        <v>5700</v>
      </c>
      <c r="G320">
        <v>903</v>
      </c>
      <c r="H320" t="s">
        <v>14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>
        <f t="shared" si="13"/>
        <v>15.842105263157894</v>
      </c>
      <c r="Q320">
        <f t="shared" si="14"/>
        <v>53.117647058823529</v>
      </c>
      <c r="R320" s="6">
        <f t="shared" si="15"/>
        <v>41684.25</v>
      </c>
      <c r="S320" s="6">
        <f t="shared" si="15"/>
        <v>41686.25</v>
      </c>
    </row>
    <row r="321" spans="1:19" x14ac:dyDescent="0.25">
      <c r="A321">
        <v>319</v>
      </c>
      <c r="B321" t="s">
        <v>667</v>
      </c>
      <c r="C321" s="3" t="s">
        <v>668</v>
      </c>
      <c r="D321" t="s">
        <v>2012</v>
      </c>
      <c r="E321" t="s">
        <v>2013</v>
      </c>
      <c r="F321">
        <v>8400</v>
      </c>
      <c r="G321">
        <v>3251</v>
      </c>
      <c r="H321" t="s">
        <v>63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>
        <f t="shared" si="13"/>
        <v>38.702380952380956</v>
      </c>
      <c r="Q321">
        <f t="shared" si="14"/>
        <v>50.796875</v>
      </c>
      <c r="R321" s="6">
        <f t="shared" si="15"/>
        <v>40402.208333333336</v>
      </c>
      <c r="S321" s="6">
        <f t="shared" si="15"/>
        <v>40426.208333333336</v>
      </c>
    </row>
    <row r="322" spans="1:19" x14ac:dyDescent="0.25">
      <c r="A322">
        <v>320</v>
      </c>
      <c r="B322" t="s">
        <v>669</v>
      </c>
      <c r="C322" s="3" t="s">
        <v>670</v>
      </c>
      <c r="D322" t="s">
        <v>2022</v>
      </c>
      <c r="E322" t="s">
        <v>2028</v>
      </c>
      <c r="F322">
        <v>84400</v>
      </c>
      <c r="G322">
        <v>8092</v>
      </c>
      <c r="H322" t="s">
        <v>14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>
        <f t="shared" si="13"/>
        <v>9.5876777251184837</v>
      </c>
      <c r="Q322">
        <f t="shared" si="14"/>
        <v>101.15</v>
      </c>
      <c r="R322" s="6">
        <f t="shared" si="15"/>
        <v>40673.208333333336</v>
      </c>
      <c r="S322" s="6">
        <f t="shared" si="15"/>
        <v>40682.208333333336</v>
      </c>
    </row>
    <row r="323" spans="1:19" ht="31.5" x14ac:dyDescent="0.25">
      <c r="A323">
        <v>321</v>
      </c>
      <c r="B323" t="s">
        <v>671</v>
      </c>
      <c r="C323" s="3" t="s">
        <v>672</v>
      </c>
      <c r="D323" t="s">
        <v>2016</v>
      </c>
      <c r="E323" t="s">
        <v>2027</v>
      </c>
      <c r="F323">
        <v>170400</v>
      </c>
      <c r="G323">
        <v>160422</v>
      </c>
      <c r="H323" t="s">
        <v>14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>
        <f t="shared" ref="P323:P386" si="16">(G323/F323)*100</f>
        <v>94.144366197183089</v>
      </c>
      <c r="Q323">
        <f t="shared" ref="Q323:Q386" si="17">G323/I323</f>
        <v>65.000810372771468</v>
      </c>
      <c r="R323" s="6">
        <f t="shared" ref="R323:S386" si="18">(((L323/60)/60)/24)+DATE(1970,1,1)</f>
        <v>40634.208333333336</v>
      </c>
      <c r="S323" s="6">
        <f t="shared" si="18"/>
        <v>40642.208333333336</v>
      </c>
    </row>
    <row r="324" spans="1:19" ht="31.5" x14ac:dyDescent="0.25">
      <c r="A324">
        <v>322</v>
      </c>
      <c r="B324" t="s">
        <v>673</v>
      </c>
      <c r="C324" s="3" t="s">
        <v>674</v>
      </c>
      <c r="D324" t="s">
        <v>2014</v>
      </c>
      <c r="E324" t="s">
        <v>2015</v>
      </c>
      <c r="F324">
        <v>117900</v>
      </c>
      <c r="G324">
        <v>196377</v>
      </c>
      <c r="H324" t="s">
        <v>19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>
        <f t="shared" si="16"/>
        <v>166.56234096692114</v>
      </c>
      <c r="Q324">
        <f t="shared" si="17"/>
        <v>37.998645510835914</v>
      </c>
      <c r="R324" s="6">
        <f t="shared" si="18"/>
        <v>40507.25</v>
      </c>
      <c r="S324" s="6">
        <f t="shared" si="18"/>
        <v>40520.25</v>
      </c>
    </row>
    <row r="325" spans="1:19" x14ac:dyDescent="0.25">
      <c r="A325">
        <v>323</v>
      </c>
      <c r="B325" t="s">
        <v>675</v>
      </c>
      <c r="C325" s="3" t="s">
        <v>676</v>
      </c>
      <c r="D325" t="s">
        <v>2016</v>
      </c>
      <c r="E325" t="s">
        <v>2017</v>
      </c>
      <c r="F325">
        <v>8900</v>
      </c>
      <c r="G325">
        <v>2148</v>
      </c>
      <c r="H325" t="s">
        <v>14</v>
      </c>
      <c r="I325">
        <v>26</v>
      </c>
      <c r="J325" t="s">
        <v>36</v>
      </c>
      <c r="K325" t="s">
        <v>37</v>
      </c>
      <c r="L325">
        <v>1395896400</v>
      </c>
      <c r="M325">
        <v>1396069200</v>
      </c>
      <c r="N325" t="b">
        <v>0</v>
      </c>
      <c r="O325" t="b">
        <v>0</v>
      </c>
      <c r="P325">
        <f t="shared" si="16"/>
        <v>24.134831460674157</v>
      </c>
      <c r="Q325">
        <f t="shared" si="17"/>
        <v>82.615384615384613</v>
      </c>
      <c r="R325" s="6">
        <f t="shared" si="18"/>
        <v>41725.208333333336</v>
      </c>
      <c r="S325" s="6">
        <f t="shared" si="18"/>
        <v>41727.208333333336</v>
      </c>
    </row>
    <row r="326" spans="1:19" x14ac:dyDescent="0.25">
      <c r="A326">
        <v>324</v>
      </c>
      <c r="B326" t="s">
        <v>677</v>
      </c>
      <c r="C326" s="3" t="s">
        <v>678</v>
      </c>
      <c r="D326" t="s">
        <v>2014</v>
      </c>
      <c r="E326" t="s">
        <v>2015</v>
      </c>
      <c r="F326">
        <v>7100</v>
      </c>
      <c r="G326">
        <v>11648</v>
      </c>
      <c r="H326" t="s">
        <v>19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>
        <f t="shared" si="16"/>
        <v>164.05633802816902</v>
      </c>
      <c r="Q326">
        <f t="shared" si="17"/>
        <v>37.941368078175898</v>
      </c>
      <c r="R326" s="6">
        <f t="shared" si="18"/>
        <v>42176.208333333328</v>
      </c>
      <c r="S326" s="6">
        <f t="shared" si="18"/>
        <v>42188.208333333328</v>
      </c>
    </row>
    <row r="327" spans="1:19" ht="31.5" x14ac:dyDescent="0.25">
      <c r="A327">
        <v>325</v>
      </c>
      <c r="B327" t="s">
        <v>679</v>
      </c>
      <c r="C327" s="3" t="s">
        <v>680</v>
      </c>
      <c r="D327" t="s">
        <v>2014</v>
      </c>
      <c r="E327" t="s">
        <v>2015</v>
      </c>
      <c r="F327">
        <v>6500</v>
      </c>
      <c r="G327">
        <v>5897</v>
      </c>
      <c r="H327" t="s">
        <v>14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>
        <f t="shared" si="16"/>
        <v>90.723076923076931</v>
      </c>
      <c r="Q327">
        <f t="shared" si="17"/>
        <v>80.780821917808225</v>
      </c>
      <c r="R327" s="6">
        <f t="shared" si="18"/>
        <v>43267.208333333328</v>
      </c>
      <c r="S327" s="6">
        <f t="shared" si="18"/>
        <v>43290.208333333328</v>
      </c>
    </row>
    <row r="328" spans="1:19" ht="31.5" x14ac:dyDescent="0.25">
      <c r="A328">
        <v>326</v>
      </c>
      <c r="B328" t="s">
        <v>681</v>
      </c>
      <c r="C328" s="3" t="s">
        <v>682</v>
      </c>
      <c r="D328" t="s">
        <v>2016</v>
      </c>
      <c r="E328" t="s">
        <v>2024</v>
      </c>
      <c r="F328">
        <v>7200</v>
      </c>
      <c r="G328">
        <v>3326</v>
      </c>
      <c r="H328" t="s">
        <v>14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>
        <f t="shared" si="16"/>
        <v>46.194444444444443</v>
      </c>
      <c r="Q328">
        <f t="shared" si="17"/>
        <v>25.984375</v>
      </c>
      <c r="R328" s="6">
        <f t="shared" si="18"/>
        <v>42364.25</v>
      </c>
      <c r="S328" s="6">
        <f t="shared" si="18"/>
        <v>42370.25</v>
      </c>
    </row>
    <row r="329" spans="1:19" x14ac:dyDescent="0.25">
      <c r="A329">
        <v>327</v>
      </c>
      <c r="B329" t="s">
        <v>683</v>
      </c>
      <c r="C329" s="3" t="s">
        <v>684</v>
      </c>
      <c r="D329" t="s">
        <v>2014</v>
      </c>
      <c r="E329" t="s">
        <v>2015</v>
      </c>
      <c r="F329">
        <v>2600</v>
      </c>
      <c r="G329">
        <v>1002</v>
      </c>
      <c r="H329" t="s">
        <v>14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>
        <f t="shared" si="16"/>
        <v>38.53846153846154</v>
      </c>
      <c r="Q329">
        <f t="shared" si="17"/>
        <v>30.363636363636363</v>
      </c>
      <c r="R329" s="6">
        <f t="shared" si="18"/>
        <v>43705.208333333328</v>
      </c>
      <c r="S329" s="6">
        <f t="shared" si="18"/>
        <v>43709.208333333328</v>
      </c>
    </row>
    <row r="330" spans="1:19" ht="31.5" x14ac:dyDescent="0.25">
      <c r="A330">
        <v>328</v>
      </c>
      <c r="B330" t="s">
        <v>685</v>
      </c>
      <c r="C330" s="3" t="s">
        <v>686</v>
      </c>
      <c r="D330" t="s">
        <v>2010</v>
      </c>
      <c r="E330" t="s">
        <v>2011</v>
      </c>
      <c r="F330">
        <v>98700</v>
      </c>
      <c r="G330">
        <v>131826</v>
      </c>
      <c r="H330" t="s">
        <v>19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>
        <f t="shared" si="16"/>
        <v>133.56231003039514</v>
      </c>
      <c r="Q330">
        <f t="shared" si="17"/>
        <v>54.004916018025398</v>
      </c>
      <c r="R330" s="6">
        <f t="shared" si="18"/>
        <v>43434.25</v>
      </c>
      <c r="S330" s="6">
        <f t="shared" si="18"/>
        <v>43445.25</v>
      </c>
    </row>
    <row r="331" spans="1:19" x14ac:dyDescent="0.25">
      <c r="A331">
        <v>329</v>
      </c>
      <c r="B331" t="s">
        <v>687</v>
      </c>
      <c r="C331" s="3" t="s">
        <v>688</v>
      </c>
      <c r="D331" t="s">
        <v>2025</v>
      </c>
      <c r="E331" t="s">
        <v>2026</v>
      </c>
      <c r="F331">
        <v>93800</v>
      </c>
      <c r="G331">
        <v>21477</v>
      </c>
      <c r="H331" t="s">
        <v>42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>
        <f t="shared" si="16"/>
        <v>22.896588486140725</v>
      </c>
      <c r="Q331">
        <f t="shared" si="17"/>
        <v>101.78672985781991</v>
      </c>
      <c r="R331" s="6">
        <f t="shared" si="18"/>
        <v>42716.25</v>
      </c>
      <c r="S331" s="6">
        <f t="shared" si="18"/>
        <v>42727.25</v>
      </c>
    </row>
    <row r="332" spans="1:19" ht="31.5" x14ac:dyDescent="0.25">
      <c r="A332">
        <v>330</v>
      </c>
      <c r="B332" t="s">
        <v>689</v>
      </c>
      <c r="C332" s="3" t="s">
        <v>690</v>
      </c>
      <c r="D332" t="s">
        <v>2016</v>
      </c>
      <c r="E332" t="s">
        <v>2017</v>
      </c>
      <c r="F332">
        <v>33700</v>
      </c>
      <c r="G332">
        <v>62330</v>
      </c>
      <c r="H332" t="s">
        <v>19</v>
      </c>
      <c r="I332">
        <v>1385</v>
      </c>
      <c r="J332" t="s">
        <v>36</v>
      </c>
      <c r="K332" t="s">
        <v>37</v>
      </c>
      <c r="L332">
        <v>1512712800</v>
      </c>
      <c r="M332">
        <v>1512799200</v>
      </c>
      <c r="N332" t="b">
        <v>0</v>
      </c>
      <c r="O332" t="b">
        <v>0</v>
      </c>
      <c r="P332">
        <f t="shared" si="16"/>
        <v>184.95548961424333</v>
      </c>
      <c r="Q332">
        <f t="shared" si="17"/>
        <v>45.003610108303249</v>
      </c>
      <c r="R332" s="6">
        <f t="shared" si="18"/>
        <v>43077.25</v>
      </c>
      <c r="S332" s="6">
        <f t="shared" si="18"/>
        <v>43078.25</v>
      </c>
    </row>
    <row r="333" spans="1:19" x14ac:dyDescent="0.25">
      <c r="A333">
        <v>331</v>
      </c>
      <c r="B333" t="s">
        <v>691</v>
      </c>
      <c r="C333" s="3" t="s">
        <v>692</v>
      </c>
      <c r="D333" t="s">
        <v>2008</v>
      </c>
      <c r="E333" t="s">
        <v>2009</v>
      </c>
      <c r="F333">
        <v>3300</v>
      </c>
      <c r="G333">
        <v>14643</v>
      </c>
      <c r="H333" t="s">
        <v>19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>
        <f t="shared" si="16"/>
        <v>443.72727272727275</v>
      </c>
      <c r="Q333">
        <f t="shared" si="17"/>
        <v>77.068421052631578</v>
      </c>
      <c r="R333" s="6">
        <f t="shared" si="18"/>
        <v>40896.25</v>
      </c>
      <c r="S333" s="6">
        <f t="shared" si="18"/>
        <v>40897.25</v>
      </c>
    </row>
    <row r="334" spans="1:19" ht="31.5" x14ac:dyDescent="0.25">
      <c r="A334">
        <v>332</v>
      </c>
      <c r="B334" t="s">
        <v>693</v>
      </c>
      <c r="C334" s="3" t="s">
        <v>694</v>
      </c>
      <c r="D334" t="s">
        <v>2012</v>
      </c>
      <c r="E334" t="s">
        <v>2021</v>
      </c>
      <c r="F334">
        <v>20700</v>
      </c>
      <c r="G334">
        <v>41396</v>
      </c>
      <c r="H334" t="s">
        <v>19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>
        <f t="shared" si="16"/>
        <v>199.9806763285024</v>
      </c>
      <c r="Q334">
        <f t="shared" si="17"/>
        <v>88.076595744680844</v>
      </c>
      <c r="R334" s="6">
        <f t="shared" si="18"/>
        <v>41361.208333333336</v>
      </c>
      <c r="S334" s="6">
        <f t="shared" si="18"/>
        <v>41362.208333333336</v>
      </c>
    </row>
    <row r="335" spans="1:19" x14ac:dyDescent="0.25">
      <c r="A335">
        <v>333</v>
      </c>
      <c r="B335" t="s">
        <v>695</v>
      </c>
      <c r="C335" s="3" t="s">
        <v>696</v>
      </c>
      <c r="D335" t="s">
        <v>2014</v>
      </c>
      <c r="E335" t="s">
        <v>2015</v>
      </c>
      <c r="F335">
        <v>9600</v>
      </c>
      <c r="G335">
        <v>11900</v>
      </c>
      <c r="H335" t="s">
        <v>19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>
        <f t="shared" si="16"/>
        <v>123.95833333333333</v>
      </c>
      <c r="Q335">
        <f t="shared" si="17"/>
        <v>47.035573122529641</v>
      </c>
      <c r="R335" s="6">
        <f t="shared" si="18"/>
        <v>43424.25</v>
      </c>
      <c r="S335" s="6">
        <f t="shared" si="18"/>
        <v>43452.25</v>
      </c>
    </row>
    <row r="336" spans="1:19" x14ac:dyDescent="0.25">
      <c r="A336">
        <v>334</v>
      </c>
      <c r="B336" t="s">
        <v>697</v>
      </c>
      <c r="C336" s="3" t="s">
        <v>698</v>
      </c>
      <c r="D336" t="s">
        <v>2010</v>
      </c>
      <c r="E336" t="s">
        <v>2011</v>
      </c>
      <c r="F336">
        <v>66200</v>
      </c>
      <c r="G336">
        <v>123538</v>
      </c>
      <c r="H336" t="s">
        <v>19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>
        <f t="shared" si="16"/>
        <v>186.61329305135951</v>
      </c>
      <c r="Q336">
        <f t="shared" si="17"/>
        <v>110.99550763701707</v>
      </c>
      <c r="R336" s="6">
        <f t="shared" si="18"/>
        <v>43110.25</v>
      </c>
      <c r="S336" s="6">
        <f t="shared" si="18"/>
        <v>43117.25</v>
      </c>
    </row>
    <row r="337" spans="1:19" x14ac:dyDescent="0.25">
      <c r="A337">
        <v>335</v>
      </c>
      <c r="B337" t="s">
        <v>699</v>
      </c>
      <c r="C337" s="3" t="s">
        <v>700</v>
      </c>
      <c r="D337" t="s">
        <v>2010</v>
      </c>
      <c r="E337" t="s">
        <v>2011</v>
      </c>
      <c r="F337">
        <v>173800</v>
      </c>
      <c r="G337">
        <v>198628</v>
      </c>
      <c r="H337" t="s">
        <v>19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>
        <f t="shared" si="16"/>
        <v>114.28538550057536</v>
      </c>
      <c r="Q337">
        <f t="shared" si="17"/>
        <v>87.003066141042481</v>
      </c>
      <c r="R337" s="6">
        <f t="shared" si="18"/>
        <v>43784.25</v>
      </c>
      <c r="S337" s="6">
        <f t="shared" si="18"/>
        <v>43797.25</v>
      </c>
    </row>
    <row r="338" spans="1:19" x14ac:dyDescent="0.25">
      <c r="A338">
        <v>336</v>
      </c>
      <c r="B338" t="s">
        <v>701</v>
      </c>
      <c r="C338" s="3" t="s">
        <v>702</v>
      </c>
      <c r="D338" t="s">
        <v>2010</v>
      </c>
      <c r="E338" t="s">
        <v>2011</v>
      </c>
      <c r="F338">
        <v>70700</v>
      </c>
      <c r="G338">
        <v>68602</v>
      </c>
      <c r="H338" t="s">
        <v>14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>
        <f t="shared" si="16"/>
        <v>97.032531824611041</v>
      </c>
      <c r="Q338">
        <f t="shared" si="17"/>
        <v>63.994402985074629</v>
      </c>
      <c r="R338" s="6">
        <f t="shared" si="18"/>
        <v>40527.25</v>
      </c>
      <c r="S338" s="6">
        <f t="shared" si="18"/>
        <v>40528.25</v>
      </c>
    </row>
    <row r="339" spans="1:19" x14ac:dyDescent="0.25">
      <c r="A339">
        <v>337</v>
      </c>
      <c r="B339" t="s">
        <v>703</v>
      </c>
      <c r="C339" s="3" t="s">
        <v>704</v>
      </c>
      <c r="D339" t="s">
        <v>2014</v>
      </c>
      <c r="E339" t="s">
        <v>2015</v>
      </c>
      <c r="F339">
        <v>94500</v>
      </c>
      <c r="G339">
        <v>116064</v>
      </c>
      <c r="H339" t="s">
        <v>19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>
        <f t="shared" si="16"/>
        <v>122.81904761904762</v>
      </c>
      <c r="Q339">
        <f t="shared" si="17"/>
        <v>105.9945205479452</v>
      </c>
      <c r="R339" s="6">
        <f t="shared" si="18"/>
        <v>43780.25</v>
      </c>
      <c r="S339" s="6">
        <f t="shared" si="18"/>
        <v>43781.25</v>
      </c>
    </row>
    <row r="340" spans="1:19" x14ac:dyDescent="0.25">
      <c r="A340">
        <v>338</v>
      </c>
      <c r="B340" t="s">
        <v>705</v>
      </c>
      <c r="C340" s="3" t="s">
        <v>706</v>
      </c>
      <c r="D340" t="s">
        <v>2014</v>
      </c>
      <c r="E340" t="s">
        <v>2015</v>
      </c>
      <c r="F340">
        <v>69800</v>
      </c>
      <c r="G340">
        <v>125042</v>
      </c>
      <c r="H340" t="s">
        <v>19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>
        <f t="shared" si="16"/>
        <v>179.14326647564468</v>
      </c>
      <c r="Q340">
        <f t="shared" si="17"/>
        <v>73.989349112426041</v>
      </c>
      <c r="R340" s="6">
        <f t="shared" si="18"/>
        <v>40821.208333333336</v>
      </c>
      <c r="S340" s="6">
        <f t="shared" si="18"/>
        <v>40851.208333333336</v>
      </c>
    </row>
    <row r="341" spans="1:19" x14ac:dyDescent="0.25">
      <c r="A341">
        <v>339</v>
      </c>
      <c r="B341" t="s">
        <v>707</v>
      </c>
      <c r="C341" s="3" t="s">
        <v>708</v>
      </c>
      <c r="D341" t="s">
        <v>2014</v>
      </c>
      <c r="E341" t="s">
        <v>2015</v>
      </c>
      <c r="F341">
        <v>136300</v>
      </c>
      <c r="G341">
        <v>108974</v>
      </c>
      <c r="H341" t="s">
        <v>63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>
        <f t="shared" si="16"/>
        <v>79.951577402787962</v>
      </c>
      <c r="Q341">
        <f t="shared" si="17"/>
        <v>84.02004626060139</v>
      </c>
      <c r="R341" s="6">
        <f t="shared" si="18"/>
        <v>42949.208333333328</v>
      </c>
      <c r="S341" s="6">
        <f t="shared" si="18"/>
        <v>42963.208333333328</v>
      </c>
    </row>
    <row r="342" spans="1:19" x14ac:dyDescent="0.25">
      <c r="A342">
        <v>340</v>
      </c>
      <c r="B342" t="s">
        <v>709</v>
      </c>
      <c r="C342" s="3" t="s">
        <v>710</v>
      </c>
      <c r="D342" t="s">
        <v>2029</v>
      </c>
      <c r="E342" t="s">
        <v>2030</v>
      </c>
      <c r="F342">
        <v>37100</v>
      </c>
      <c r="G342">
        <v>34964</v>
      </c>
      <c r="H342" t="s">
        <v>14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>
        <f t="shared" si="16"/>
        <v>94.242587601078171</v>
      </c>
      <c r="Q342">
        <f t="shared" si="17"/>
        <v>88.966921119592882</v>
      </c>
      <c r="R342" s="6">
        <f t="shared" si="18"/>
        <v>40889.25</v>
      </c>
      <c r="S342" s="6">
        <f t="shared" si="18"/>
        <v>40890.25</v>
      </c>
    </row>
    <row r="343" spans="1:19" x14ac:dyDescent="0.25">
      <c r="A343">
        <v>341</v>
      </c>
      <c r="B343" t="s">
        <v>711</v>
      </c>
      <c r="C343" s="3" t="s">
        <v>712</v>
      </c>
      <c r="D343" t="s">
        <v>2010</v>
      </c>
      <c r="E343" t="s">
        <v>2020</v>
      </c>
      <c r="F343">
        <v>114300</v>
      </c>
      <c r="G343">
        <v>96777</v>
      </c>
      <c r="H343" t="s">
        <v>14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>
        <f t="shared" si="16"/>
        <v>84.669291338582681</v>
      </c>
      <c r="Q343">
        <f t="shared" si="17"/>
        <v>76.990453460620529</v>
      </c>
      <c r="R343" s="6">
        <f t="shared" si="18"/>
        <v>42244.208333333328</v>
      </c>
      <c r="S343" s="6">
        <f t="shared" si="18"/>
        <v>42251.208333333328</v>
      </c>
    </row>
    <row r="344" spans="1:19" x14ac:dyDescent="0.25">
      <c r="A344">
        <v>342</v>
      </c>
      <c r="B344" t="s">
        <v>713</v>
      </c>
      <c r="C344" s="3" t="s">
        <v>714</v>
      </c>
      <c r="D344" t="s">
        <v>2014</v>
      </c>
      <c r="E344" t="s">
        <v>2015</v>
      </c>
      <c r="F344">
        <v>47900</v>
      </c>
      <c r="G344">
        <v>31864</v>
      </c>
      <c r="H344" t="s">
        <v>14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>
        <f t="shared" si="16"/>
        <v>66.521920668058456</v>
      </c>
      <c r="Q344">
        <f t="shared" si="17"/>
        <v>97.146341463414629</v>
      </c>
      <c r="R344" s="6">
        <f t="shared" si="18"/>
        <v>41475.208333333336</v>
      </c>
      <c r="S344" s="6">
        <f t="shared" si="18"/>
        <v>41487.208333333336</v>
      </c>
    </row>
    <row r="345" spans="1:19" x14ac:dyDescent="0.25">
      <c r="A345">
        <v>343</v>
      </c>
      <c r="B345" t="s">
        <v>715</v>
      </c>
      <c r="C345" s="3" t="s">
        <v>716</v>
      </c>
      <c r="D345" t="s">
        <v>2014</v>
      </c>
      <c r="E345" t="s">
        <v>2015</v>
      </c>
      <c r="F345">
        <v>9000</v>
      </c>
      <c r="G345">
        <v>4853</v>
      </c>
      <c r="H345" t="s">
        <v>14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>
        <f t="shared" si="16"/>
        <v>53.922222222222224</v>
      </c>
      <c r="Q345">
        <f t="shared" si="17"/>
        <v>33.013605442176868</v>
      </c>
      <c r="R345" s="6">
        <f t="shared" si="18"/>
        <v>41597.25</v>
      </c>
      <c r="S345" s="6">
        <f t="shared" si="18"/>
        <v>41650.25</v>
      </c>
    </row>
    <row r="346" spans="1:19" x14ac:dyDescent="0.25">
      <c r="A346">
        <v>344</v>
      </c>
      <c r="B346" t="s">
        <v>717</v>
      </c>
      <c r="C346" s="3" t="s">
        <v>718</v>
      </c>
      <c r="D346" t="s">
        <v>2025</v>
      </c>
      <c r="E346" t="s">
        <v>2026</v>
      </c>
      <c r="F346">
        <v>197600</v>
      </c>
      <c r="G346">
        <v>82959</v>
      </c>
      <c r="H346" t="s">
        <v>14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>
        <f t="shared" si="16"/>
        <v>41.983299595141702</v>
      </c>
      <c r="Q346">
        <f t="shared" si="17"/>
        <v>99.950602409638549</v>
      </c>
      <c r="R346" s="6">
        <f t="shared" si="18"/>
        <v>43122.25</v>
      </c>
      <c r="S346" s="6">
        <f t="shared" si="18"/>
        <v>43162.25</v>
      </c>
    </row>
    <row r="347" spans="1:19" x14ac:dyDescent="0.25">
      <c r="A347">
        <v>345</v>
      </c>
      <c r="B347" t="s">
        <v>719</v>
      </c>
      <c r="C347" s="3" t="s">
        <v>720</v>
      </c>
      <c r="D347" t="s">
        <v>2016</v>
      </c>
      <c r="E347" t="s">
        <v>2019</v>
      </c>
      <c r="F347">
        <v>157600</v>
      </c>
      <c r="G347">
        <v>23159</v>
      </c>
      <c r="H347" t="s">
        <v>14</v>
      </c>
      <c r="I347">
        <v>331</v>
      </c>
      <c r="J347" t="s">
        <v>36</v>
      </c>
      <c r="K347" t="s">
        <v>37</v>
      </c>
      <c r="L347">
        <v>1436418000</v>
      </c>
      <c r="M347">
        <v>1436504400</v>
      </c>
      <c r="N347" t="b">
        <v>0</v>
      </c>
      <c r="O347" t="b">
        <v>0</v>
      </c>
      <c r="P347">
        <f t="shared" si="16"/>
        <v>14.69479695431472</v>
      </c>
      <c r="Q347">
        <f t="shared" si="17"/>
        <v>69.966767371601208</v>
      </c>
      <c r="R347" s="6">
        <f t="shared" si="18"/>
        <v>42194.208333333328</v>
      </c>
      <c r="S347" s="6">
        <f t="shared" si="18"/>
        <v>42195.208333333328</v>
      </c>
    </row>
    <row r="348" spans="1:19" x14ac:dyDescent="0.25">
      <c r="A348">
        <v>346</v>
      </c>
      <c r="B348" t="s">
        <v>721</v>
      </c>
      <c r="C348" s="3" t="s">
        <v>722</v>
      </c>
      <c r="D348" t="s">
        <v>2010</v>
      </c>
      <c r="E348" t="s">
        <v>2020</v>
      </c>
      <c r="F348">
        <v>8000</v>
      </c>
      <c r="G348">
        <v>2758</v>
      </c>
      <c r="H348" t="s">
        <v>14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>
        <f t="shared" si="16"/>
        <v>34.475000000000001</v>
      </c>
      <c r="Q348">
        <f t="shared" si="17"/>
        <v>110.32</v>
      </c>
      <c r="R348" s="6">
        <f t="shared" si="18"/>
        <v>42971.208333333328</v>
      </c>
      <c r="S348" s="6">
        <f t="shared" si="18"/>
        <v>43026.208333333328</v>
      </c>
    </row>
    <row r="349" spans="1:19" x14ac:dyDescent="0.25">
      <c r="A349">
        <v>347</v>
      </c>
      <c r="B349" t="s">
        <v>723</v>
      </c>
      <c r="C349" s="3" t="s">
        <v>724</v>
      </c>
      <c r="D349" t="s">
        <v>2012</v>
      </c>
      <c r="E349" t="s">
        <v>2013</v>
      </c>
      <c r="F349">
        <v>900</v>
      </c>
      <c r="G349">
        <v>12607</v>
      </c>
      <c r="H349" t="s">
        <v>19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>
        <f t="shared" si="16"/>
        <v>1400.7777777777778</v>
      </c>
      <c r="Q349">
        <f t="shared" si="17"/>
        <v>66.005235602094245</v>
      </c>
      <c r="R349" s="6">
        <f t="shared" si="18"/>
        <v>42046.25</v>
      </c>
      <c r="S349" s="6">
        <f t="shared" si="18"/>
        <v>42070.25</v>
      </c>
    </row>
    <row r="350" spans="1:19" x14ac:dyDescent="0.25">
      <c r="A350">
        <v>348</v>
      </c>
      <c r="B350" t="s">
        <v>725</v>
      </c>
      <c r="C350" s="3" t="s">
        <v>726</v>
      </c>
      <c r="D350" t="s">
        <v>2008</v>
      </c>
      <c r="E350" t="s">
        <v>2009</v>
      </c>
      <c r="F350">
        <v>199000</v>
      </c>
      <c r="G350">
        <v>142823</v>
      </c>
      <c r="H350" t="s">
        <v>14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>
        <f t="shared" si="16"/>
        <v>71.770351758793964</v>
      </c>
      <c r="Q350">
        <f t="shared" si="17"/>
        <v>41.005742176284812</v>
      </c>
      <c r="R350" s="6">
        <f t="shared" si="18"/>
        <v>42782.25</v>
      </c>
      <c r="S350" s="6">
        <f t="shared" si="18"/>
        <v>42795.25</v>
      </c>
    </row>
    <row r="351" spans="1:19" x14ac:dyDescent="0.25">
      <c r="A351">
        <v>349</v>
      </c>
      <c r="B351" t="s">
        <v>727</v>
      </c>
      <c r="C351" s="3" t="s">
        <v>728</v>
      </c>
      <c r="D351" t="s">
        <v>2014</v>
      </c>
      <c r="E351" t="s">
        <v>2015</v>
      </c>
      <c r="F351">
        <v>180800</v>
      </c>
      <c r="G351">
        <v>95958</v>
      </c>
      <c r="H351" t="s">
        <v>14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>
        <f t="shared" si="16"/>
        <v>53.074115044247783</v>
      </c>
      <c r="Q351">
        <f t="shared" si="17"/>
        <v>103.96316359696641</v>
      </c>
      <c r="R351" s="6">
        <f t="shared" si="18"/>
        <v>42930.208333333328</v>
      </c>
      <c r="S351" s="6">
        <f t="shared" si="18"/>
        <v>42960.208333333328</v>
      </c>
    </row>
    <row r="352" spans="1:19" x14ac:dyDescent="0.25">
      <c r="A352">
        <v>350</v>
      </c>
      <c r="B352" t="s">
        <v>729</v>
      </c>
      <c r="C352" s="3" t="s">
        <v>730</v>
      </c>
      <c r="D352" t="s">
        <v>2010</v>
      </c>
      <c r="E352" t="s">
        <v>2033</v>
      </c>
      <c r="F352">
        <v>100</v>
      </c>
      <c r="G352">
        <v>5</v>
      </c>
      <c r="H352" t="s">
        <v>14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>
        <f t="shared" si="16"/>
        <v>5</v>
      </c>
      <c r="Q352">
        <f t="shared" si="17"/>
        <v>5</v>
      </c>
      <c r="R352" s="6">
        <f t="shared" si="18"/>
        <v>42144.208333333328</v>
      </c>
      <c r="S352" s="6">
        <f t="shared" si="18"/>
        <v>42162.208333333328</v>
      </c>
    </row>
    <row r="353" spans="1:19" x14ac:dyDescent="0.25">
      <c r="A353">
        <v>351</v>
      </c>
      <c r="B353" t="s">
        <v>731</v>
      </c>
      <c r="C353" s="3" t="s">
        <v>732</v>
      </c>
      <c r="D353" t="s">
        <v>2010</v>
      </c>
      <c r="E353" t="s">
        <v>2011</v>
      </c>
      <c r="F353">
        <v>74100</v>
      </c>
      <c r="G353">
        <v>94631</v>
      </c>
      <c r="H353" t="s">
        <v>19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>
        <f t="shared" si="16"/>
        <v>127.70715249662618</v>
      </c>
      <c r="Q353">
        <f t="shared" si="17"/>
        <v>47.009935419771487</v>
      </c>
      <c r="R353" s="6">
        <f t="shared" si="18"/>
        <v>42240.208333333328</v>
      </c>
      <c r="S353" s="6">
        <f t="shared" si="18"/>
        <v>42254.208333333328</v>
      </c>
    </row>
    <row r="354" spans="1:19" x14ac:dyDescent="0.25">
      <c r="A354">
        <v>352</v>
      </c>
      <c r="B354" t="s">
        <v>733</v>
      </c>
      <c r="C354" s="3" t="s">
        <v>734</v>
      </c>
      <c r="D354" t="s">
        <v>2014</v>
      </c>
      <c r="E354" t="s">
        <v>2015</v>
      </c>
      <c r="F354">
        <v>2800</v>
      </c>
      <c r="G354">
        <v>977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>
        <f t="shared" si="16"/>
        <v>34.892857142857139</v>
      </c>
      <c r="Q354">
        <f t="shared" si="17"/>
        <v>29.606060606060606</v>
      </c>
      <c r="R354" s="6">
        <f t="shared" si="18"/>
        <v>42315.25</v>
      </c>
      <c r="S354" s="6">
        <f t="shared" si="18"/>
        <v>42323.25</v>
      </c>
    </row>
    <row r="355" spans="1:19" x14ac:dyDescent="0.25">
      <c r="A355">
        <v>353</v>
      </c>
      <c r="B355" t="s">
        <v>735</v>
      </c>
      <c r="C355" s="3" t="s">
        <v>736</v>
      </c>
      <c r="D355" t="s">
        <v>2014</v>
      </c>
      <c r="E355" t="s">
        <v>2015</v>
      </c>
      <c r="F355">
        <v>33600</v>
      </c>
      <c r="G355">
        <v>137961</v>
      </c>
      <c r="H355" t="s">
        <v>19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>
        <f t="shared" si="16"/>
        <v>410.59821428571428</v>
      </c>
      <c r="Q355">
        <f t="shared" si="17"/>
        <v>81.010569583088667</v>
      </c>
      <c r="R355" s="6">
        <f t="shared" si="18"/>
        <v>43651.208333333328</v>
      </c>
      <c r="S355" s="6">
        <f t="shared" si="18"/>
        <v>43652.208333333328</v>
      </c>
    </row>
    <row r="356" spans="1:19" x14ac:dyDescent="0.25">
      <c r="A356">
        <v>354</v>
      </c>
      <c r="B356" t="s">
        <v>737</v>
      </c>
      <c r="C356" s="3" t="s">
        <v>738</v>
      </c>
      <c r="D356" t="s">
        <v>2016</v>
      </c>
      <c r="E356" t="s">
        <v>2017</v>
      </c>
      <c r="F356">
        <v>6100</v>
      </c>
      <c r="G356">
        <v>7548</v>
      </c>
      <c r="H356" t="s">
        <v>19</v>
      </c>
      <c r="I356">
        <v>80</v>
      </c>
      <c r="J356" t="s">
        <v>32</v>
      </c>
      <c r="K356" t="s">
        <v>33</v>
      </c>
      <c r="L356">
        <v>1378184400</v>
      </c>
      <c r="M356">
        <v>1378789200</v>
      </c>
      <c r="N356" t="b">
        <v>0</v>
      </c>
      <c r="O356" t="b">
        <v>0</v>
      </c>
      <c r="P356">
        <f t="shared" si="16"/>
        <v>123.73770491803278</v>
      </c>
      <c r="Q356">
        <f t="shared" si="17"/>
        <v>94.35</v>
      </c>
      <c r="R356" s="6">
        <f t="shared" si="18"/>
        <v>41520.208333333336</v>
      </c>
      <c r="S356" s="6">
        <f t="shared" si="18"/>
        <v>41527.208333333336</v>
      </c>
    </row>
    <row r="357" spans="1:19" x14ac:dyDescent="0.25">
      <c r="A357">
        <v>355</v>
      </c>
      <c r="B357" t="s">
        <v>739</v>
      </c>
      <c r="C357" s="3" t="s">
        <v>740</v>
      </c>
      <c r="D357" t="s">
        <v>2012</v>
      </c>
      <c r="E357" t="s">
        <v>2021</v>
      </c>
      <c r="F357">
        <v>3800</v>
      </c>
      <c r="G357">
        <v>2241</v>
      </c>
      <c r="H357" t="s">
        <v>42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>
        <f t="shared" si="16"/>
        <v>58.973684210526315</v>
      </c>
      <c r="Q357">
        <f t="shared" si="17"/>
        <v>26.058139534883722</v>
      </c>
      <c r="R357" s="6">
        <f t="shared" si="18"/>
        <v>42757.25</v>
      </c>
      <c r="S357" s="6">
        <f t="shared" si="18"/>
        <v>42797.25</v>
      </c>
    </row>
    <row r="358" spans="1:19" x14ac:dyDescent="0.25">
      <c r="A358">
        <v>356</v>
      </c>
      <c r="B358" t="s">
        <v>741</v>
      </c>
      <c r="C358" s="3" t="s">
        <v>742</v>
      </c>
      <c r="D358" t="s">
        <v>2014</v>
      </c>
      <c r="E358" t="s">
        <v>2015</v>
      </c>
      <c r="F358">
        <v>9300</v>
      </c>
      <c r="G358">
        <v>3431</v>
      </c>
      <c r="H358" t="s">
        <v>14</v>
      </c>
      <c r="I358">
        <v>40</v>
      </c>
      <c r="J358" t="s">
        <v>94</v>
      </c>
      <c r="K358" t="s">
        <v>95</v>
      </c>
      <c r="L358">
        <v>1326520800</v>
      </c>
      <c r="M358">
        <v>1327298400</v>
      </c>
      <c r="N358" t="b">
        <v>0</v>
      </c>
      <c r="O358" t="b">
        <v>0</v>
      </c>
      <c r="P358">
        <f t="shared" si="16"/>
        <v>36.892473118279568</v>
      </c>
      <c r="Q358">
        <f t="shared" si="17"/>
        <v>85.775000000000006</v>
      </c>
      <c r="R358" s="6">
        <f t="shared" si="18"/>
        <v>40922.25</v>
      </c>
      <c r="S358" s="6">
        <f t="shared" si="18"/>
        <v>40931.25</v>
      </c>
    </row>
    <row r="359" spans="1:19" x14ac:dyDescent="0.25">
      <c r="A359">
        <v>357</v>
      </c>
      <c r="B359" t="s">
        <v>743</v>
      </c>
      <c r="C359" s="3" t="s">
        <v>744</v>
      </c>
      <c r="D359" t="s">
        <v>2025</v>
      </c>
      <c r="E359" t="s">
        <v>2026</v>
      </c>
      <c r="F359">
        <v>2300</v>
      </c>
      <c r="G359">
        <v>4253</v>
      </c>
      <c r="H359" t="s">
        <v>19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>
        <f t="shared" si="16"/>
        <v>184.91304347826087</v>
      </c>
      <c r="Q359">
        <f t="shared" si="17"/>
        <v>103.73170731707317</v>
      </c>
      <c r="R359" s="6">
        <f t="shared" si="18"/>
        <v>42250.208333333328</v>
      </c>
      <c r="S359" s="6">
        <f t="shared" si="18"/>
        <v>42275.208333333328</v>
      </c>
    </row>
    <row r="360" spans="1:19" x14ac:dyDescent="0.25">
      <c r="A360">
        <v>358</v>
      </c>
      <c r="B360" t="s">
        <v>745</v>
      </c>
      <c r="C360" s="3" t="s">
        <v>746</v>
      </c>
      <c r="D360" t="s">
        <v>2029</v>
      </c>
      <c r="E360" t="s">
        <v>2030</v>
      </c>
      <c r="F360">
        <v>9700</v>
      </c>
      <c r="G360">
        <v>1146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>
        <f t="shared" si="16"/>
        <v>11.814432989690722</v>
      </c>
      <c r="Q360">
        <f t="shared" si="17"/>
        <v>49.826086956521742</v>
      </c>
      <c r="R360" s="6">
        <f t="shared" si="18"/>
        <v>43322.208333333328</v>
      </c>
      <c r="S360" s="6">
        <f t="shared" si="18"/>
        <v>43325.208333333328</v>
      </c>
    </row>
    <row r="361" spans="1:19" x14ac:dyDescent="0.25">
      <c r="A361">
        <v>359</v>
      </c>
      <c r="B361" t="s">
        <v>747</v>
      </c>
      <c r="C361" s="3" t="s">
        <v>748</v>
      </c>
      <c r="D361" t="s">
        <v>2016</v>
      </c>
      <c r="E361" t="s">
        <v>2024</v>
      </c>
      <c r="F361">
        <v>4000</v>
      </c>
      <c r="G361">
        <v>11948</v>
      </c>
      <c r="H361" t="s">
        <v>19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>
        <f t="shared" si="16"/>
        <v>298.7</v>
      </c>
      <c r="Q361">
        <f t="shared" si="17"/>
        <v>63.893048128342244</v>
      </c>
      <c r="R361" s="6">
        <f t="shared" si="18"/>
        <v>40782.208333333336</v>
      </c>
      <c r="S361" s="6">
        <f t="shared" si="18"/>
        <v>40789.208333333336</v>
      </c>
    </row>
    <row r="362" spans="1:19" x14ac:dyDescent="0.25">
      <c r="A362">
        <v>360</v>
      </c>
      <c r="B362" t="s">
        <v>749</v>
      </c>
      <c r="C362" s="3" t="s">
        <v>750</v>
      </c>
      <c r="D362" t="s">
        <v>2014</v>
      </c>
      <c r="E362" t="s">
        <v>2015</v>
      </c>
      <c r="F362">
        <v>59700</v>
      </c>
      <c r="G362">
        <v>135132</v>
      </c>
      <c r="H362" t="s">
        <v>19</v>
      </c>
      <c r="I362">
        <v>2875</v>
      </c>
      <c r="J362" t="s">
        <v>36</v>
      </c>
      <c r="K362" t="s">
        <v>37</v>
      </c>
      <c r="L362">
        <v>1293861600</v>
      </c>
      <c r="M362">
        <v>1295071200</v>
      </c>
      <c r="N362" t="b">
        <v>0</v>
      </c>
      <c r="O362" t="b">
        <v>1</v>
      </c>
      <c r="P362">
        <f t="shared" si="16"/>
        <v>226.35175879396985</v>
      </c>
      <c r="Q362">
        <f t="shared" si="17"/>
        <v>47.002434782608695</v>
      </c>
      <c r="R362" s="6">
        <f t="shared" si="18"/>
        <v>40544.25</v>
      </c>
      <c r="S362" s="6">
        <f t="shared" si="18"/>
        <v>40558.25</v>
      </c>
    </row>
    <row r="363" spans="1:19" x14ac:dyDescent="0.25">
      <c r="A363">
        <v>361</v>
      </c>
      <c r="B363" t="s">
        <v>751</v>
      </c>
      <c r="C363" s="3" t="s">
        <v>752</v>
      </c>
      <c r="D363" t="s">
        <v>2014</v>
      </c>
      <c r="E363" t="s">
        <v>2015</v>
      </c>
      <c r="F363">
        <v>5500</v>
      </c>
      <c r="G363">
        <v>9546</v>
      </c>
      <c r="H363" t="s">
        <v>19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>
        <f t="shared" si="16"/>
        <v>173.56363636363636</v>
      </c>
      <c r="Q363">
        <f t="shared" si="17"/>
        <v>108.47727272727273</v>
      </c>
      <c r="R363" s="6">
        <f t="shared" si="18"/>
        <v>43015.208333333328</v>
      </c>
      <c r="S363" s="6">
        <f t="shared" si="18"/>
        <v>43039.208333333328</v>
      </c>
    </row>
    <row r="364" spans="1:19" x14ac:dyDescent="0.25">
      <c r="A364">
        <v>362</v>
      </c>
      <c r="B364" t="s">
        <v>753</v>
      </c>
      <c r="C364" s="3" t="s">
        <v>754</v>
      </c>
      <c r="D364" t="s">
        <v>2010</v>
      </c>
      <c r="E364" t="s">
        <v>2011</v>
      </c>
      <c r="F364">
        <v>3700</v>
      </c>
      <c r="G364">
        <v>13755</v>
      </c>
      <c r="H364" t="s">
        <v>19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>
        <f t="shared" si="16"/>
        <v>371.75675675675677</v>
      </c>
      <c r="Q364">
        <f t="shared" si="17"/>
        <v>72.015706806282722</v>
      </c>
      <c r="R364" s="6">
        <f t="shared" si="18"/>
        <v>40570.25</v>
      </c>
      <c r="S364" s="6">
        <f t="shared" si="18"/>
        <v>40608.25</v>
      </c>
    </row>
    <row r="365" spans="1:19" x14ac:dyDescent="0.25">
      <c r="A365">
        <v>363</v>
      </c>
      <c r="B365" t="s">
        <v>755</v>
      </c>
      <c r="C365" s="3" t="s">
        <v>756</v>
      </c>
      <c r="D365" t="s">
        <v>2010</v>
      </c>
      <c r="E365" t="s">
        <v>2011</v>
      </c>
      <c r="F365">
        <v>5200</v>
      </c>
      <c r="G365">
        <v>8330</v>
      </c>
      <c r="H365" t="s">
        <v>19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>
        <f t="shared" si="16"/>
        <v>160.19230769230771</v>
      </c>
      <c r="Q365">
        <f t="shared" si="17"/>
        <v>59.928057553956833</v>
      </c>
      <c r="R365" s="6">
        <f t="shared" si="18"/>
        <v>40904.25</v>
      </c>
      <c r="S365" s="6">
        <f t="shared" si="18"/>
        <v>40905.25</v>
      </c>
    </row>
    <row r="366" spans="1:19" x14ac:dyDescent="0.25">
      <c r="A366">
        <v>364</v>
      </c>
      <c r="B366" t="s">
        <v>757</v>
      </c>
      <c r="C366" s="3" t="s">
        <v>758</v>
      </c>
      <c r="D366" t="s">
        <v>2010</v>
      </c>
      <c r="E366" t="s">
        <v>2020</v>
      </c>
      <c r="F366">
        <v>900</v>
      </c>
      <c r="G366">
        <v>14547</v>
      </c>
      <c r="H366" t="s">
        <v>19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>
        <f t="shared" si="16"/>
        <v>1616.3333333333335</v>
      </c>
      <c r="Q366">
        <f t="shared" si="17"/>
        <v>78.209677419354833</v>
      </c>
      <c r="R366" s="6">
        <f t="shared" si="18"/>
        <v>43164.25</v>
      </c>
      <c r="S366" s="6">
        <f t="shared" si="18"/>
        <v>43194.208333333328</v>
      </c>
    </row>
    <row r="367" spans="1:19" x14ac:dyDescent="0.25">
      <c r="A367">
        <v>365</v>
      </c>
      <c r="B367" t="s">
        <v>759</v>
      </c>
      <c r="C367" s="3" t="s">
        <v>760</v>
      </c>
      <c r="D367" t="s">
        <v>2014</v>
      </c>
      <c r="E367" t="s">
        <v>2015</v>
      </c>
      <c r="F367">
        <v>1600</v>
      </c>
      <c r="G367">
        <v>11735</v>
      </c>
      <c r="H367" t="s">
        <v>19</v>
      </c>
      <c r="I367">
        <v>112</v>
      </c>
      <c r="J367" t="s">
        <v>24</v>
      </c>
      <c r="K367" t="s">
        <v>25</v>
      </c>
      <c r="L367">
        <v>1482991200</v>
      </c>
      <c r="M367">
        <v>1485324000</v>
      </c>
      <c r="N367" t="b">
        <v>0</v>
      </c>
      <c r="O367" t="b">
        <v>0</v>
      </c>
      <c r="P367">
        <f t="shared" si="16"/>
        <v>733.4375</v>
      </c>
      <c r="Q367">
        <f t="shared" si="17"/>
        <v>104.77678571428571</v>
      </c>
      <c r="R367" s="6">
        <f t="shared" si="18"/>
        <v>42733.25</v>
      </c>
      <c r="S367" s="6">
        <f t="shared" si="18"/>
        <v>42760.25</v>
      </c>
    </row>
    <row r="368" spans="1:19" x14ac:dyDescent="0.25">
      <c r="A368">
        <v>366</v>
      </c>
      <c r="B368" t="s">
        <v>761</v>
      </c>
      <c r="C368" s="3" t="s">
        <v>762</v>
      </c>
      <c r="D368" t="s">
        <v>2014</v>
      </c>
      <c r="E368" t="s">
        <v>2015</v>
      </c>
      <c r="F368">
        <v>1800</v>
      </c>
      <c r="G368">
        <v>10658</v>
      </c>
      <c r="H368" t="s">
        <v>19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>
        <f t="shared" si="16"/>
        <v>592.11111111111109</v>
      </c>
      <c r="Q368">
        <f t="shared" si="17"/>
        <v>105.52475247524752</v>
      </c>
      <c r="R368" s="6">
        <f t="shared" si="18"/>
        <v>40546.25</v>
      </c>
      <c r="S368" s="6">
        <f t="shared" si="18"/>
        <v>40547.25</v>
      </c>
    </row>
    <row r="369" spans="1:19" x14ac:dyDescent="0.25">
      <c r="A369">
        <v>367</v>
      </c>
      <c r="B369" t="s">
        <v>763</v>
      </c>
      <c r="C369" s="3" t="s">
        <v>764</v>
      </c>
      <c r="D369" t="s">
        <v>2014</v>
      </c>
      <c r="E369" t="s">
        <v>2015</v>
      </c>
      <c r="F369">
        <v>9900</v>
      </c>
      <c r="G369">
        <v>1870</v>
      </c>
      <c r="H369" t="s">
        <v>14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>
        <f t="shared" si="16"/>
        <v>18.888888888888889</v>
      </c>
      <c r="Q369">
        <f t="shared" si="17"/>
        <v>24.933333333333334</v>
      </c>
      <c r="R369" s="6">
        <f t="shared" si="18"/>
        <v>41930.208333333336</v>
      </c>
      <c r="S369" s="6">
        <f t="shared" si="18"/>
        <v>41954.25</v>
      </c>
    </row>
    <row r="370" spans="1:19" x14ac:dyDescent="0.25">
      <c r="A370">
        <v>368</v>
      </c>
      <c r="B370" t="s">
        <v>765</v>
      </c>
      <c r="C370" s="3" t="s">
        <v>766</v>
      </c>
      <c r="D370" t="s">
        <v>2016</v>
      </c>
      <c r="E370" t="s">
        <v>2017</v>
      </c>
      <c r="F370">
        <v>5200</v>
      </c>
      <c r="G370">
        <v>14394</v>
      </c>
      <c r="H370" t="s">
        <v>19</v>
      </c>
      <c r="I370">
        <v>206</v>
      </c>
      <c r="J370" t="s">
        <v>36</v>
      </c>
      <c r="K370" t="s">
        <v>37</v>
      </c>
      <c r="L370">
        <v>1286946000</v>
      </c>
      <c r="M370">
        <v>1288933200</v>
      </c>
      <c r="N370" t="b">
        <v>0</v>
      </c>
      <c r="O370" t="b">
        <v>1</v>
      </c>
      <c r="P370">
        <f t="shared" si="16"/>
        <v>276.80769230769232</v>
      </c>
      <c r="Q370">
        <f t="shared" si="17"/>
        <v>69.873786407766985</v>
      </c>
      <c r="R370" s="6">
        <f t="shared" si="18"/>
        <v>40464.208333333336</v>
      </c>
      <c r="S370" s="6">
        <f t="shared" si="18"/>
        <v>40487.208333333336</v>
      </c>
    </row>
    <row r="371" spans="1:19" x14ac:dyDescent="0.25">
      <c r="A371">
        <v>369</v>
      </c>
      <c r="B371" t="s">
        <v>767</v>
      </c>
      <c r="C371" s="3" t="s">
        <v>768</v>
      </c>
      <c r="D371" t="s">
        <v>2016</v>
      </c>
      <c r="E371" t="s">
        <v>2035</v>
      </c>
      <c r="F371">
        <v>5400</v>
      </c>
      <c r="G371">
        <v>14743</v>
      </c>
      <c r="H371" t="s">
        <v>19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>
        <f t="shared" si="16"/>
        <v>273.01851851851848</v>
      </c>
      <c r="Q371">
        <f t="shared" si="17"/>
        <v>95.733766233766232</v>
      </c>
      <c r="R371" s="6">
        <f t="shared" si="18"/>
        <v>41308.25</v>
      </c>
      <c r="S371" s="6">
        <f t="shared" si="18"/>
        <v>41347.208333333336</v>
      </c>
    </row>
    <row r="372" spans="1:19" x14ac:dyDescent="0.25">
      <c r="A372">
        <v>370</v>
      </c>
      <c r="B372" t="s">
        <v>769</v>
      </c>
      <c r="C372" s="3" t="s">
        <v>770</v>
      </c>
      <c r="D372" t="s">
        <v>2014</v>
      </c>
      <c r="E372" t="s">
        <v>2015</v>
      </c>
      <c r="F372">
        <v>112300</v>
      </c>
      <c r="G372">
        <v>178965</v>
      </c>
      <c r="H372" t="s">
        <v>19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>
        <f t="shared" si="16"/>
        <v>159.36331255565449</v>
      </c>
      <c r="Q372">
        <f t="shared" si="17"/>
        <v>29.997485752598056</v>
      </c>
      <c r="R372" s="6">
        <f t="shared" si="18"/>
        <v>43570.208333333328</v>
      </c>
      <c r="S372" s="6">
        <f t="shared" si="18"/>
        <v>43576.208333333328</v>
      </c>
    </row>
    <row r="373" spans="1:19" x14ac:dyDescent="0.25">
      <c r="A373">
        <v>371</v>
      </c>
      <c r="B373" t="s">
        <v>771</v>
      </c>
      <c r="C373" s="3" t="s">
        <v>772</v>
      </c>
      <c r="D373" t="s">
        <v>2014</v>
      </c>
      <c r="E373" t="s">
        <v>2015</v>
      </c>
      <c r="F373">
        <v>189200</v>
      </c>
      <c r="G373">
        <v>128410</v>
      </c>
      <c r="H373" t="s">
        <v>14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>
        <f t="shared" si="16"/>
        <v>67.869978858350947</v>
      </c>
      <c r="Q373">
        <f t="shared" si="17"/>
        <v>59.011948529411768</v>
      </c>
      <c r="R373" s="6">
        <f t="shared" si="18"/>
        <v>42043.25</v>
      </c>
      <c r="S373" s="6">
        <f t="shared" si="18"/>
        <v>42094.208333333328</v>
      </c>
    </row>
    <row r="374" spans="1:19" ht="31.5" x14ac:dyDescent="0.25">
      <c r="A374">
        <v>372</v>
      </c>
      <c r="B374" t="s">
        <v>773</v>
      </c>
      <c r="C374" s="3" t="s">
        <v>774</v>
      </c>
      <c r="D374" t="s">
        <v>2016</v>
      </c>
      <c r="E374" t="s">
        <v>2017</v>
      </c>
      <c r="F374">
        <v>900</v>
      </c>
      <c r="G374">
        <v>14324</v>
      </c>
      <c r="H374" t="s">
        <v>19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>
        <f t="shared" si="16"/>
        <v>1591.5555555555554</v>
      </c>
      <c r="Q374">
        <f t="shared" si="17"/>
        <v>84.757396449704146</v>
      </c>
      <c r="R374" s="6">
        <f t="shared" si="18"/>
        <v>42012.25</v>
      </c>
      <c r="S374" s="6">
        <f t="shared" si="18"/>
        <v>42032.25</v>
      </c>
    </row>
    <row r="375" spans="1:19" x14ac:dyDescent="0.25">
      <c r="A375">
        <v>373</v>
      </c>
      <c r="B375" t="s">
        <v>775</v>
      </c>
      <c r="C375" s="3" t="s">
        <v>776</v>
      </c>
      <c r="D375" t="s">
        <v>2014</v>
      </c>
      <c r="E375" t="s">
        <v>2015</v>
      </c>
      <c r="F375">
        <v>22500</v>
      </c>
      <c r="G375">
        <v>164291</v>
      </c>
      <c r="H375" t="s">
        <v>19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>
        <f t="shared" si="16"/>
        <v>730.18222222222221</v>
      </c>
      <c r="Q375">
        <f t="shared" si="17"/>
        <v>78.010921177587846</v>
      </c>
      <c r="R375" s="6">
        <f t="shared" si="18"/>
        <v>42964.208333333328</v>
      </c>
      <c r="S375" s="6">
        <f t="shared" si="18"/>
        <v>42972.208333333328</v>
      </c>
    </row>
    <row r="376" spans="1:19" ht="31.5" x14ac:dyDescent="0.25">
      <c r="A376">
        <v>374</v>
      </c>
      <c r="B376" t="s">
        <v>777</v>
      </c>
      <c r="C376" s="3" t="s">
        <v>778</v>
      </c>
      <c r="D376" t="s">
        <v>2016</v>
      </c>
      <c r="E376" t="s">
        <v>2017</v>
      </c>
      <c r="F376">
        <v>167400</v>
      </c>
      <c r="G376">
        <v>22073</v>
      </c>
      <c r="H376" t="s">
        <v>14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>
        <f t="shared" si="16"/>
        <v>13.185782556750297</v>
      </c>
      <c r="Q376">
        <f t="shared" si="17"/>
        <v>50.05215419501134</v>
      </c>
      <c r="R376" s="6">
        <f t="shared" si="18"/>
        <v>43476.25</v>
      </c>
      <c r="S376" s="6">
        <f t="shared" si="18"/>
        <v>43481.25</v>
      </c>
    </row>
    <row r="377" spans="1:19" ht="31.5" x14ac:dyDescent="0.25">
      <c r="A377">
        <v>375</v>
      </c>
      <c r="B377" t="s">
        <v>779</v>
      </c>
      <c r="C377" s="3" t="s">
        <v>780</v>
      </c>
      <c r="D377" t="s">
        <v>2010</v>
      </c>
      <c r="E377" t="s">
        <v>2020</v>
      </c>
      <c r="F377">
        <v>2700</v>
      </c>
      <c r="G377">
        <v>1479</v>
      </c>
      <c r="H377" t="s">
        <v>14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>
        <f t="shared" si="16"/>
        <v>54.777777777777779</v>
      </c>
      <c r="Q377">
        <f t="shared" si="17"/>
        <v>59.16</v>
      </c>
      <c r="R377" s="6">
        <f t="shared" si="18"/>
        <v>42293.208333333328</v>
      </c>
      <c r="S377" s="6">
        <f t="shared" si="18"/>
        <v>42350.25</v>
      </c>
    </row>
    <row r="378" spans="1:19" x14ac:dyDescent="0.25">
      <c r="A378">
        <v>376</v>
      </c>
      <c r="B378" t="s">
        <v>781</v>
      </c>
      <c r="C378" s="3" t="s">
        <v>782</v>
      </c>
      <c r="D378" t="s">
        <v>2010</v>
      </c>
      <c r="E378" t="s">
        <v>2011</v>
      </c>
      <c r="F378">
        <v>3400</v>
      </c>
      <c r="G378">
        <v>12275</v>
      </c>
      <c r="H378" t="s">
        <v>19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>
        <f t="shared" si="16"/>
        <v>361.02941176470591</v>
      </c>
      <c r="Q378">
        <f t="shared" si="17"/>
        <v>93.702290076335885</v>
      </c>
      <c r="R378" s="6">
        <f t="shared" si="18"/>
        <v>41826.208333333336</v>
      </c>
      <c r="S378" s="6">
        <f t="shared" si="18"/>
        <v>41832.208333333336</v>
      </c>
    </row>
    <row r="379" spans="1:19" x14ac:dyDescent="0.25">
      <c r="A379">
        <v>377</v>
      </c>
      <c r="B379" t="s">
        <v>783</v>
      </c>
      <c r="C379" s="3" t="s">
        <v>784</v>
      </c>
      <c r="D379" t="s">
        <v>2014</v>
      </c>
      <c r="E379" t="s">
        <v>2015</v>
      </c>
      <c r="F379">
        <v>49700</v>
      </c>
      <c r="G379">
        <v>5098</v>
      </c>
      <c r="H379" t="s">
        <v>14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>
        <f t="shared" si="16"/>
        <v>10.257545271629779</v>
      </c>
      <c r="Q379">
        <f t="shared" si="17"/>
        <v>40.14173228346457</v>
      </c>
      <c r="R379" s="6">
        <f t="shared" si="18"/>
        <v>43760.208333333328</v>
      </c>
      <c r="S379" s="6">
        <f t="shared" si="18"/>
        <v>43774.25</v>
      </c>
    </row>
    <row r="380" spans="1:19" x14ac:dyDescent="0.25">
      <c r="A380">
        <v>378</v>
      </c>
      <c r="B380" t="s">
        <v>785</v>
      </c>
      <c r="C380" s="3" t="s">
        <v>786</v>
      </c>
      <c r="D380" t="s">
        <v>2016</v>
      </c>
      <c r="E380" t="s">
        <v>2017</v>
      </c>
      <c r="F380">
        <v>178200</v>
      </c>
      <c r="G380">
        <v>24882</v>
      </c>
      <c r="H380" t="s">
        <v>14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>
        <f t="shared" si="16"/>
        <v>13.962962962962964</v>
      </c>
      <c r="Q380">
        <f t="shared" si="17"/>
        <v>70.090140845070422</v>
      </c>
      <c r="R380" s="6">
        <f t="shared" si="18"/>
        <v>43241.208333333328</v>
      </c>
      <c r="S380" s="6">
        <f t="shared" si="18"/>
        <v>43279.208333333328</v>
      </c>
    </row>
    <row r="381" spans="1:19" x14ac:dyDescent="0.25">
      <c r="A381">
        <v>379</v>
      </c>
      <c r="B381" t="s">
        <v>787</v>
      </c>
      <c r="C381" s="3" t="s">
        <v>788</v>
      </c>
      <c r="D381" t="s">
        <v>2014</v>
      </c>
      <c r="E381" t="s">
        <v>2015</v>
      </c>
      <c r="F381">
        <v>7200</v>
      </c>
      <c r="G381">
        <v>2912</v>
      </c>
      <c r="H381" t="s">
        <v>14</v>
      </c>
      <c r="I381">
        <v>44</v>
      </c>
      <c r="J381" t="s">
        <v>36</v>
      </c>
      <c r="K381" t="s">
        <v>37</v>
      </c>
      <c r="L381">
        <v>1319691600</v>
      </c>
      <c r="M381">
        <v>1320904800</v>
      </c>
      <c r="N381" t="b">
        <v>0</v>
      </c>
      <c r="O381" t="b">
        <v>0</v>
      </c>
      <c r="P381">
        <f t="shared" si="16"/>
        <v>40.444444444444443</v>
      </c>
      <c r="Q381">
        <f t="shared" si="17"/>
        <v>66.181818181818187</v>
      </c>
      <c r="R381" s="6">
        <f t="shared" si="18"/>
        <v>40843.208333333336</v>
      </c>
      <c r="S381" s="6">
        <f t="shared" si="18"/>
        <v>40857.25</v>
      </c>
    </row>
    <row r="382" spans="1:19" ht="31.5" x14ac:dyDescent="0.25">
      <c r="A382">
        <v>380</v>
      </c>
      <c r="B382" t="s">
        <v>789</v>
      </c>
      <c r="C382" s="3" t="s">
        <v>790</v>
      </c>
      <c r="D382" t="s">
        <v>2014</v>
      </c>
      <c r="E382" t="s">
        <v>2015</v>
      </c>
      <c r="F382">
        <v>2500</v>
      </c>
      <c r="G382">
        <v>4008</v>
      </c>
      <c r="H382" t="s">
        <v>19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>
        <f t="shared" si="16"/>
        <v>160.32</v>
      </c>
      <c r="Q382">
        <f t="shared" si="17"/>
        <v>47.714285714285715</v>
      </c>
      <c r="R382" s="6">
        <f t="shared" si="18"/>
        <v>41448.208333333336</v>
      </c>
      <c r="S382" s="6">
        <f t="shared" si="18"/>
        <v>41453.208333333336</v>
      </c>
    </row>
    <row r="383" spans="1:19" x14ac:dyDescent="0.25">
      <c r="A383">
        <v>381</v>
      </c>
      <c r="B383" t="s">
        <v>791</v>
      </c>
      <c r="C383" s="3" t="s">
        <v>792</v>
      </c>
      <c r="D383" t="s">
        <v>2014</v>
      </c>
      <c r="E383" t="s">
        <v>2015</v>
      </c>
      <c r="F383">
        <v>5300</v>
      </c>
      <c r="G383">
        <v>9749</v>
      </c>
      <c r="H383" t="s">
        <v>19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>
        <f t="shared" si="16"/>
        <v>183.9433962264151</v>
      </c>
      <c r="Q383">
        <f t="shared" si="17"/>
        <v>62.896774193548389</v>
      </c>
      <c r="R383" s="6">
        <f t="shared" si="18"/>
        <v>42163.208333333328</v>
      </c>
      <c r="S383" s="6">
        <f t="shared" si="18"/>
        <v>42209.208333333328</v>
      </c>
    </row>
    <row r="384" spans="1:19" ht="31.5" x14ac:dyDescent="0.25">
      <c r="A384">
        <v>382</v>
      </c>
      <c r="B384" t="s">
        <v>793</v>
      </c>
      <c r="C384" s="3" t="s">
        <v>794</v>
      </c>
      <c r="D384" t="s">
        <v>2029</v>
      </c>
      <c r="E384" t="s">
        <v>2030</v>
      </c>
      <c r="F384">
        <v>9100</v>
      </c>
      <c r="G384">
        <v>5803</v>
      </c>
      <c r="H384" t="s">
        <v>14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>
        <f t="shared" si="16"/>
        <v>63.769230769230766</v>
      </c>
      <c r="Q384">
        <f t="shared" si="17"/>
        <v>86.611940298507463</v>
      </c>
      <c r="R384" s="6">
        <f t="shared" si="18"/>
        <v>43024.208333333328</v>
      </c>
      <c r="S384" s="6">
        <f t="shared" si="18"/>
        <v>43043.208333333328</v>
      </c>
    </row>
    <row r="385" spans="1:19" x14ac:dyDescent="0.25">
      <c r="A385">
        <v>383</v>
      </c>
      <c r="B385" t="s">
        <v>795</v>
      </c>
      <c r="C385" s="3" t="s">
        <v>796</v>
      </c>
      <c r="D385" t="s">
        <v>2008</v>
      </c>
      <c r="E385" t="s">
        <v>2009</v>
      </c>
      <c r="F385">
        <v>6300</v>
      </c>
      <c r="G385">
        <v>14199</v>
      </c>
      <c r="H385" t="s">
        <v>19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>
        <f t="shared" si="16"/>
        <v>225.38095238095238</v>
      </c>
      <c r="Q385">
        <f t="shared" si="17"/>
        <v>75.126984126984127</v>
      </c>
      <c r="R385" s="6">
        <f t="shared" si="18"/>
        <v>43509.25</v>
      </c>
      <c r="S385" s="6">
        <f t="shared" si="18"/>
        <v>43515.25</v>
      </c>
    </row>
    <row r="386" spans="1:19" x14ac:dyDescent="0.25">
      <c r="A386">
        <v>384</v>
      </c>
      <c r="B386" t="s">
        <v>797</v>
      </c>
      <c r="C386" s="3" t="s">
        <v>798</v>
      </c>
      <c r="D386" t="s">
        <v>2016</v>
      </c>
      <c r="E386" t="s">
        <v>2017</v>
      </c>
      <c r="F386">
        <v>114400</v>
      </c>
      <c r="G386">
        <v>196779</v>
      </c>
      <c r="H386" t="s">
        <v>19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>
        <f t="shared" si="16"/>
        <v>172.00961538461539</v>
      </c>
      <c r="Q386">
        <f t="shared" si="17"/>
        <v>41.004167534903104</v>
      </c>
      <c r="R386" s="6">
        <f t="shared" si="18"/>
        <v>42776.25</v>
      </c>
      <c r="S386" s="6">
        <f t="shared" si="18"/>
        <v>42803.25</v>
      </c>
    </row>
    <row r="387" spans="1:19" ht="31.5" x14ac:dyDescent="0.25">
      <c r="A387">
        <v>385</v>
      </c>
      <c r="B387" t="s">
        <v>799</v>
      </c>
      <c r="C387" s="3" t="s">
        <v>800</v>
      </c>
      <c r="D387" t="s">
        <v>2022</v>
      </c>
      <c r="E387" t="s">
        <v>2023</v>
      </c>
      <c r="F387">
        <v>38900</v>
      </c>
      <c r="G387">
        <v>56859</v>
      </c>
      <c r="H387" t="s">
        <v>19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>
        <f t="shared" ref="P387:P450" si="19">(G387/F387)*100</f>
        <v>146.16709511568124</v>
      </c>
      <c r="Q387">
        <f t="shared" ref="Q387:Q450" si="20">G387/I387</f>
        <v>50.007915567282325</v>
      </c>
      <c r="R387" s="6">
        <f t="shared" ref="R387:S450" si="21">(((L387/60)/60)/24)+DATE(1970,1,1)</f>
        <v>43553.208333333328</v>
      </c>
      <c r="S387" s="6">
        <f t="shared" si="21"/>
        <v>43585.208333333328</v>
      </c>
    </row>
    <row r="388" spans="1:19" ht="31.5" x14ac:dyDescent="0.25">
      <c r="A388">
        <v>386</v>
      </c>
      <c r="B388" t="s">
        <v>801</v>
      </c>
      <c r="C388" s="3" t="s">
        <v>802</v>
      </c>
      <c r="D388" t="s">
        <v>2014</v>
      </c>
      <c r="E388" t="s">
        <v>2015</v>
      </c>
      <c r="F388">
        <v>135500</v>
      </c>
      <c r="G388">
        <v>103554</v>
      </c>
      <c r="H388" t="s">
        <v>14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>
        <f t="shared" si="19"/>
        <v>76.42361623616236</v>
      </c>
      <c r="Q388">
        <f t="shared" si="20"/>
        <v>96.960674157303373</v>
      </c>
      <c r="R388" s="6">
        <f t="shared" si="21"/>
        <v>40355.208333333336</v>
      </c>
      <c r="S388" s="6">
        <f t="shared" si="21"/>
        <v>40367.208333333336</v>
      </c>
    </row>
    <row r="389" spans="1:19" x14ac:dyDescent="0.25">
      <c r="A389">
        <v>387</v>
      </c>
      <c r="B389" t="s">
        <v>803</v>
      </c>
      <c r="C389" s="3" t="s">
        <v>804</v>
      </c>
      <c r="D389" t="s">
        <v>2012</v>
      </c>
      <c r="E389" t="s">
        <v>2021</v>
      </c>
      <c r="F389">
        <v>109000</v>
      </c>
      <c r="G389">
        <v>42795</v>
      </c>
      <c r="H389" t="s">
        <v>14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>
        <f t="shared" si="19"/>
        <v>39.261467889908261</v>
      </c>
      <c r="Q389">
        <f t="shared" si="20"/>
        <v>100.93160377358491</v>
      </c>
      <c r="R389" s="6">
        <f t="shared" si="21"/>
        <v>41072.208333333336</v>
      </c>
      <c r="S389" s="6">
        <f t="shared" si="21"/>
        <v>41077.208333333336</v>
      </c>
    </row>
    <row r="390" spans="1:19" x14ac:dyDescent="0.25">
      <c r="A390">
        <v>388</v>
      </c>
      <c r="B390" t="s">
        <v>805</v>
      </c>
      <c r="C390" s="3" t="s">
        <v>806</v>
      </c>
      <c r="D390" t="s">
        <v>2010</v>
      </c>
      <c r="E390" t="s">
        <v>2020</v>
      </c>
      <c r="F390">
        <v>114800</v>
      </c>
      <c r="G390">
        <v>12938</v>
      </c>
      <c r="H390" t="s">
        <v>63</v>
      </c>
      <c r="I390">
        <v>145</v>
      </c>
      <c r="J390" t="s">
        <v>86</v>
      </c>
      <c r="K390" t="s">
        <v>87</v>
      </c>
      <c r="L390">
        <v>1325656800</v>
      </c>
      <c r="M390">
        <v>1325829600</v>
      </c>
      <c r="N390" t="b">
        <v>0</v>
      </c>
      <c r="O390" t="b">
        <v>0</v>
      </c>
      <c r="P390">
        <f t="shared" si="19"/>
        <v>11.270034843205574</v>
      </c>
      <c r="Q390">
        <f t="shared" si="20"/>
        <v>89.227586206896547</v>
      </c>
      <c r="R390" s="6">
        <f t="shared" si="21"/>
        <v>40912.25</v>
      </c>
      <c r="S390" s="6">
        <f t="shared" si="21"/>
        <v>40914.25</v>
      </c>
    </row>
    <row r="391" spans="1:19" x14ac:dyDescent="0.25">
      <c r="A391">
        <v>389</v>
      </c>
      <c r="B391" t="s">
        <v>807</v>
      </c>
      <c r="C391" s="3" t="s">
        <v>808</v>
      </c>
      <c r="D391" t="s">
        <v>2014</v>
      </c>
      <c r="E391" t="s">
        <v>2015</v>
      </c>
      <c r="F391">
        <v>83000</v>
      </c>
      <c r="G391">
        <v>101352</v>
      </c>
      <c r="H391" t="s">
        <v>19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>
        <f t="shared" si="19"/>
        <v>122.11084337349398</v>
      </c>
      <c r="Q391">
        <f t="shared" si="20"/>
        <v>87.979166666666671</v>
      </c>
      <c r="R391" s="6">
        <f t="shared" si="21"/>
        <v>40479.208333333336</v>
      </c>
      <c r="S391" s="6">
        <f t="shared" si="21"/>
        <v>40506.25</v>
      </c>
    </row>
    <row r="392" spans="1:19" x14ac:dyDescent="0.25">
      <c r="A392">
        <v>390</v>
      </c>
      <c r="B392" t="s">
        <v>809</v>
      </c>
      <c r="C392" s="3" t="s">
        <v>810</v>
      </c>
      <c r="D392" t="s">
        <v>2029</v>
      </c>
      <c r="E392" t="s">
        <v>2030</v>
      </c>
      <c r="F392">
        <v>2400</v>
      </c>
      <c r="G392">
        <v>4477</v>
      </c>
      <c r="H392" t="s">
        <v>19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>
        <f t="shared" si="19"/>
        <v>186.54166666666669</v>
      </c>
      <c r="Q392">
        <f t="shared" si="20"/>
        <v>89.54</v>
      </c>
      <c r="R392" s="6">
        <f t="shared" si="21"/>
        <v>41530.208333333336</v>
      </c>
      <c r="S392" s="6">
        <f t="shared" si="21"/>
        <v>41545.208333333336</v>
      </c>
    </row>
    <row r="393" spans="1:19" x14ac:dyDescent="0.25">
      <c r="A393">
        <v>391</v>
      </c>
      <c r="B393" t="s">
        <v>811</v>
      </c>
      <c r="C393" s="3" t="s">
        <v>812</v>
      </c>
      <c r="D393" t="s">
        <v>2022</v>
      </c>
      <c r="E393" t="s">
        <v>2023</v>
      </c>
      <c r="F393">
        <v>60400</v>
      </c>
      <c r="G393">
        <v>4393</v>
      </c>
      <c r="H393" t="s">
        <v>14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>
        <f t="shared" si="19"/>
        <v>7.2731788079470201</v>
      </c>
      <c r="Q393">
        <f t="shared" si="20"/>
        <v>29.09271523178808</v>
      </c>
      <c r="R393" s="6">
        <f t="shared" si="21"/>
        <v>41653.25</v>
      </c>
      <c r="S393" s="6">
        <f t="shared" si="21"/>
        <v>41655.25</v>
      </c>
    </row>
    <row r="394" spans="1:19" ht="31.5" x14ac:dyDescent="0.25">
      <c r="A394">
        <v>392</v>
      </c>
      <c r="B394" t="s">
        <v>813</v>
      </c>
      <c r="C394" s="3" t="s">
        <v>814</v>
      </c>
      <c r="D394" t="s">
        <v>2012</v>
      </c>
      <c r="E394" t="s">
        <v>2021</v>
      </c>
      <c r="F394">
        <v>102900</v>
      </c>
      <c r="G394">
        <v>67546</v>
      </c>
      <c r="H394" t="s">
        <v>14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>
        <f t="shared" si="19"/>
        <v>65.642371234207957</v>
      </c>
      <c r="Q394">
        <f t="shared" si="20"/>
        <v>42.006218905472636</v>
      </c>
      <c r="R394" s="6">
        <f t="shared" si="21"/>
        <v>40549.25</v>
      </c>
      <c r="S394" s="6">
        <f t="shared" si="21"/>
        <v>40551.25</v>
      </c>
    </row>
    <row r="395" spans="1:19" x14ac:dyDescent="0.25">
      <c r="A395">
        <v>393</v>
      </c>
      <c r="B395" t="s">
        <v>815</v>
      </c>
      <c r="C395" s="3" t="s">
        <v>816</v>
      </c>
      <c r="D395" t="s">
        <v>2010</v>
      </c>
      <c r="E395" t="s">
        <v>2033</v>
      </c>
      <c r="F395">
        <v>62800</v>
      </c>
      <c r="G395">
        <v>143788</v>
      </c>
      <c r="H395" t="s">
        <v>19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>
        <f t="shared" si="19"/>
        <v>228.96178343949046</v>
      </c>
      <c r="Q395">
        <f t="shared" si="20"/>
        <v>47.004903563255965</v>
      </c>
      <c r="R395" s="6">
        <f t="shared" si="21"/>
        <v>42933.208333333328</v>
      </c>
      <c r="S395" s="6">
        <f t="shared" si="21"/>
        <v>42934.208333333328</v>
      </c>
    </row>
    <row r="396" spans="1:19" x14ac:dyDescent="0.25">
      <c r="A396">
        <v>394</v>
      </c>
      <c r="B396" t="s">
        <v>817</v>
      </c>
      <c r="C396" s="3" t="s">
        <v>818</v>
      </c>
      <c r="D396" t="s">
        <v>2016</v>
      </c>
      <c r="E396" t="s">
        <v>2017</v>
      </c>
      <c r="F396">
        <v>800</v>
      </c>
      <c r="G396">
        <v>3755</v>
      </c>
      <c r="H396" t="s">
        <v>19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>
        <f t="shared" si="19"/>
        <v>469.37499999999994</v>
      </c>
      <c r="Q396">
        <f t="shared" si="20"/>
        <v>110.44117647058823</v>
      </c>
      <c r="R396" s="6">
        <f t="shared" si="21"/>
        <v>41484.208333333336</v>
      </c>
      <c r="S396" s="6">
        <f t="shared" si="21"/>
        <v>41494.208333333336</v>
      </c>
    </row>
    <row r="397" spans="1:19" ht="31.5" x14ac:dyDescent="0.25">
      <c r="A397">
        <v>395</v>
      </c>
      <c r="B397" t="s">
        <v>274</v>
      </c>
      <c r="C397" s="3" t="s">
        <v>819</v>
      </c>
      <c r="D397" t="s">
        <v>2014</v>
      </c>
      <c r="E397" t="s">
        <v>2015</v>
      </c>
      <c r="F397">
        <v>7100</v>
      </c>
      <c r="G397">
        <v>9238</v>
      </c>
      <c r="H397" t="s">
        <v>19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>
        <f t="shared" si="19"/>
        <v>130.11267605633802</v>
      </c>
      <c r="Q397">
        <f t="shared" si="20"/>
        <v>41.990909090909092</v>
      </c>
      <c r="R397" s="6">
        <f t="shared" si="21"/>
        <v>40885.25</v>
      </c>
      <c r="S397" s="6">
        <f t="shared" si="21"/>
        <v>40886.25</v>
      </c>
    </row>
    <row r="398" spans="1:19" x14ac:dyDescent="0.25">
      <c r="A398">
        <v>396</v>
      </c>
      <c r="B398" t="s">
        <v>820</v>
      </c>
      <c r="C398" s="3" t="s">
        <v>821</v>
      </c>
      <c r="D398" t="s">
        <v>2016</v>
      </c>
      <c r="E398" t="s">
        <v>2019</v>
      </c>
      <c r="F398">
        <v>46100</v>
      </c>
      <c r="G398">
        <v>77012</v>
      </c>
      <c r="H398" t="s">
        <v>19</v>
      </c>
      <c r="I398">
        <v>1604</v>
      </c>
      <c r="J398" t="s">
        <v>24</v>
      </c>
      <c r="K398" t="s">
        <v>25</v>
      </c>
      <c r="L398">
        <v>1538715600</v>
      </c>
      <c r="M398">
        <v>1539406800</v>
      </c>
      <c r="N398" t="b">
        <v>0</v>
      </c>
      <c r="O398" t="b">
        <v>0</v>
      </c>
      <c r="P398">
        <f t="shared" si="19"/>
        <v>167.05422993492408</v>
      </c>
      <c r="Q398">
        <f t="shared" si="20"/>
        <v>48.012468827930178</v>
      </c>
      <c r="R398" s="6">
        <f t="shared" si="21"/>
        <v>43378.208333333328</v>
      </c>
      <c r="S398" s="6">
        <f t="shared" si="21"/>
        <v>43386.208333333328</v>
      </c>
    </row>
    <row r="399" spans="1:19" x14ac:dyDescent="0.25">
      <c r="A399">
        <v>397</v>
      </c>
      <c r="B399" t="s">
        <v>822</v>
      </c>
      <c r="C399" s="3" t="s">
        <v>823</v>
      </c>
      <c r="D399" t="s">
        <v>2010</v>
      </c>
      <c r="E399" t="s">
        <v>2011</v>
      </c>
      <c r="F399">
        <v>8100</v>
      </c>
      <c r="G399">
        <v>14083</v>
      </c>
      <c r="H399" t="s">
        <v>19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>
        <f t="shared" si="19"/>
        <v>173.8641975308642</v>
      </c>
      <c r="Q399">
        <f t="shared" si="20"/>
        <v>31.019823788546255</v>
      </c>
      <c r="R399" s="6">
        <f t="shared" si="21"/>
        <v>41417.208333333336</v>
      </c>
      <c r="S399" s="6">
        <f t="shared" si="21"/>
        <v>41423.208333333336</v>
      </c>
    </row>
    <row r="400" spans="1:19" x14ac:dyDescent="0.25">
      <c r="A400">
        <v>398</v>
      </c>
      <c r="B400" t="s">
        <v>824</v>
      </c>
      <c r="C400" s="3" t="s">
        <v>825</v>
      </c>
      <c r="D400" t="s">
        <v>2016</v>
      </c>
      <c r="E400" t="s">
        <v>2024</v>
      </c>
      <c r="F400">
        <v>1700</v>
      </c>
      <c r="G400">
        <v>12202</v>
      </c>
      <c r="H400" t="s">
        <v>19</v>
      </c>
      <c r="I400">
        <v>123</v>
      </c>
      <c r="J400" t="s">
        <v>94</v>
      </c>
      <c r="K400" t="s">
        <v>95</v>
      </c>
      <c r="L400">
        <v>1525755600</v>
      </c>
      <c r="M400">
        <v>1525928400</v>
      </c>
      <c r="N400" t="b">
        <v>0</v>
      </c>
      <c r="O400" t="b">
        <v>1</v>
      </c>
      <c r="P400">
        <f t="shared" si="19"/>
        <v>717.76470588235293</v>
      </c>
      <c r="Q400">
        <f t="shared" si="20"/>
        <v>99.203252032520325</v>
      </c>
      <c r="R400" s="6">
        <f t="shared" si="21"/>
        <v>43228.208333333328</v>
      </c>
      <c r="S400" s="6">
        <f t="shared" si="21"/>
        <v>43230.208333333328</v>
      </c>
    </row>
    <row r="401" spans="1:19" x14ac:dyDescent="0.25">
      <c r="A401">
        <v>399</v>
      </c>
      <c r="B401" t="s">
        <v>826</v>
      </c>
      <c r="C401" s="3" t="s">
        <v>827</v>
      </c>
      <c r="D401" t="s">
        <v>2010</v>
      </c>
      <c r="E401" t="s">
        <v>2020</v>
      </c>
      <c r="F401">
        <v>97300</v>
      </c>
      <c r="G401">
        <v>62127</v>
      </c>
      <c r="H401" t="s">
        <v>14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>
        <f t="shared" si="19"/>
        <v>63.850976361767728</v>
      </c>
      <c r="Q401">
        <f t="shared" si="20"/>
        <v>66.022316684378325</v>
      </c>
      <c r="R401" s="6">
        <f t="shared" si="21"/>
        <v>40576.25</v>
      </c>
      <c r="S401" s="6">
        <f t="shared" si="21"/>
        <v>40583.25</v>
      </c>
    </row>
    <row r="402" spans="1:19" ht="31.5" x14ac:dyDescent="0.25">
      <c r="A402">
        <v>400</v>
      </c>
      <c r="B402" t="s">
        <v>828</v>
      </c>
      <c r="C402" s="3" t="s">
        <v>829</v>
      </c>
      <c r="D402" t="s">
        <v>2029</v>
      </c>
      <c r="E402" t="s">
        <v>2030</v>
      </c>
      <c r="F402">
        <v>100</v>
      </c>
      <c r="G402">
        <v>2</v>
      </c>
      <c r="H402" t="s">
        <v>14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>
        <f t="shared" si="19"/>
        <v>2</v>
      </c>
      <c r="Q402">
        <f t="shared" si="20"/>
        <v>2</v>
      </c>
      <c r="R402" s="6">
        <f t="shared" si="21"/>
        <v>41502.208333333336</v>
      </c>
      <c r="S402" s="6">
        <f t="shared" si="21"/>
        <v>41524.208333333336</v>
      </c>
    </row>
    <row r="403" spans="1:19" x14ac:dyDescent="0.25">
      <c r="A403">
        <v>401</v>
      </c>
      <c r="B403" t="s">
        <v>830</v>
      </c>
      <c r="C403" s="3" t="s">
        <v>831</v>
      </c>
      <c r="D403" t="s">
        <v>2014</v>
      </c>
      <c r="E403" t="s">
        <v>2015</v>
      </c>
      <c r="F403">
        <v>900</v>
      </c>
      <c r="G403">
        <v>13772</v>
      </c>
      <c r="H403" t="s">
        <v>19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>
        <f t="shared" si="19"/>
        <v>1530.2222222222222</v>
      </c>
      <c r="Q403">
        <f t="shared" si="20"/>
        <v>46.060200668896321</v>
      </c>
      <c r="R403" s="6">
        <f t="shared" si="21"/>
        <v>43765.208333333328</v>
      </c>
      <c r="S403" s="6">
        <f t="shared" si="21"/>
        <v>43765.208333333328</v>
      </c>
    </row>
    <row r="404" spans="1:19" x14ac:dyDescent="0.25">
      <c r="A404">
        <v>402</v>
      </c>
      <c r="B404" t="s">
        <v>832</v>
      </c>
      <c r="C404" s="3" t="s">
        <v>833</v>
      </c>
      <c r="D404" t="s">
        <v>2016</v>
      </c>
      <c r="E404" t="s">
        <v>2027</v>
      </c>
      <c r="F404">
        <v>7300</v>
      </c>
      <c r="G404">
        <v>2946</v>
      </c>
      <c r="H404" t="s">
        <v>14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>
        <f t="shared" si="19"/>
        <v>40.356164383561641</v>
      </c>
      <c r="Q404">
        <f t="shared" si="20"/>
        <v>73.650000000000006</v>
      </c>
      <c r="R404" s="6">
        <f t="shared" si="21"/>
        <v>40914.25</v>
      </c>
      <c r="S404" s="6">
        <f t="shared" si="21"/>
        <v>40961.25</v>
      </c>
    </row>
    <row r="405" spans="1:19" x14ac:dyDescent="0.25">
      <c r="A405">
        <v>403</v>
      </c>
      <c r="B405" t="s">
        <v>834</v>
      </c>
      <c r="C405" s="3" t="s">
        <v>835</v>
      </c>
      <c r="D405" t="s">
        <v>2014</v>
      </c>
      <c r="E405" t="s">
        <v>2015</v>
      </c>
      <c r="F405">
        <v>195800</v>
      </c>
      <c r="G405">
        <v>168820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>
        <f t="shared" si="19"/>
        <v>86.220633299284984</v>
      </c>
      <c r="Q405">
        <f t="shared" si="20"/>
        <v>55.99336650082919</v>
      </c>
      <c r="R405" s="6">
        <f t="shared" si="21"/>
        <v>40310.208333333336</v>
      </c>
      <c r="S405" s="6">
        <f t="shared" si="21"/>
        <v>40346.208333333336</v>
      </c>
    </row>
    <row r="406" spans="1:19" x14ac:dyDescent="0.25">
      <c r="A406">
        <v>404</v>
      </c>
      <c r="B406" t="s">
        <v>836</v>
      </c>
      <c r="C406" s="3" t="s">
        <v>837</v>
      </c>
      <c r="D406" t="s">
        <v>2014</v>
      </c>
      <c r="E406" t="s">
        <v>2015</v>
      </c>
      <c r="F406">
        <v>48900</v>
      </c>
      <c r="G406">
        <v>154321</v>
      </c>
      <c r="H406" t="s">
        <v>19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>
        <f t="shared" si="19"/>
        <v>315.58486707566465</v>
      </c>
      <c r="Q406">
        <f t="shared" si="20"/>
        <v>68.985695127402778</v>
      </c>
      <c r="R406" s="6">
        <f t="shared" si="21"/>
        <v>43053.25</v>
      </c>
      <c r="S406" s="6">
        <f t="shared" si="21"/>
        <v>43056.25</v>
      </c>
    </row>
    <row r="407" spans="1:19" x14ac:dyDescent="0.25">
      <c r="A407">
        <v>405</v>
      </c>
      <c r="B407" t="s">
        <v>838</v>
      </c>
      <c r="C407" s="3" t="s">
        <v>839</v>
      </c>
      <c r="D407" t="s">
        <v>2014</v>
      </c>
      <c r="E407" t="s">
        <v>2015</v>
      </c>
      <c r="F407">
        <v>29600</v>
      </c>
      <c r="G407">
        <v>26527</v>
      </c>
      <c r="H407" t="s">
        <v>14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>
        <f t="shared" si="19"/>
        <v>89.618243243243242</v>
      </c>
      <c r="Q407">
        <f t="shared" si="20"/>
        <v>60.981609195402299</v>
      </c>
      <c r="R407" s="6">
        <f t="shared" si="21"/>
        <v>43255.208333333328</v>
      </c>
      <c r="S407" s="6">
        <f t="shared" si="21"/>
        <v>43305.208333333328</v>
      </c>
    </row>
    <row r="408" spans="1:19" x14ac:dyDescent="0.25">
      <c r="A408">
        <v>406</v>
      </c>
      <c r="B408" t="s">
        <v>840</v>
      </c>
      <c r="C408" s="3" t="s">
        <v>841</v>
      </c>
      <c r="D408" t="s">
        <v>2016</v>
      </c>
      <c r="E408" t="s">
        <v>2017</v>
      </c>
      <c r="F408">
        <v>39300</v>
      </c>
      <c r="G408">
        <v>71583</v>
      </c>
      <c r="H408" t="s">
        <v>19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>
        <f t="shared" si="19"/>
        <v>182.14503816793894</v>
      </c>
      <c r="Q408">
        <f t="shared" si="20"/>
        <v>110.98139534883721</v>
      </c>
      <c r="R408" s="6">
        <f t="shared" si="21"/>
        <v>41304.25</v>
      </c>
      <c r="S408" s="6">
        <f t="shared" si="21"/>
        <v>41316.25</v>
      </c>
    </row>
    <row r="409" spans="1:19" x14ac:dyDescent="0.25">
      <c r="A409">
        <v>407</v>
      </c>
      <c r="B409" t="s">
        <v>842</v>
      </c>
      <c r="C409" s="3" t="s">
        <v>843</v>
      </c>
      <c r="D409" t="s">
        <v>2014</v>
      </c>
      <c r="E409" t="s">
        <v>2015</v>
      </c>
      <c r="F409">
        <v>3400</v>
      </c>
      <c r="G409">
        <v>12100</v>
      </c>
      <c r="H409" t="s">
        <v>19</v>
      </c>
      <c r="I409">
        <v>484</v>
      </c>
      <c r="J409" t="s">
        <v>32</v>
      </c>
      <c r="K409" t="s">
        <v>33</v>
      </c>
      <c r="L409">
        <v>1570942800</v>
      </c>
      <c r="M409">
        <v>1571547600</v>
      </c>
      <c r="N409" t="b">
        <v>0</v>
      </c>
      <c r="O409" t="b">
        <v>0</v>
      </c>
      <c r="P409">
        <f t="shared" si="19"/>
        <v>355.88235294117646</v>
      </c>
      <c r="Q409">
        <f t="shared" si="20"/>
        <v>25</v>
      </c>
      <c r="R409" s="6">
        <f t="shared" si="21"/>
        <v>43751.208333333328</v>
      </c>
      <c r="S409" s="6">
        <f t="shared" si="21"/>
        <v>43758.208333333328</v>
      </c>
    </row>
    <row r="410" spans="1:19" x14ac:dyDescent="0.25">
      <c r="A410">
        <v>408</v>
      </c>
      <c r="B410" t="s">
        <v>844</v>
      </c>
      <c r="C410" s="3" t="s">
        <v>845</v>
      </c>
      <c r="D410" t="s">
        <v>2016</v>
      </c>
      <c r="E410" t="s">
        <v>2017</v>
      </c>
      <c r="F410">
        <v>9200</v>
      </c>
      <c r="G410">
        <v>12129</v>
      </c>
      <c r="H410" t="s">
        <v>19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>
        <f t="shared" si="19"/>
        <v>131.83695652173913</v>
      </c>
      <c r="Q410">
        <f t="shared" si="20"/>
        <v>78.759740259740255</v>
      </c>
      <c r="R410" s="6">
        <f t="shared" si="21"/>
        <v>42541.208333333328</v>
      </c>
      <c r="S410" s="6">
        <f t="shared" si="21"/>
        <v>42561.208333333328</v>
      </c>
    </row>
    <row r="411" spans="1:19" x14ac:dyDescent="0.25">
      <c r="A411">
        <v>409</v>
      </c>
      <c r="B411" t="s">
        <v>224</v>
      </c>
      <c r="C411" s="3" t="s">
        <v>846</v>
      </c>
      <c r="D411" t="s">
        <v>2010</v>
      </c>
      <c r="E411" t="s">
        <v>2011</v>
      </c>
      <c r="F411">
        <v>135600</v>
      </c>
      <c r="G411">
        <v>62804</v>
      </c>
      <c r="H411" t="s">
        <v>14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>
        <f t="shared" si="19"/>
        <v>46.315634218289084</v>
      </c>
      <c r="Q411">
        <f t="shared" si="20"/>
        <v>87.960784313725483</v>
      </c>
      <c r="R411" s="6">
        <f t="shared" si="21"/>
        <v>42843.208333333328</v>
      </c>
      <c r="S411" s="6">
        <f t="shared" si="21"/>
        <v>42847.208333333328</v>
      </c>
    </row>
    <row r="412" spans="1:19" x14ac:dyDescent="0.25">
      <c r="A412">
        <v>410</v>
      </c>
      <c r="B412" t="s">
        <v>847</v>
      </c>
      <c r="C412" s="3" t="s">
        <v>848</v>
      </c>
      <c r="D412" t="s">
        <v>2025</v>
      </c>
      <c r="E412" t="s">
        <v>2036</v>
      </c>
      <c r="F412">
        <v>153700</v>
      </c>
      <c r="G412">
        <v>55536</v>
      </c>
      <c r="H412" t="s">
        <v>42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>
        <f t="shared" si="19"/>
        <v>36.132726089785294</v>
      </c>
      <c r="Q412">
        <f t="shared" si="20"/>
        <v>49.987398739873989</v>
      </c>
      <c r="R412" s="6">
        <f t="shared" si="21"/>
        <v>42122.208333333328</v>
      </c>
      <c r="S412" s="6">
        <f t="shared" si="21"/>
        <v>42122.208333333328</v>
      </c>
    </row>
    <row r="413" spans="1:19" x14ac:dyDescent="0.25">
      <c r="A413">
        <v>411</v>
      </c>
      <c r="B413" t="s">
        <v>849</v>
      </c>
      <c r="C413" s="3" t="s">
        <v>850</v>
      </c>
      <c r="D413" t="s">
        <v>2014</v>
      </c>
      <c r="E413" t="s">
        <v>2015</v>
      </c>
      <c r="F413">
        <v>7800</v>
      </c>
      <c r="G413">
        <v>8161</v>
      </c>
      <c r="H413" t="s">
        <v>19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>
        <f t="shared" si="19"/>
        <v>104.62820512820512</v>
      </c>
      <c r="Q413">
        <f t="shared" si="20"/>
        <v>99.524390243902445</v>
      </c>
      <c r="R413" s="6">
        <f t="shared" si="21"/>
        <v>42884.208333333328</v>
      </c>
      <c r="S413" s="6">
        <f t="shared" si="21"/>
        <v>42886.208333333328</v>
      </c>
    </row>
    <row r="414" spans="1:19" x14ac:dyDescent="0.25">
      <c r="A414">
        <v>412</v>
      </c>
      <c r="B414" t="s">
        <v>851</v>
      </c>
      <c r="C414" s="3" t="s">
        <v>852</v>
      </c>
      <c r="D414" t="s">
        <v>2022</v>
      </c>
      <c r="E414" t="s">
        <v>2028</v>
      </c>
      <c r="F414">
        <v>2100</v>
      </c>
      <c r="G414">
        <v>14046</v>
      </c>
      <c r="H414" t="s">
        <v>19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>
        <f t="shared" si="19"/>
        <v>668.85714285714289</v>
      </c>
      <c r="Q414">
        <f t="shared" si="20"/>
        <v>104.82089552238806</v>
      </c>
      <c r="R414" s="6">
        <f t="shared" si="21"/>
        <v>41642.25</v>
      </c>
      <c r="S414" s="6">
        <f t="shared" si="21"/>
        <v>41652.25</v>
      </c>
    </row>
    <row r="415" spans="1:19" x14ac:dyDescent="0.25">
      <c r="A415">
        <v>413</v>
      </c>
      <c r="B415" t="s">
        <v>853</v>
      </c>
      <c r="C415" s="3" t="s">
        <v>854</v>
      </c>
      <c r="D415" t="s">
        <v>2016</v>
      </c>
      <c r="E415" t="s">
        <v>2024</v>
      </c>
      <c r="F415">
        <v>189500</v>
      </c>
      <c r="G415">
        <v>117628</v>
      </c>
      <c r="H415" t="s">
        <v>42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>
        <f t="shared" si="19"/>
        <v>62.072823218997364</v>
      </c>
      <c r="Q415">
        <f t="shared" si="20"/>
        <v>108.01469237832875</v>
      </c>
      <c r="R415" s="6">
        <f t="shared" si="21"/>
        <v>43431.25</v>
      </c>
      <c r="S415" s="6">
        <f t="shared" si="21"/>
        <v>43458.25</v>
      </c>
    </row>
    <row r="416" spans="1:19" x14ac:dyDescent="0.25">
      <c r="A416">
        <v>414</v>
      </c>
      <c r="B416" t="s">
        <v>855</v>
      </c>
      <c r="C416" s="3" t="s">
        <v>856</v>
      </c>
      <c r="D416" t="s">
        <v>2008</v>
      </c>
      <c r="E416" t="s">
        <v>2009</v>
      </c>
      <c r="F416">
        <v>188200</v>
      </c>
      <c r="G416">
        <v>159405</v>
      </c>
      <c r="H416" t="s">
        <v>14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>
        <f t="shared" si="19"/>
        <v>84.699787460148784</v>
      </c>
      <c r="Q416">
        <f t="shared" si="20"/>
        <v>28.998544660724033</v>
      </c>
      <c r="R416" s="6">
        <f t="shared" si="21"/>
        <v>40288.208333333336</v>
      </c>
      <c r="S416" s="6">
        <f t="shared" si="21"/>
        <v>40296.208333333336</v>
      </c>
    </row>
    <row r="417" spans="1:19" x14ac:dyDescent="0.25">
      <c r="A417">
        <v>415</v>
      </c>
      <c r="B417" t="s">
        <v>857</v>
      </c>
      <c r="C417" s="3" t="s">
        <v>858</v>
      </c>
      <c r="D417" t="s">
        <v>2014</v>
      </c>
      <c r="E417" t="s">
        <v>2015</v>
      </c>
      <c r="F417">
        <v>113500</v>
      </c>
      <c r="G417">
        <v>12552</v>
      </c>
      <c r="H417" t="s">
        <v>14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>
        <f t="shared" si="19"/>
        <v>11.059030837004405</v>
      </c>
      <c r="Q417">
        <f t="shared" si="20"/>
        <v>30.028708133971293</v>
      </c>
      <c r="R417" s="6">
        <f t="shared" si="21"/>
        <v>40921.25</v>
      </c>
      <c r="S417" s="6">
        <f t="shared" si="21"/>
        <v>40938.25</v>
      </c>
    </row>
    <row r="418" spans="1:19" ht="31.5" x14ac:dyDescent="0.25">
      <c r="A418">
        <v>416</v>
      </c>
      <c r="B418" t="s">
        <v>859</v>
      </c>
      <c r="C418" s="3" t="s">
        <v>860</v>
      </c>
      <c r="D418" t="s">
        <v>2016</v>
      </c>
      <c r="E418" t="s">
        <v>2017</v>
      </c>
      <c r="F418">
        <v>134600</v>
      </c>
      <c r="G418">
        <v>59007</v>
      </c>
      <c r="H418" t="s">
        <v>14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>
        <f t="shared" si="19"/>
        <v>43.838781575037146</v>
      </c>
      <c r="Q418">
        <f t="shared" si="20"/>
        <v>41.005559416261292</v>
      </c>
      <c r="R418" s="6">
        <f t="shared" si="21"/>
        <v>40560.25</v>
      </c>
      <c r="S418" s="6">
        <f t="shared" si="21"/>
        <v>40569.25</v>
      </c>
    </row>
    <row r="419" spans="1:19" x14ac:dyDescent="0.25">
      <c r="A419">
        <v>417</v>
      </c>
      <c r="B419" t="s">
        <v>861</v>
      </c>
      <c r="C419" s="3" t="s">
        <v>862</v>
      </c>
      <c r="D419" t="s">
        <v>2014</v>
      </c>
      <c r="E419" t="s">
        <v>2015</v>
      </c>
      <c r="F419">
        <v>1700</v>
      </c>
      <c r="G419">
        <v>943</v>
      </c>
      <c r="H419" t="s">
        <v>14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>
        <f t="shared" si="19"/>
        <v>55.470588235294116</v>
      </c>
      <c r="Q419">
        <f t="shared" si="20"/>
        <v>62.866666666666667</v>
      </c>
      <c r="R419" s="6">
        <f t="shared" si="21"/>
        <v>43407.208333333328</v>
      </c>
      <c r="S419" s="6">
        <f t="shared" si="21"/>
        <v>43431.25</v>
      </c>
    </row>
    <row r="420" spans="1:19" x14ac:dyDescent="0.25">
      <c r="A420">
        <v>418</v>
      </c>
      <c r="B420" t="s">
        <v>92</v>
      </c>
      <c r="C420" s="3" t="s">
        <v>863</v>
      </c>
      <c r="D420" t="s">
        <v>2016</v>
      </c>
      <c r="E420" t="s">
        <v>2017</v>
      </c>
      <c r="F420">
        <v>163700</v>
      </c>
      <c r="G420">
        <v>93963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>
        <f t="shared" si="19"/>
        <v>57.399511301160658</v>
      </c>
      <c r="Q420">
        <f t="shared" si="20"/>
        <v>47.005002501250623</v>
      </c>
      <c r="R420" s="6">
        <f t="shared" si="21"/>
        <v>41035.208333333336</v>
      </c>
      <c r="S420" s="6">
        <f t="shared" si="21"/>
        <v>41036.208333333336</v>
      </c>
    </row>
    <row r="421" spans="1:19" x14ac:dyDescent="0.25">
      <c r="A421">
        <v>419</v>
      </c>
      <c r="B421" t="s">
        <v>864</v>
      </c>
      <c r="C421" s="3" t="s">
        <v>865</v>
      </c>
      <c r="D421" t="s">
        <v>2012</v>
      </c>
      <c r="E421" t="s">
        <v>2013</v>
      </c>
      <c r="F421">
        <v>113800</v>
      </c>
      <c r="G421">
        <v>140469</v>
      </c>
      <c r="H421" t="s">
        <v>19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>
        <f t="shared" si="19"/>
        <v>123.43497363796135</v>
      </c>
      <c r="Q421">
        <f t="shared" si="20"/>
        <v>26.997693638285604</v>
      </c>
      <c r="R421" s="6">
        <f t="shared" si="21"/>
        <v>40899.25</v>
      </c>
      <c r="S421" s="6">
        <f t="shared" si="21"/>
        <v>40905.25</v>
      </c>
    </row>
    <row r="422" spans="1:19" x14ac:dyDescent="0.25">
      <c r="A422">
        <v>420</v>
      </c>
      <c r="B422" t="s">
        <v>866</v>
      </c>
      <c r="C422" s="3" t="s">
        <v>867</v>
      </c>
      <c r="D422" t="s">
        <v>2014</v>
      </c>
      <c r="E422" t="s">
        <v>2015</v>
      </c>
      <c r="F422">
        <v>5000</v>
      </c>
      <c r="G422">
        <v>6423</v>
      </c>
      <c r="H422" t="s">
        <v>19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>
        <f t="shared" si="19"/>
        <v>128.46</v>
      </c>
      <c r="Q422">
        <f t="shared" si="20"/>
        <v>68.329787234042556</v>
      </c>
      <c r="R422" s="6">
        <f t="shared" si="21"/>
        <v>42911.208333333328</v>
      </c>
      <c r="S422" s="6">
        <f t="shared" si="21"/>
        <v>42925.208333333328</v>
      </c>
    </row>
    <row r="423" spans="1:19" x14ac:dyDescent="0.25">
      <c r="A423">
        <v>421</v>
      </c>
      <c r="B423" t="s">
        <v>868</v>
      </c>
      <c r="C423" s="3" t="s">
        <v>869</v>
      </c>
      <c r="D423" t="s">
        <v>2012</v>
      </c>
      <c r="E423" t="s">
        <v>2021</v>
      </c>
      <c r="F423">
        <v>9400</v>
      </c>
      <c r="G423">
        <v>6015</v>
      </c>
      <c r="H423" t="s">
        <v>14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>
        <f t="shared" si="19"/>
        <v>63.989361702127653</v>
      </c>
      <c r="Q423">
        <f t="shared" si="20"/>
        <v>50.974576271186443</v>
      </c>
      <c r="R423" s="6">
        <f t="shared" si="21"/>
        <v>42915.208333333328</v>
      </c>
      <c r="S423" s="6">
        <f t="shared" si="21"/>
        <v>42945.208333333328</v>
      </c>
    </row>
    <row r="424" spans="1:19" ht="31.5" x14ac:dyDescent="0.25">
      <c r="A424">
        <v>422</v>
      </c>
      <c r="B424" t="s">
        <v>870</v>
      </c>
      <c r="C424" s="3" t="s">
        <v>871</v>
      </c>
      <c r="D424" t="s">
        <v>2014</v>
      </c>
      <c r="E424" t="s">
        <v>2015</v>
      </c>
      <c r="F424">
        <v>8700</v>
      </c>
      <c r="G424">
        <v>11075</v>
      </c>
      <c r="H424" t="s">
        <v>19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>
        <f t="shared" si="19"/>
        <v>127.29885057471265</v>
      </c>
      <c r="Q424">
        <f t="shared" si="20"/>
        <v>54.024390243902438</v>
      </c>
      <c r="R424" s="6">
        <f t="shared" si="21"/>
        <v>40285.208333333336</v>
      </c>
      <c r="S424" s="6">
        <f t="shared" si="21"/>
        <v>40305.208333333336</v>
      </c>
    </row>
    <row r="425" spans="1:19" x14ac:dyDescent="0.25">
      <c r="A425">
        <v>423</v>
      </c>
      <c r="B425" t="s">
        <v>872</v>
      </c>
      <c r="C425" s="3" t="s">
        <v>873</v>
      </c>
      <c r="D425" t="s">
        <v>2008</v>
      </c>
      <c r="E425" t="s">
        <v>2009</v>
      </c>
      <c r="F425">
        <v>147800</v>
      </c>
      <c r="G425">
        <v>15723</v>
      </c>
      <c r="H425" t="s">
        <v>14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>
        <f t="shared" si="19"/>
        <v>10.638024357239512</v>
      </c>
      <c r="Q425">
        <f t="shared" si="20"/>
        <v>97.055555555555557</v>
      </c>
      <c r="R425" s="6">
        <f t="shared" si="21"/>
        <v>40808.208333333336</v>
      </c>
      <c r="S425" s="6">
        <f t="shared" si="21"/>
        <v>40810.208333333336</v>
      </c>
    </row>
    <row r="426" spans="1:19" x14ac:dyDescent="0.25">
      <c r="A426">
        <v>424</v>
      </c>
      <c r="B426" t="s">
        <v>874</v>
      </c>
      <c r="C426" s="3" t="s">
        <v>875</v>
      </c>
      <c r="D426" t="s">
        <v>2010</v>
      </c>
      <c r="E426" t="s">
        <v>2020</v>
      </c>
      <c r="F426">
        <v>5100</v>
      </c>
      <c r="G426">
        <v>2064</v>
      </c>
      <c r="H426" t="s">
        <v>14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>
        <f t="shared" si="19"/>
        <v>40.470588235294116</v>
      </c>
      <c r="Q426">
        <f t="shared" si="20"/>
        <v>24.867469879518072</v>
      </c>
      <c r="R426" s="6">
        <f t="shared" si="21"/>
        <v>43208.208333333328</v>
      </c>
      <c r="S426" s="6">
        <f t="shared" si="21"/>
        <v>43214.208333333328</v>
      </c>
    </row>
    <row r="427" spans="1:19" x14ac:dyDescent="0.25">
      <c r="A427">
        <v>425</v>
      </c>
      <c r="B427" t="s">
        <v>876</v>
      </c>
      <c r="C427" s="3" t="s">
        <v>877</v>
      </c>
      <c r="D427" t="s">
        <v>2029</v>
      </c>
      <c r="E427" t="s">
        <v>2030</v>
      </c>
      <c r="F427">
        <v>2700</v>
      </c>
      <c r="G427">
        <v>7767</v>
      </c>
      <c r="H427" t="s">
        <v>19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>
        <f t="shared" si="19"/>
        <v>287.66666666666663</v>
      </c>
      <c r="Q427">
        <f t="shared" si="20"/>
        <v>84.423913043478265</v>
      </c>
      <c r="R427" s="6">
        <f t="shared" si="21"/>
        <v>42213.208333333328</v>
      </c>
      <c r="S427" s="6">
        <f t="shared" si="21"/>
        <v>42219.208333333328</v>
      </c>
    </row>
    <row r="428" spans="1:19" x14ac:dyDescent="0.25">
      <c r="A428">
        <v>426</v>
      </c>
      <c r="B428" t="s">
        <v>878</v>
      </c>
      <c r="C428" s="3" t="s">
        <v>879</v>
      </c>
      <c r="D428" t="s">
        <v>2014</v>
      </c>
      <c r="E428" t="s">
        <v>2015</v>
      </c>
      <c r="F428">
        <v>1800</v>
      </c>
      <c r="G428">
        <v>10313</v>
      </c>
      <c r="H428" t="s">
        <v>19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>
        <f t="shared" si="19"/>
        <v>572.94444444444446</v>
      </c>
      <c r="Q428">
        <f t="shared" si="20"/>
        <v>47.091324200913242</v>
      </c>
      <c r="R428" s="6">
        <f t="shared" si="21"/>
        <v>41332.25</v>
      </c>
      <c r="S428" s="6">
        <f t="shared" si="21"/>
        <v>41339.25</v>
      </c>
    </row>
    <row r="429" spans="1:19" x14ac:dyDescent="0.25">
      <c r="A429">
        <v>427</v>
      </c>
      <c r="B429" t="s">
        <v>880</v>
      </c>
      <c r="C429" s="3" t="s">
        <v>881</v>
      </c>
      <c r="D429" t="s">
        <v>2014</v>
      </c>
      <c r="E429" t="s">
        <v>2015</v>
      </c>
      <c r="F429">
        <v>174500</v>
      </c>
      <c r="G429">
        <v>197018</v>
      </c>
      <c r="H429" t="s">
        <v>19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>
        <f t="shared" si="19"/>
        <v>112.90429799426933</v>
      </c>
      <c r="Q429">
        <f t="shared" si="20"/>
        <v>77.996041171813147</v>
      </c>
      <c r="R429" s="6">
        <f t="shared" si="21"/>
        <v>41895.208333333336</v>
      </c>
      <c r="S429" s="6">
        <f t="shared" si="21"/>
        <v>41927.208333333336</v>
      </c>
    </row>
    <row r="430" spans="1:19" x14ac:dyDescent="0.25">
      <c r="A430">
        <v>428</v>
      </c>
      <c r="B430" t="s">
        <v>882</v>
      </c>
      <c r="C430" s="3" t="s">
        <v>883</v>
      </c>
      <c r="D430" t="s">
        <v>2016</v>
      </c>
      <c r="E430" t="s">
        <v>2024</v>
      </c>
      <c r="F430">
        <v>101400</v>
      </c>
      <c r="G430">
        <v>47037</v>
      </c>
      <c r="H430" t="s">
        <v>14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>
        <f t="shared" si="19"/>
        <v>46.387573964497044</v>
      </c>
      <c r="Q430">
        <f t="shared" si="20"/>
        <v>62.967871485943775</v>
      </c>
      <c r="R430" s="6">
        <f t="shared" si="21"/>
        <v>40585.25</v>
      </c>
      <c r="S430" s="6">
        <f t="shared" si="21"/>
        <v>40592.25</v>
      </c>
    </row>
    <row r="431" spans="1:19" x14ac:dyDescent="0.25">
      <c r="A431">
        <v>429</v>
      </c>
      <c r="B431" t="s">
        <v>884</v>
      </c>
      <c r="C431" s="3" t="s">
        <v>885</v>
      </c>
      <c r="D431" t="s">
        <v>2029</v>
      </c>
      <c r="E431" t="s">
        <v>2030</v>
      </c>
      <c r="F431">
        <v>191000</v>
      </c>
      <c r="G431">
        <v>173191</v>
      </c>
      <c r="H431" t="s">
        <v>63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>
        <f t="shared" si="19"/>
        <v>90.675916230366497</v>
      </c>
      <c r="Q431">
        <f t="shared" si="20"/>
        <v>81.006080449017773</v>
      </c>
      <c r="R431" s="6">
        <f t="shared" si="21"/>
        <v>41680.25</v>
      </c>
      <c r="S431" s="6">
        <f t="shared" si="21"/>
        <v>41708.208333333336</v>
      </c>
    </row>
    <row r="432" spans="1:19" x14ac:dyDescent="0.25">
      <c r="A432">
        <v>430</v>
      </c>
      <c r="B432" t="s">
        <v>886</v>
      </c>
      <c r="C432" s="3" t="s">
        <v>887</v>
      </c>
      <c r="D432" t="s">
        <v>2014</v>
      </c>
      <c r="E432" t="s">
        <v>2015</v>
      </c>
      <c r="F432">
        <v>8100</v>
      </c>
      <c r="G432">
        <v>5487</v>
      </c>
      <c r="H432" t="s">
        <v>14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>
        <f t="shared" si="19"/>
        <v>67.740740740740748</v>
      </c>
      <c r="Q432">
        <f t="shared" si="20"/>
        <v>65.321428571428569</v>
      </c>
      <c r="R432" s="6">
        <f t="shared" si="21"/>
        <v>43737.208333333328</v>
      </c>
      <c r="S432" s="6">
        <f t="shared" si="21"/>
        <v>43771.208333333328</v>
      </c>
    </row>
    <row r="433" spans="1:19" x14ac:dyDescent="0.25">
      <c r="A433">
        <v>431</v>
      </c>
      <c r="B433" t="s">
        <v>888</v>
      </c>
      <c r="C433" s="3" t="s">
        <v>889</v>
      </c>
      <c r="D433" t="s">
        <v>2014</v>
      </c>
      <c r="E433" t="s">
        <v>2015</v>
      </c>
      <c r="F433">
        <v>5100</v>
      </c>
      <c r="G433">
        <v>9817</v>
      </c>
      <c r="H433" t="s">
        <v>19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>
        <f t="shared" si="19"/>
        <v>192.49019607843135</v>
      </c>
      <c r="Q433">
        <f t="shared" si="20"/>
        <v>104.43617021276596</v>
      </c>
      <c r="R433" s="6">
        <f t="shared" si="21"/>
        <v>43273.208333333328</v>
      </c>
      <c r="S433" s="6">
        <f t="shared" si="21"/>
        <v>43290.208333333328</v>
      </c>
    </row>
    <row r="434" spans="1:19" x14ac:dyDescent="0.25">
      <c r="A434">
        <v>432</v>
      </c>
      <c r="B434" t="s">
        <v>890</v>
      </c>
      <c r="C434" s="3" t="s">
        <v>891</v>
      </c>
      <c r="D434" t="s">
        <v>2014</v>
      </c>
      <c r="E434" t="s">
        <v>2015</v>
      </c>
      <c r="F434">
        <v>7700</v>
      </c>
      <c r="G434">
        <v>6369</v>
      </c>
      <c r="H434" t="s">
        <v>14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>
        <f t="shared" si="19"/>
        <v>82.714285714285722</v>
      </c>
      <c r="Q434">
        <f t="shared" si="20"/>
        <v>69.989010989010993</v>
      </c>
      <c r="R434" s="6">
        <f t="shared" si="21"/>
        <v>41761.208333333336</v>
      </c>
      <c r="S434" s="6">
        <f t="shared" si="21"/>
        <v>41781.208333333336</v>
      </c>
    </row>
    <row r="435" spans="1:19" x14ac:dyDescent="0.25">
      <c r="A435">
        <v>433</v>
      </c>
      <c r="B435" t="s">
        <v>892</v>
      </c>
      <c r="C435" s="3" t="s">
        <v>893</v>
      </c>
      <c r="D435" t="s">
        <v>2016</v>
      </c>
      <c r="E435" t="s">
        <v>2017</v>
      </c>
      <c r="F435">
        <v>121400</v>
      </c>
      <c r="G435">
        <v>65755</v>
      </c>
      <c r="H435" t="s">
        <v>14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>
        <f t="shared" si="19"/>
        <v>54.163920922570021</v>
      </c>
      <c r="Q435">
        <f t="shared" si="20"/>
        <v>83.023989898989896</v>
      </c>
      <c r="R435" s="6">
        <f t="shared" si="21"/>
        <v>41603.25</v>
      </c>
      <c r="S435" s="6">
        <f t="shared" si="21"/>
        <v>41619.25</v>
      </c>
    </row>
    <row r="436" spans="1:19" x14ac:dyDescent="0.25">
      <c r="A436">
        <v>434</v>
      </c>
      <c r="B436" t="s">
        <v>894</v>
      </c>
      <c r="C436" s="3" t="s">
        <v>895</v>
      </c>
      <c r="D436" t="s">
        <v>2014</v>
      </c>
      <c r="E436" t="s">
        <v>2015</v>
      </c>
      <c r="F436">
        <v>5400</v>
      </c>
      <c r="G436">
        <v>903</v>
      </c>
      <c r="H436" t="s">
        <v>63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>
        <f t="shared" si="19"/>
        <v>16.722222222222221</v>
      </c>
      <c r="Q436">
        <f t="shared" si="20"/>
        <v>90.3</v>
      </c>
      <c r="R436" s="6">
        <f t="shared" si="21"/>
        <v>42705.25</v>
      </c>
      <c r="S436" s="6">
        <f t="shared" si="21"/>
        <v>42719.25</v>
      </c>
    </row>
    <row r="437" spans="1:19" x14ac:dyDescent="0.25">
      <c r="A437">
        <v>435</v>
      </c>
      <c r="B437" t="s">
        <v>896</v>
      </c>
      <c r="C437" s="3" t="s">
        <v>897</v>
      </c>
      <c r="D437" t="s">
        <v>2014</v>
      </c>
      <c r="E437" t="s">
        <v>2015</v>
      </c>
      <c r="F437">
        <v>152400</v>
      </c>
      <c r="G437">
        <v>178120</v>
      </c>
      <c r="H437" t="s">
        <v>19</v>
      </c>
      <c r="I437">
        <v>1713</v>
      </c>
      <c r="J437" t="s">
        <v>94</v>
      </c>
      <c r="K437" t="s">
        <v>95</v>
      </c>
      <c r="L437">
        <v>1418623200</v>
      </c>
      <c r="M437">
        <v>1419660000</v>
      </c>
      <c r="N437" t="b">
        <v>0</v>
      </c>
      <c r="O437" t="b">
        <v>1</v>
      </c>
      <c r="P437">
        <f t="shared" si="19"/>
        <v>116.87664041994749</v>
      </c>
      <c r="Q437">
        <f t="shared" si="20"/>
        <v>103.98131932282546</v>
      </c>
      <c r="R437" s="6">
        <f t="shared" si="21"/>
        <v>41988.25</v>
      </c>
      <c r="S437" s="6">
        <f t="shared" si="21"/>
        <v>42000.25</v>
      </c>
    </row>
    <row r="438" spans="1:19" x14ac:dyDescent="0.25">
      <c r="A438">
        <v>436</v>
      </c>
      <c r="B438" t="s">
        <v>898</v>
      </c>
      <c r="C438" s="3" t="s">
        <v>899</v>
      </c>
      <c r="D438" t="s">
        <v>2010</v>
      </c>
      <c r="E438" t="s">
        <v>2033</v>
      </c>
      <c r="F438">
        <v>1300</v>
      </c>
      <c r="G438">
        <v>13678</v>
      </c>
      <c r="H438" t="s">
        <v>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>
        <f t="shared" si="19"/>
        <v>1052.1538461538462</v>
      </c>
      <c r="Q438">
        <f t="shared" si="20"/>
        <v>54.931726907630519</v>
      </c>
      <c r="R438" s="6">
        <f t="shared" si="21"/>
        <v>43575.208333333328</v>
      </c>
      <c r="S438" s="6">
        <f t="shared" si="21"/>
        <v>43576.208333333328</v>
      </c>
    </row>
    <row r="439" spans="1:19" x14ac:dyDescent="0.25">
      <c r="A439">
        <v>437</v>
      </c>
      <c r="B439" t="s">
        <v>900</v>
      </c>
      <c r="C439" s="3" t="s">
        <v>901</v>
      </c>
      <c r="D439" t="s">
        <v>2016</v>
      </c>
      <c r="E439" t="s">
        <v>2024</v>
      </c>
      <c r="F439">
        <v>8100</v>
      </c>
      <c r="G439">
        <v>9969</v>
      </c>
      <c r="H439" t="s">
        <v>19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>
        <f t="shared" si="19"/>
        <v>123.07407407407408</v>
      </c>
      <c r="Q439">
        <f t="shared" si="20"/>
        <v>51.921875</v>
      </c>
      <c r="R439" s="6">
        <f t="shared" si="21"/>
        <v>42260.208333333328</v>
      </c>
      <c r="S439" s="6">
        <f t="shared" si="21"/>
        <v>42263.208333333328</v>
      </c>
    </row>
    <row r="440" spans="1:19" ht="31.5" x14ac:dyDescent="0.25">
      <c r="A440">
        <v>438</v>
      </c>
      <c r="B440" t="s">
        <v>902</v>
      </c>
      <c r="C440" s="3" t="s">
        <v>903</v>
      </c>
      <c r="D440" t="s">
        <v>2014</v>
      </c>
      <c r="E440" t="s">
        <v>2015</v>
      </c>
      <c r="F440">
        <v>8300</v>
      </c>
      <c r="G440">
        <v>14827</v>
      </c>
      <c r="H440" t="s">
        <v>19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>
        <f t="shared" si="19"/>
        <v>178.63855421686748</v>
      </c>
      <c r="Q440">
        <f t="shared" si="20"/>
        <v>60.02834008097166</v>
      </c>
      <c r="R440" s="6">
        <f t="shared" si="21"/>
        <v>41337.25</v>
      </c>
      <c r="S440" s="6">
        <f t="shared" si="21"/>
        <v>41367.208333333336</v>
      </c>
    </row>
    <row r="441" spans="1:19" x14ac:dyDescent="0.25">
      <c r="A441">
        <v>439</v>
      </c>
      <c r="B441" t="s">
        <v>904</v>
      </c>
      <c r="C441" s="3" t="s">
        <v>905</v>
      </c>
      <c r="D441" t="s">
        <v>2016</v>
      </c>
      <c r="E441" t="s">
        <v>2038</v>
      </c>
      <c r="F441">
        <v>28400</v>
      </c>
      <c r="G441">
        <v>100900</v>
      </c>
      <c r="H441" t="s">
        <v>19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>
        <f t="shared" si="19"/>
        <v>355.28169014084506</v>
      </c>
      <c r="Q441">
        <f t="shared" si="20"/>
        <v>44.003488879197555</v>
      </c>
      <c r="R441" s="6">
        <f t="shared" si="21"/>
        <v>42680.208333333328</v>
      </c>
      <c r="S441" s="6">
        <f t="shared" si="21"/>
        <v>42687.25</v>
      </c>
    </row>
    <row r="442" spans="1:19" x14ac:dyDescent="0.25">
      <c r="A442">
        <v>440</v>
      </c>
      <c r="B442" t="s">
        <v>906</v>
      </c>
      <c r="C442" s="3" t="s">
        <v>907</v>
      </c>
      <c r="D442" t="s">
        <v>2016</v>
      </c>
      <c r="E442" t="s">
        <v>2035</v>
      </c>
      <c r="F442">
        <v>102500</v>
      </c>
      <c r="G442">
        <v>165954</v>
      </c>
      <c r="H442" t="s">
        <v>19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>
        <f t="shared" si="19"/>
        <v>161.90634146341463</v>
      </c>
      <c r="Q442">
        <f t="shared" si="20"/>
        <v>53.003513254551258</v>
      </c>
      <c r="R442" s="6">
        <f t="shared" si="21"/>
        <v>42916.208333333328</v>
      </c>
      <c r="S442" s="6">
        <f t="shared" si="21"/>
        <v>42926.208333333328</v>
      </c>
    </row>
    <row r="443" spans="1:19" x14ac:dyDescent="0.25">
      <c r="A443">
        <v>441</v>
      </c>
      <c r="B443" t="s">
        <v>908</v>
      </c>
      <c r="C443" s="3" t="s">
        <v>909</v>
      </c>
      <c r="D443" t="s">
        <v>2012</v>
      </c>
      <c r="E443" t="s">
        <v>2021</v>
      </c>
      <c r="F443">
        <v>7000</v>
      </c>
      <c r="G443">
        <v>1744</v>
      </c>
      <c r="H443" t="s">
        <v>14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>
        <f t="shared" si="19"/>
        <v>24.914285714285715</v>
      </c>
      <c r="Q443">
        <f t="shared" si="20"/>
        <v>54.5</v>
      </c>
      <c r="R443" s="6">
        <f t="shared" si="21"/>
        <v>41025.208333333336</v>
      </c>
      <c r="S443" s="6">
        <f t="shared" si="21"/>
        <v>41053.208333333336</v>
      </c>
    </row>
    <row r="444" spans="1:19" x14ac:dyDescent="0.25">
      <c r="A444">
        <v>442</v>
      </c>
      <c r="B444" t="s">
        <v>910</v>
      </c>
      <c r="C444" s="3" t="s">
        <v>911</v>
      </c>
      <c r="D444" t="s">
        <v>2014</v>
      </c>
      <c r="E444" t="s">
        <v>2015</v>
      </c>
      <c r="F444">
        <v>5400</v>
      </c>
      <c r="G444">
        <v>10731</v>
      </c>
      <c r="H444" t="s">
        <v>19</v>
      </c>
      <c r="I444">
        <v>143</v>
      </c>
      <c r="J444" t="s">
        <v>94</v>
      </c>
      <c r="K444" t="s">
        <v>95</v>
      </c>
      <c r="L444">
        <v>1504328400</v>
      </c>
      <c r="M444">
        <v>1505710800</v>
      </c>
      <c r="N444" t="b">
        <v>0</v>
      </c>
      <c r="O444" t="b">
        <v>0</v>
      </c>
      <c r="P444">
        <f t="shared" si="19"/>
        <v>198.72222222222223</v>
      </c>
      <c r="Q444">
        <f t="shared" si="20"/>
        <v>75.04195804195804</v>
      </c>
      <c r="R444" s="6">
        <f t="shared" si="21"/>
        <v>42980.208333333328</v>
      </c>
      <c r="S444" s="6">
        <f t="shared" si="21"/>
        <v>42996.208333333328</v>
      </c>
    </row>
    <row r="445" spans="1:19" x14ac:dyDescent="0.25">
      <c r="A445">
        <v>443</v>
      </c>
      <c r="B445" t="s">
        <v>912</v>
      </c>
      <c r="C445" s="3" t="s">
        <v>913</v>
      </c>
      <c r="D445" t="s">
        <v>2014</v>
      </c>
      <c r="E445" t="s">
        <v>2015</v>
      </c>
      <c r="F445">
        <v>9300</v>
      </c>
      <c r="G445">
        <v>3232</v>
      </c>
      <c r="H445" t="s">
        <v>63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>
        <f t="shared" si="19"/>
        <v>34.752688172043008</v>
      </c>
      <c r="Q445">
        <f t="shared" si="20"/>
        <v>35.911111111111111</v>
      </c>
      <c r="R445" s="6">
        <f t="shared" si="21"/>
        <v>40451.208333333336</v>
      </c>
      <c r="S445" s="6">
        <f t="shared" si="21"/>
        <v>40470.208333333336</v>
      </c>
    </row>
    <row r="446" spans="1:19" x14ac:dyDescent="0.25">
      <c r="A446">
        <v>444</v>
      </c>
      <c r="B446" t="s">
        <v>725</v>
      </c>
      <c r="C446" s="3" t="s">
        <v>914</v>
      </c>
      <c r="D446" t="s">
        <v>2010</v>
      </c>
      <c r="E446" t="s">
        <v>2020</v>
      </c>
      <c r="F446">
        <v>6200</v>
      </c>
      <c r="G446">
        <v>10938</v>
      </c>
      <c r="H446" t="s">
        <v>19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>
        <f t="shared" si="19"/>
        <v>176.41935483870967</v>
      </c>
      <c r="Q446">
        <f t="shared" si="20"/>
        <v>36.952702702702702</v>
      </c>
      <c r="R446" s="6">
        <f t="shared" si="21"/>
        <v>40748.208333333336</v>
      </c>
      <c r="S446" s="6">
        <f t="shared" si="21"/>
        <v>40750.208333333336</v>
      </c>
    </row>
    <row r="447" spans="1:19" ht="31.5" x14ac:dyDescent="0.25">
      <c r="A447">
        <v>445</v>
      </c>
      <c r="B447" t="s">
        <v>915</v>
      </c>
      <c r="C447" s="3" t="s">
        <v>916</v>
      </c>
      <c r="D447" t="s">
        <v>2014</v>
      </c>
      <c r="E447" t="s">
        <v>2015</v>
      </c>
      <c r="F447">
        <v>2100</v>
      </c>
      <c r="G447">
        <v>10739</v>
      </c>
      <c r="H447" t="s">
        <v>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>
        <f t="shared" si="19"/>
        <v>511.38095238095235</v>
      </c>
      <c r="Q447">
        <f t="shared" si="20"/>
        <v>63.170588235294119</v>
      </c>
      <c r="R447" s="6">
        <f t="shared" si="21"/>
        <v>40515.25</v>
      </c>
      <c r="S447" s="6">
        <f t="shared" si="21"/>
        <v>40536.25</v>
      </c>
    </row>
    <row r="448" spans="1:19" x14ac:dyDescent="0.25">
      <c r="A448">
        <v>446</v>
      </c>
      <c r="B448" t="s">
        <v>917</v>
      </c>
      <c r="C448" s="3" t="s">
        <v>918</v>
      </c>
      <c r="D448" t="s">
        <v>2012</v>
      </c>
      <c r="E448" t="s">
        <v>2021</v>
      </c>
      <c r="F448">
        <v>6800</v>
      </c>
      <c r="G448">
        <v>5579</v>
      </c>
      <c r="H448" t="s">
        <v>14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>
        <f t="shared" si="19"/>
        <v>82.044117647058826</v>
      </c>
      <c r="Q448">
        <f t="shared" si="20"/>
        <v>29.99462365591398</v>
      </c>
      <c r="R448" s="6">
        <f t="shared" si="21"/>
        <v>41261.25</v>
      </c>
      <c r="S448" s="6">
        <f t="shared" si="21"/>
        <v>41263.25</v>
      </c>
    </row>
    <row r="449" spans="1:19" ht="31.5" x14ac:dyDescent="0.25">
      <c r="A449">
        <v>447</v>
      </c>
      <c r="B449" t="s">
        <v>919</v>
      </c>
      <c r="C449" s="3" t="s">
        <v>920</v>
      </c>
      <c r="D449" t="s">
        <v>2016</v>
      </c>
      <c r="E449" t="s">
        <v>2035</v>
      </c>
      <c r="F449">
        <v>155200</v>
      </c>
      <c r="G449">
        <v>37754</v>
      </c>
      <c r="H449" t="s">
        <v>63</v>
      </c>
      <c r="I449">
        <v>439</v>
      </c>
      <c r="J449" t="s">
        <v>36</v>
      </c>
      <c r="K449" t="s">
        <v>37</v>
      </c>
      <c r="L449">
        <v>1513663200</v>
      </c>
      <c r="M449">
        <v>1515045600</v>
      </c>
      <c r="N449" t="b">
        <v>0</v>
      </c>
      <c r="O449" t="b">
        <v>0</v>
      </c>
      <c r="P449">
        <f t="shared" si="19"/>
        <v>24.326030927835053</v>
      </c>
      <c r="Q449">
        <f t="shared" si="20"/>
        <v>86</v>
      </c>
      <c r="R449" s="6">
        <f t="shared" si="21"/>
        <v>43088.25</v>
      </c>
      <c r="S449" s="6">
        <f t="shared" si="21"/>
        <v>43104.25</v>
      </c>
    </row>
    <row r="450" spans="1:19" x14ac:dyDescent="0.25">
      <c r="A450">
        <v>448</v>
      </c>
      <c r="B450" t="s">
        <v>921</v>
      </c>
      <c r="C450" s="3" t="s">
        <v>922</v>
      </c>
      <c r="D450" t="s">
        <v>2025</v>
      </c>
      <c r="E450" t="s">
        <v>2026</v>
      </c>
      <c r="F450">
        <v>89900</v>
      </c>
      <c r="G450">
        <v>45384</v>
      </c>
      <c r="H450" t="s">
        <v>14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>
        <f t="shared" si="19"/>
        <v>50.482758620689658</v>
      </c>
      <c r="Q450">
        <f t="shared" si="20"/>
        <v>75.014876033057845</v>
      </c>
      <c r="R450" s="6">
        <f t="shared" si="21"/>
        <v>41378.208333333336</v>
      </c>
      <c r="S450" s="6">
        <f t="shared" si="21"/>
        <v>41380.208333333336</v>
      </c>
    </row>
    <row r="451" spans="1:19" x14ac:dyDescent="0.25">
      <c r="A451">
        <v>449</v>
      </c>
      <c r="B451" t="s">
        <v>923</v>
      </c>
      <c r="C451" s="3" t="s">
        <v>924</v>
      </c>
      <c r="D451" t="s">
        <v>2025</v>
      </c>
      <c r="E451" t="s">
        <v>2026</v>
      </c>
      <c r="F451">
        <v>900</v>
      </c>
      <c r="G451">
        <v>8703</v>
      </c>
      <c r="H451" t="s">
        <v>19</v>
      </c>
      <c r="I451">
        <v>86</v>
      </c>
      <c r="J451" t="s">
        <v>32</v>
      </c>
      <c r="K451" t="s">
        <v>33</v>
      </c>
      <c r="L451">
        <v>1551852000</v>
      </c>
      <c r="M451">
        <v>1553317200</v>
      </c>
      <c r="N451" t="b">
        <v>0</v>
      </c>
      <c r="O451" t="b">
        <v>0</v>
      </c>
      <c r="P451">
        <f t="shared" ref="P451:P514" si="22">(G451/F451)*100</f>
        <v>967</v>
      </c>
      <c r="Q451">
        <f t="shared" ref="Q451:Q514" si="23">G451/I451</f>
        <v>101.19767441860465</v>
      </c>
      <c r="R451" s="6">
        <f t="shared" ref="R451:S514" si="24">(((L451/60)/60)/24)+DATE(1970,1,1)</f>
        <v>43530.25</v>
      </c>
      <c r="S451" s="6">
        <f t="shared" si="24"/>
        <v>43547.208333333328</v>
      </c>
    </row>
    <row r="452" spans="1:19" x14ac:dyDescent="0.25">
      <c r="A452">
        <v>450</v>
      </c>
      <c r="B452" t="s">
        <v>925</v>
      </c>
      <c r="C452" s="3" t="s">
        <v>926</v>
      </c>
      <c r="D452" t="s">
        <v>2016</v>
      </c>
      <c r="E452" t="s">
        <v>2024</v>
      </c>
      <c r="F452">
        <v>100</v>
      </c>
      <c r="G452"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>
        <f t="shared" si="22"/>
        <v>4</v>
      </c>
      <c r="Q452">
        <f t="shared" si="23"/>
        <v>4</v>
      </c>
      <c r="R452" s="6">
        <f t="shared" si="24"/>
        <v>43394.208333333328</v>
      </c>
      <c r="S452" s="6">
        <f t="shared" si="24"/>
        <v>43417.25</v>
      </c>
    </row>
    <row r="453" spans="1:19" x14ac:dyDescent="0.25">
      <c r="A453">
        <v>451</v>
      </c>
      <c r="B453" t="s">
        <v>927</v>
      </c>
      <c r="C453" s="3" t="s">
        <v>928</v>
      </c>
      <c r="D453" t="s">
        <v>2010</v>
      </c>
      <c r="E453" t="s">
        <v>2011</v>
      </c>
      <c r="F453">
        <v>148400</v>
      </c>
      <c r="G453">
        <v>182302</v>
      </c>
      <c r="H453" t="s">
        <v>19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>
        <f t="shared" si="22"/>
        <v>122.84501347708894</v>
      </c>
      <c r="Q453">
        <f t="shared" si="23"/>
        <v>29.001272669424118</v>
      </c>
      <c r="R453" s="6">
        <f t="shared" si="24"/>
        <v>42935.208333333328</v>
      </c>
      <c r="S453" s="6">
        <f t="shared" si="24"/>
        <v>42966.208333333328</v>
      </c>
    </row>
    <row r="454" spans="1:19" ht="31.5" x14ac:dyDescent="0.25">
      <c r="A454">
        <v>452</v>
      </c>
      <c r="B454" t="s">
        <v>929</v>
      </c>
      <c r="C454" s="3" t="s">
        <v>930</v>
      </c>
      <c r="D454" t="s">
        <v>2016</v>
      </c>
      <c r="E454" t="s">
        <v>2019</v>
      </c>
      <c r="F454">
        <v>4800</v>
      </c>
      <c r="G454">
        <v>3045</v>
      </c>
      <c r="H454" t="s">
        <v>14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>
        <f t="shared" si="22"/>
        <v>63.4375</v>
      </c>
      <c r="Q454">
        <f t="shared" si="23"/>
        <v>98.225806451612897</v>
      </c>
      <c r="R454" s="6">
        <f t="shared" si="24"/>
        <v>40365.208333333336</v>
      </c>
      <c r="S454" s="6">
        <f t="shared" si="24"/>
        <v>40366.208333333336</v>
      </c>
    </row>
    <row r="455" spans="1:19" ht="31.5" x14ac:dyDescent="0.25">
      <c r="A455">
        <v>453</v>
      </c>
      <c r="B455" t="s">
        <v>931</v>
      </c>
      <c r="C455" s="3" t="s">
        <v>932</v>
      </c>
      <c r="D455" t="s">
        <v>2016</v>
      </c>
      <c r="E455" t="s">
        <v>2038</v>
      </c>
      <c r="F455">
        <v>182400</v>
      </c>
      <c r="G455">
        <v>102749</v>
      </c>
      <c r="H455" t="s">
        <v>14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>
        <f t="shared" si="22"/>
        <v>56.331688596491226</v>
      </c>
      <c r="Q455">
        <f t="shared" si="23"/>
        <v>87.001693480101608</v>
      </c>
      <c r="R455" s="6">
        <f t="shared" si="24"/>
        <v>42705.25</v>
      </c>
      <c r="S455" s="6">
        <f t="shared" si="24"/>
        <v>42746.25</v>
      </c>
    </row>
    <row r="456" spans="1:19" x14ac:dyDescent="0.25">
      <c r="A456">
        <v>454</v>
      </c>
      <c r="B456" t="s">
        <v>933</v>
      </c>
      <c r="C456" s="3" t="s">
        <v>934</v>
      </c>
      <c r="D456" t="s">
        <v>2016</v>
      </c>
      <c r="E456" t="s">
        <v>2019</v>
      </c>
      <c r="F456">
        <v>4000</v>
      </c>
      <c r="G456">
        <v>1763</v>
      </c>
      <c r="H456" t="s">
        <v>14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>
        <f t="shared" si="22"/>
        <v>44.074999999999996</v>
      </c>
      <c r="Q456">
        <f t="shared" si="23"/>
        <v>45.205128205128204</v>
      </c>
      <c r="R456" s="6">
        <f t="shared" si="24"/>
        <v>41568.208333333336</v>
      </c>
      <c r="S456" s="6">
        <f t="shared" si="24"/>
        <v>41604.25</v>
      </c>
    </row>
    <row r="457" spans="1:19" x14ac:dyDescent="0.25">
      <c r="A457">
        <v>455</v>
      </c>
      <c r="B457" t="s">
        <v>935</v>
      </c>
      <c r="C457" s="3" t="s">
        <v>936</v>
      </c>
      <c r="D457" t="s">
        <v>2014</v>
      </c>
      <c r="E457" t="s">
        <v>2015</v>
      </c>
      <c r="F457">
        <v>116500</v>
      </c>
      <c r="G457">
        <v>137904</v>
      </c>
      <c r="H457" t="s">
        <v>19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>
        <f t="shared" si="22"/>
        <v>118.37253218884121</v>
      </c>
      <c r="Q457">
        <f t="shared" si="23"/>
        <v>37.001341561577675</v>
      </c>
      <c r="R457" s="6">
        <f t="shared" si="24"/>
        <v>40809.208333333336</v>
      </c>
      <c r="S457" s="6">
        <f t="shared" si="24"/>
        <v>40832.208333333336</v>
      </c>
    </row>
    <row r="458" spans="1:19" ht="31.5" x14ac:dyDescent="0.25">
      <c r="A458">
        <v>456</v>
      </c>
      <c r="B458" t="s">
        <v>937</v>
      </c>
      <c r="C458" s="3" t="s">
        <v>938</v>
      </c>
      <c r="D458" t="s">
        <v>2010</v>
      </c>
      <c r="E458" t="s">
        <v>2020</v>
      </c>
      <c r="F458">
        <v>146400</v>
      </c>
      <c r="G458">
        <v>152438</v>
      </c>
      <c r="H458" t="s">
        <v>19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>
        <f t="shared" si="22"/>
        <v>104.1243169398907</v>
      </c>
      <c r="Q458">
        <f t="shared" si="23"/>
        <v>94.976947040498445</v>
      </c>
      <c r="R458" s="6">
        <f t="shared" si="24"/>
        <v>43141.25</v>
      </c>
      <c r="S458" s="6">
        <f t="shared" si="24"/>
        <v>43141.25</v>
      </c>
    </row>
    <row r="459" spans="1:19" x14ac:dyDescent="0.25">
      <c r="A459">
        <v>457</v>
      </c>
      <c r="B459" t="s">
        <v>939</v>
      </c>
      <c r="C459" s="3" t="s">
        <v>940</v>
      </c>
      <c r="D459" t="s">
        <v>2014</v>
      </c>
      <c r="E459" t="s">
        <v>2015</v>
      </c>
      <c r="F459">
        <v>5000</v>
      </c>
      <c r="G459">
        <v>1332</v>
      </c>
      <c r="H459" t="s">
        <v>14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>
        <f t="shared" si="22"/>
        <v>26.640000000000004</v>
      </c>
      <c r="Q459">
        <f t="shared" si="23"/>
        <v>28.956521739130434</v>
      </c>
      <c r="R459" s="6">
        <f t="shared" si="24"/>
        <v>42657.208333333328</v>
      </c>
      <c r="S459" s="6">
        <f t="shared" si="24"/>
        <v>42659.208333333328</v>
      </c>
    </row>
    <row r="460" spans="1:19" x14ac:dyDescent="0.25">
      <c r="A460">
        <v>458</v>
      </c>
      <c r="B460" t="s">
        <v>941</v>
      </c>
      <c r="C460" s="3" t="s">
        <v>942</v>
      </c>
      <c r="D460" t="s">
        <v>2014</v>
      </c>
      <c r="E460" t="s">
        <v>2015</v>
      </c>
      <c r="F460">
        <v>33800</v>
      </c>
      <c r="G460">
        <v>118706</v>
      </c>
      <c r="H460" t="s">
        <v>19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>
        <f t="shared" si="22"/>
        <v>351.20118343195264</v>
      </c>
      <c r="Q460">
        <f t="shared" si="23"/>
        <v>55.993396226415094</v>
      </c>
      <c r="R460" s="6">
        <f t="shared" si="24"/>
        <v>40265.208333333336</v>
      </c>
      <c r="S460" s="6">
        <f t="shared" si="24"/>
        <v>40309.208333333336</v>
      </c>
    </row>
    <row r="461" spans="1:19" x14ac:dyDescent="0.25">
      <c r="A461">
        <v>459</v>
      </c>
      <c r="B461" t="s">
        <v>943</v>
      </c>
      <c r="C461" s="3" t="s">
        <v>944</v>
      </c>
      <c r="D461" t="s">
        <v>2016</v>
      </c>
      <c r="E461" t="s">
        <v>2017</v>
      </c>
      <c r="F461">
        <v>6300</v>
      </c>
      <c r="G461">
        <v>5674</v>
      </c>
      <c r="H461" t="s">
        <v>14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>
        <f t="shared" si="22"/>
        <v>90.063492063492063</v>
      </c>
      <c r="Q461">
        <f t="shared" si="23"/>
        <v>54.038095238095238</v>
      </c>
      <c r="R461" s="6">
        <f t="shared" si="24"/>
        <v>42001.25</v>
      </c>
      <c r="S461" s="6">
        <f t="shared" si="24"/>
        <v>42026.25</v>
      </c>
    </row>
    <row r="462" spans="1:19" x14ac:dyDescent="0.25">
      <c r="A462">
        <v>460</v>
      </c>
      <c r="B462" t="s">
        <v>945</v>
      </c>
      <c r="C462" s="3" t="s">
        <v>946</v>
      </c>
      <c r="D462" t="s">
        <v>2014</v>
      </c>
      <c r="E462" t="s">
        <v>2015</v>
      </c>
      <c r="F462">
        <v>2400</v>
      </c>
      <c r="G462">
        <v>4119</v>
      </c>
      <c r="H462" t="s">
        <v>19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>
        <f t="shared" si="22"/>
        <v>171.625</v>
      </c>
      <c r="Q462">
        <f t="shared" si="23"/>
        <v>82.38</v>
      </c>
      <c r="R462" s="6">
        <f t="shared" si="24"/>
        <v>40399.208333333336</v>
      </c>
      <c r="S462" s="6">
        <f t="shared" si="24"/>
        <v>40402.208333333336</v>
      </c>
    </row>
    <row r="463" spans="1:19" x14ac:dyDescent="0.25">
      <c r="A463">
        <v>461</v>
      </c>
      <c r="B463" t="s">
        <v>947</v>
      </c>
      <c r="C463" s="3" t="s">
        <v>948</v>
      </c>
      <c r="D463" t="s">
        <v>2016</v>
      </c>
      <c r="E463" t="s">
        <v>2019</v>
      </c>
      <c r="F463">
        <v>98800</v>
      </c>
      <c r="G463">
        <v>139354</v>
      </c>
      <c r="H463" t="s">
        <v>19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>
        <f t="shared" si="22"/>
        <v>141.04655870445345</v>
      </c>
      <c r="Q463">
        <f t="shared" si="23"/>
        <v>66.997115384615384</v>
      </c>
      <c r="R463" s="6">
        <f t="shared" si="24"/>
        <v>41757.208333333336</v>
      </c>
      <c r="S463" s="6">
        <f t="shared" si="24"/>
        <v>41777.208333333336</v>
      </c>
    </row>
    <row r="464" spans="1:19" x14ac:dyDescent="0.25">
      <c r="A464">
        <v>462</v>
      </c>
      <c r="B464" t="s">
        <v>949</v>
      </c>
      <c r="C464" s="3" t="s">
        <v>950</v>
      </c>
      <c r="D464" t="s">
        <v>2025</v>
      </c>
      <c r="E464" t="s">
        <v>2036</v>
      </c>
      <c r="F464">
        <v>188800</v>
      </c>
      <c r="G464">
        <v>57734</v>
      </c>
      <c r="H464" t="s">
        <v>14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>
        <f t="shared" si="22"/>
        <v>30.57944915254237</v>
      </c>
      <c r="Q464">
        <f t="shared" si="23"/>
        <v>107.91401869158878</v>
      </c>
      <c r="R464" s="6">
        <f t="shared" si="24"/>
        <v>41304.25</v>
      </c>
      <c r="S464" s="6">
        <f t="shared" si="24"/>
        <v>41342.25</v>
      </c>
    </row>
    <row r="465" spans="1:19" ht="31.5" x14ac:dyDescent="0.25">
      <c r="A465">
        <v>463</v>
      </c>
      <c r="B465" t="s">
        <v>951</v>
      </c>
      <c r="C465" s="3" t="s">
        <v>952</v>
      </c>
      <c r="D465" t="s">
        <v>2016</v>
      </c>
      <c r="E465" t="s">
        <v>2024</v>
      </c>
      <c r="F465">
        <v>134300</v>
      </c>
      <c r="G465">
        <v>145265</v>
      </c>
      <c r="H465" t="s">
        <v>19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>
        <f t="shared" si="22"/>
        <v>108.16455696202532</v>
      </c>
      <c r="Q465">
        <f t="shared" si="23"/>
        <v>69.009501187648453</v>
      </c>
      <c r="R465" s="6">
        <f t="shared" si="24"/>
        <v>41639.25</v>
      </c>
      <c r="S465" s="6">
        <f t="shared" si="24"/>
        <v>41643.25</v>
      </c>
    </row>
    <row r="466" spans="1:19" x14ac:dyDescent="0.25">
      <c r="A466">
        <v>464</v>
      </c>
      <c r="B466" t="s">
        <v>953</v>
      </c>
      <c r="C466" s="3" t="s">
        <v>954</v>
      </c>
      <c r="D466" t="s">
        <v>2014</v>
      </c>
      <c r="E466" t="s">
        <v>2015</v>
      </c>
      <c r="F466">
        <v>71200</v>
      </c>
      <c r="G466">
        <v>95020</v>
      </c>
      <c r="H466" t="s">
        <v>19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>
        <f t="shared" si="22"/>
        <v>133.45505617977528</v>
      </c>
      <c r="Q466">
        <f t="shared" si="23"/>
        <v>39.006568144499177</v>
      </c>
      <c r="R466" s="6">
        <f t="shared" si="24"/>
        <v>43142.25</v>
      </c>
      <c r="S466" s="6">
        <f t="shared" si="24"/>
        <v>43156.25</v>
      </c>
    </row>
    <row r="467" spans="1:19" x14ac:dyDescent="0.25">
      <c r="A467">
        <v>465</v>
      </c>
      <c r="B467" t="s">
        <v>955</v>
      </c>
      <c r="C467" s="3" t="s">
        <v>956</v>
      </c>
      <c r="D467" t="s">
        <v>2022</v>
      </c>
      <c r="E467" t="s">
        <v>2034</v>
      </c>
      <c r="F467">
        <v>4700</v>
      </c>
      <c r="G467">
        <v>8829</v>
      </c>
      <c r="H467" t="s">
        <v>19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>
        <f t="shared" si="22"/>
        <v>187.85106382978722</v>
      </c>
      <c r="Q467">
        <f t="shared" si="23"/>
        <v>110.3625</v>
      </c>
      <c r="R467" s="6">
        <f t="shared" si="24"/>
        <v>43127.25</v>
      </c>
      <c r="S467" s="6">
        <f t="shared" si="24"/>
        <v>43136.25</v>
      </c>
    </row>
    <row r="468" spans="1:19" x14ac:dyDescent="0.25">
      <c r="A468">
        <v>466</v>
      </c>
      <c r="B468" t="s">
        <v>957</v>
      </c>
      <c r="C468" s="3" t="s">
        <v>958</v>
      </c>
      <c r="D468" t="s">
        <v>2012</v>
      </c>
      <c r="E468" t="s">
        <v>2021</v>
      </c>
      <c r="F468">
        <v>1200</v>
      </c>
      <c r="G468">
        <v>3984</v>
      </c>
      <c r="H468" t="s">
        <v>19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>
        <f t="shared" si="22"/>
        <v>332</v>
      </c>
      <c r="Q468">
        <f t="shared" si="23"/>
        <v>94.857142857142861</v>
      </c>
      <c r="R468" s="6">
        <f t="shared" si="24"/>
        <v>41409.208333333336</v>
      </c>
      <c r="S468" s="6">
        <f t="shared" si="24"/>
        <v>41432.208333333336</v>
      </c>
    </row>
    <row r="469" spans="1:19" ht="31.5" x14ac:dyDescent="0.25">
      <c r="A469">
        <v>467</v>
      </c>
      <c r="B469" t="s">
        <v>959</v>
      </c>
      <c r="C469" s="3" t="s">
        <v>960</v>
      </c>
      <c r="D469" t="s">
        <v>2012</v>
      </c>
      <c r="E469" t="s">
        <v>2013</v>
      </c>
      <c r="F469">
        <v>1400</v>
      </c>
      <c r="G469">
        <v>8053</v>
      </c>
      <c r="H469" t="s">
        <v>19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>
        <f t="shared" si="22"/>
        <v>575.21428571428578</v>
      </c>
      <c r="Q469">
        <f t="shared" si="23"/>
        <v>57.935251798561154</v>
      </c>
      <c r="R469" s="6">
        <f t="shared" si="24"/>
        <v>42331.25</v>
      </c>
      <c r="S469" s="6">
        <f t="shared" si="24"/>
        <v>42338.25</v>
      </c>
    </row>
    <row r="470" spans="1:19" x14ac:dyDescent="0.25">
      <c r="A470">
        <v>468</v>
      </c>
      <c r="B470" t="s">
        <v>961</v>
      </c>
      <c r="C470" s="3" t="s">
        <v>962</v>
      </c>
      <c r="D470" t="s">
        <v>2014</v>
      </c>
      <c r="E470" t="s">
        <v>2015</v>
      </c>
      <c r="F470">
        <v>4000</v>
      </c>
      <c r="G470">
        <v>1620</v>
      </c>
      <c r="H470" t="s">
        <v>14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>
        <f t="shared" si="22"/>
        <v>40.5</v>
      </c>
      <c r="Q470">
        <f t="shared" si="23"/>
        <v>101.25</v>
      </c>
      <c r="R470" s="6">
        <f t="shared" si="24"/>
        <v>43569.208333333328</v>
      </c>
      <c r="S470" s="6">
        <f t="shared" si="24"/>
        <v>43585.208333333328</v>
      </c>
    </row>
    <row r="471" spans="1:19" x14ac:dyDescent="0.25">
      <c r="A471">
        <v>469</v>
      </c>
      <c r="B471" t="s">
        <v>963</v>
      </c>
      <c r="C471" s="3" t="s">
        <v>964</v>
      </c>
      <c r="D471" t="s">
        <v>2016</v>
      </c>
      <c r="E471" t="s">
        <v>2019</v>
      </c>
      <c r="F471">
        <v>5600</v>
      </c>
      <c r="G471">
        <v>10328</v>
      </c>
      <c r="H471" t="s">
        <v>19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>
        <f t="shared" si="22"/>
        <v>184.42857142857144</v>
      </c>
      <c r="Q471">
        <f t="shared" si="23"/>
        <v>64.95597484276729</v>
      </c>
      <c r="R471" s="6">
        <f t="shared" si="24"/>
        <v>42142.208333333328</v>
      </c>
      <c r="S471" s="6">
        <f t="shared" si="24"/>
        <v>42144.208333333328</v>
      </c>
    </row>
    <row r="472" spans="1:19" x14ac:dyDescent="0.25">
      <c r="A472">
        <v>470</v>
      </c>
      <c r="B472" t="s">
        <v>965</v>
      </c>
      <c r="C472" s="3" t="s">
        <v>966</v>
      </c>
      <c r="D472" t="s">
        <v>2012</v>
      </c>
      <c r="E472" t="s">
        <v>2021</v>
      </c>
      <c r="F472">
        <v>3600</v>
      </c>
      <c r="G472">
        <v>10289</v>
      </c>
      <c r="H472" t="s">
        <v>19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>
        <f t="shared" si="22"/>
        <v>285.80555555555554</v>
      </c>
      <c r="Q472">
        <f t="shared" si="23"/>
        <v>27.00524934383202</v>
      </c>
      <c r="R472" s="6">
        <f t="shared" si="24"/>
        <v>42716.25</v>
      </c>
      <c r="S472" s="6">
        <f t="shared" si="24"/>
        <v>42723.25</v>
      </c>
    </row>
    <row r="473" spans="1:19" x14ac:dyDescent="0.25">
      <c r="A473">
        <v>471</v>
      </c>
      <c r="B473" t="s">
        <v>424</v>
      </c>
      <c r="C473" s="3" t="s">
        <v>967</v>
      </c>
      <c r="D473" t="s">
        <v>2008</v>
      </c>
      <c r="E473" t="s">
        <v>2009</v>
      </c>
      <c r="F473">
        <v>3100</v>
      </c>
      <c r="G473">
        <v>9889</v>
      </c>
      <c r="H473" t="s">
        <v>19</v>
      </c>
      <c r="I473">
        <v>194</v>
      </c>
      <c r="J473" t="s">
        <v>36</v>
      </c>
      <c r="K473" t="s">
        <v>37</v>
      </c>
      <c r="L473">
        <v>1335934800</v>
      </c>
      <c r="M473">
        <v>1335934800</v>
      </c>
      <c r="N473" t="b">
        <v>0</v>
      </c>
      <c r="O473" t="b">
        <v>1</v>
      </c>
      <c r="P473">
        <f t="shared" si="22"/>
        <v>319</v>
      </c>
      <c r="Q473">
        <f t="shared" si="23"/>
        <v>50.97422680412371</v>
      </c>
      <c r="R473" s="6">
        <f t="shared" si="24"/>
        <v>41031.208333333336</v>
      </c>
      <c r="S473" s="6">
        <f t="shared" si="24"/>
        <v>41031.208333333336</v>
      </c>
    </row>
    <row r="474" spans="1:19" x14ac:dyDescent="0.25">
      <c r="A474">
        <v>472</v>
      </c>
      <c r="B474" t="s">
        <v>968</v>
      </c>
      <c r="C474" s="3" t="s">
        <v>969</v>
      </c>
      <c r="D474" t="s">
        <v>2010</v>
      </c>
      <c r="E474" t="s">
        <v>2011</v>
      </c>
      <c r="F474">
        <v>153800</v>
      </c>
      <c r="G474">
        <v>60342</v>
      </c>
      <c r="H474" t="s">
        <v>14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>
        <f t="shared" si="22"/>
        <v>39.234070221066318</v>
      </c>
      <c r="Q474">
        <f t="shared" si="23"/>
        <v>104.94260869565217</v>
      </c>
      <c r="R474" s="6">
        <f t="shared" si="24"/>
        <v>43535.208333333328</v>
      </c>
      <c r="S474" s="6">
        <f t="shared" si="24"/>
        <v>43589.208333333328</v>
      </c>
    </row>
    <row r="475" spans="1:19" x14ac:dyDescent="0.25">
      <c r="A475">
        <v>473</v>
      </c>
      <c r="B475" t="s">
        <v>970</v>
      </c>
      <c r="C475" s="3" t="s">
        <v>971</v>
      </c>
      <c r="D475" t="s">
        <v>2010</v>
      </c>
      <c r="E475" t="s">
        <v>2018</v>
      </c>
      <c r="F475">
        <v>5000</v>
      </c>
      <c r="G475">
        <v>8907</v>
      </c>
      <c r="H475" t="s">
        <v>19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>
        <f t="shared" si="22"/>
        <v>178.14000000000001</v>
      </c>
      <c r="Q475">
        <f t="shared" si="23"/>
        <v>84.028301886792448</v>
      </c>
      <c r="R475" s="6">
        <f t="shared" si="24"/>
        <v>43277.208333333328</v>
      </c>
      <c r="S475" s="6">
        <f t="shared" si="24"/>
        <v>43278.208333333328</v>
      </c>
    </row>
    <row r="476" spans="1:19" x14ac:dyDescent="0.25">
      <c r="A476">
        <v>474</v>
      </c>
      <c r="B476" t="s">
        <v>972</v>
      </c>
      <c r="C476" s="3" t="s">
        <v>973</v>
      </c>
      <c r="D476" t="s">
        <v>2016</v>
      </c>
      <c r="E476" t="s">
        <v>2035</v>
      </c>
      <c r="F476">
        <v>4000</v>
      </c>
      <c r="G476">
        <v>14606</v>
      </c>
      <c r="H476" t="s">
        <v>19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>
        <f t="shared" si="22"/>
        <v>365.15</v>
      </c>
      <c r="Q476">
        <f t="shared" si="23"/>
        <v>102.85915492957747</v>
      </c>
      <c r="R476" s="6">
        <f t="shared" si="24"/>
        <v>41989.25</v>
      </c>
      <c r="S476" s="6">
        <f t="shared" si="24"/>
        <v>41990.25</v>
      </c>
    </row>
    <row r="477" spans="1:19" ht="31.5" x14ac:dyDescent="0.25">
      <c r="A477">
        <v>475</v>
      </c>
      <c r="B477" t="s">
        <v>974</v>
      </c>
      <c r="C477" s="3" t="s">
        <v>975</v>
      </c>
      <c r="D477" t="s">
        <v>2022</v>
      </c>
      <c r="E477" t="s">
        <v>2034</v>
      </c>
      <c r="F477">
        <v>7400</v>
      </c>
      <c r="G477">
        <v>8432</v>
      </c>
      <c r="H477" t="s">
        <v>19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>
        <f t="shared" si="22"/>
        <v>113.94594594594594</v>
      </c>
      <c r="Q477">
        <f t="shared" si="23"/>
        <v>39.962085308056871</v>
      </c>
      <c r="R477" s="6">
        <f t="shared" si="24"/>
        <v>41450.208333333336</v>
      </c>
      <c r="S477" s="6">
        <f t="shared" si="24"/>
        <v>41454.208333333336</v>
      </c>
    </row>
    <row r="478" spans="1:19" ht="31.5" x14ac:dyDescent="0.25">
      <c r="A478">
        <v>476</v>
      </c>
      <c r="B478" t="s">
        <v>976</v>
      </c>
      <c r="C478" s="3" t="s">
        <v>977</v>
      </c>
      <c r="D478" t="s">
        <v>2022</v>
      </c>
      <c r="E478" t="s">
        <v>2028</v>
      </c>
      <c r="F478">
        <v>191500</v>
      </c>
      <c r="G478">
        <v>57122</v>
      </c>
      <c r="H478" t="s">
        <v>14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>
        <f t="shared" si="22"/>
        <v>29.828720626631856</v>
      </c>
      <c r="Q478">
        <f t="shared" si="23"/>
        <v>51.001785714285717</v>
      </c>
      <c r="R478" s="6">
        <f t="shared" si="24"/>
        <v>43322.208333333328</v>
      </c>
      <c r="S478" s="6">
        <f t="shared" si="24"/>
        <v>43328.208333333328</v>
      </c>
    </row>
    <row r="479" spans="1:19" x14ac:dyDescent="0.25">
      <c r="A479">
        <v>477</v>
      </c>
      <c r="B479" t="s">
        <v>978</v>
      </c>
      <c r="C479" s="3" t="s">
        <v>979</v>
      </c>
      <c r="D479" t="s">
        <v>2016</v>
      </c>
      <c r="E479" t="s">
        <v>2038</v>
      </c>
      <c r="F479">
        <v>8500</v>
      </c>
      <c r="G479">
        <v>4613</v>
      </c>
      <c r="H479" t="s">
        <v>14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>
        <f t="shared" si="22"/>
        <v>54.270588235294113</v>
      </c>
      <c r="Q479">
        <f t="shared" si="23"/>
        <v>40.823008849557525</v>
      </c>
      <c r="R479" s="6">
        <f t="shared" si="24"/>
        <v>40720.208333333336</v>
      </c>
      <c r="S479" s="6">
        <f t="shared" si="24"/>
        <v>40747.208333333336</v>
      </c>
    </row>
    <row r="480" spans="1:19" x14ac:dyDescent="0.25">
      <c r="A480">
        <v>478</v>
      </c>
      <c r="B480" t="s">
        <v>980</v>
      </c>
      <c r="C480" s="3" t="s">
        <v>981</v>
      </c>
      <c r="D480" t="s">
        <v>2012</v>
      </c>
      <c r="E480" t="s">
        <v>2021</v>
      </c>
      <c r="F480">
        <v>68800</v>
      </c>
      <c r="G480">
        <v>162603</v>
      </c>
      <c r="H480" t="s">
        <v>19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>
        <f t="shared" si="22"/>
        <v>236.34156976744185</v>
      </c>
      <c r="Q480">
        <f t="shared" si="23"/>
        <v>58.999637155297535</v>
      </c>
      <c r="R480" s="6">
        <f t="shared" si="24"/>
        <v>42072.208333333328</v>
      </c>
      <c r="S480" s="6">
        <f t="shared" si="24"/>
        <v>42084.208333333328</v>
      </c>
    </row>
    <row r="481" spans="1:19" x14ac:dyDescent="0.25">
      <c r="A481">
        <v>479</v>
      </c>
      <c r="B481" t="s">
        <v>982</v>
      </c>
      <c r="C481" s="3" t="s">
        <v>983</v>
      </c>
      <c r="D481" t="s">
        <v>2008</v>
      </c>
      <c r="E481" t="s">
        <v>2009</v>
      </c>
      <c r="F481">
        <v>2400</v>
      </c>
      <c r="G481">
        <v>12310</v>
      </c>
      <c r="H481" t="s">
        <v>19</v>
      </c>
      <c r="I481">
        <v>173</v>
      </c>
      <c r="J481" t="s">
        <v>36</v>
      </c>
      <c r="K481" t="s">
        <v>37</v>
      </c>
      <c r="L481">
        <v>1501304400</v>
      </c>
      <c r="M481">
        <v>1501477200</v>
      </c>
      <c r="N481" t="b">
        <v>0</v>
      </c>
      <c r="O481" t="b">
        <v>0</v>
      </c>
      <c r="P481">
        <f t="shared" si="22"/>
        <v>512.91666666666663</v>
      </c>
      <c r="Q481">
        <f t="shared" si="23"/>
        <v>71.156069364161851</v>
      </c>
      <c r="R481" s="6">
        <f t="shared" si="24"/>
        <v>42945.208333333328</v>
      </c>
      <c r="S481" s="6">
        <f t="shared" si="24"/>
        <v>42947.208333333328</v>
      </c>
    </row>
    <row r="482" spans="1:19" x14ac:dyDescent="0.25">
      <c r="A482">
        <v>480</v>
      </c>
      <c r="B482" t="s">
        <v>984</v>
      </c>
      <c r="C482" s="3" t="s">
        <v>985</v>
      </c>
      <c r="D482" t="s">
        <v>2029</v>
      </c>
      <c r="E482" t="s">
        <v>2030</v>
      </c>
      <c r="F482">
        <v>8600</v>
      </c>
      <c r="G482">
        <v>8656</v>
      </c>
      <c r="H482" t="s">
        <v>19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>
        <f t="shared" si="22"/>
        <v>100.65116279069768</v>
      </c>
      <c r="Q482">
        <f t="shared" si="23"/>
        <v>99.494252873563212</v>
      </c>
      <c r="R482" s="6">
        <f t="shared" si="24"/>
        <v>40248.25</v>
      </c>
      <c r="S482" s="6">
        <f t="shared" si="24"/>
        <v>40257.208333333336</v>
      </c>
    </row>
    <row r="483" spans="1:19" ht="31.5" x14ac:dyDescent="0.25">
      <c r="A483">
        <v>481</v>
      </c>
      <c r="B483" t="s">
        <v>986</v>
      </c>
      <c r="C483" s="3" t="s">
        <v>987</v>
      </c>
      <c r="D483" t="s">
        <v>2014</v>
      </c>
      <c r="E483" t="s">
        <v>2015</v>
      </c>
      <c r="F483">
        <v>196600</v>
      </c>
      <c r="G483">
        <v>159931</v>
      </c>
      <c r="H483" t="s">
        <v>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>
        <f t="shared" si="22"/>
        <v>81.348423194303152</v>
      </c>
      <c r="Q483">
        <f t="shared" si="23"/>
        <v>103.98634590377114</v>
      </c>
      <c r="R483" s="6">
        <f t="shared" si="24"/>
        <v>41913.208333333336</v>
      </c>
      <c r="S483" s="6">
        <f t="shared" si="24"/>
        <v>41955.25</v>
      </c>
    </row>
    <row r="484" spans="1:19" ht="31.5" x14ac:dyDescent="0.25">
      <c r="A484">
        <v>482</v>
      </c>
      <c r="B484" t="s">
        <v>988</v>
      </c>
      <c r="C484" s="3" t="s">
        <v>989</v>
      </c>
      <c r="D484" t="s">
        <v>2022</v>
      </c>
      <c r="E484" t="s">
        <v>2028</v>
      </c>
      <c r="F484">
        <v>4200</v>
      </c>
      <c r="G484">
        <v>689</v>
      </c>
      <c r="H484" t="s">
        <v>14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>
        <f t="shared" si="22"/>
        <v>16.404761904761905</v>
      </c>
      <c r="Q484">
        <f t="shared" si="23"/>
        <v>76.555555555555557</v>
      </c>
      <c r="R484" s="6">
        <f t="shared" si="24"/>
        <v>40963.25</v>
      </c>
      <c r="S484" s="6">
        <f t="shared" si="24"/>
        <v>40974.25</v>
      </c>
    </row>
    <row r="485" spans="1:19" x14ac:dyDescent="0.25">
      <c r="A485">
        <v>483</v>
      </c>
      <c r="B485" t="s">
        <v>990</v>
      </c>
      <c r="C485" s="3" t="s">
        <v>991</v>
      </c>
      <c r="D485" t="s">
        <v>2014</v>
      </c>
      <c r="E485" t="s">
        <v>2015</v>
      </c>
      <c r="F485">
        <v>91400</v>
      </c>
      <c r="G485">
        <v>48236</v>
      </c>
      <c r="H485" t="s">
        <v>14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>
        <f t="shared" si="22"/>
        <v>52.774617067833695</v>
      </c>
      <c r="Q485">
        <f t="shared" si="23"/>
        <v>87.068592057761734</v>
      </c>
      <c r="R485" s="6">
        <f t="shared" si="24"/>
        <v>43811.25</v>
      </c>
      <c r="S485" s="6">
        <f t="shared" si="24"/>
        <v>43818.25</v>
      </c>
    </row>
    <row r="486" spans="1:19" x14ac:dyDescent="0.25">
      <c r="A486">
        <v>484</v>
      </c>
      <c r="B486" t="s">
        <v>992</v>
      </c>
      <c r="C486" s="3" t="s">
        <v>993</v>
      </c>
      <c r="D486" t="s">
        <v>2008</v>
      </c>
      <c r="E486" t="s">
        <v>2009</v>
      </c>
      <c r="F486">
        <v>29600</v>
      </c>
      <c r="G486">
        <v>77021</v>
      </c>
      <c r="H486" t="s">
        <v>19</v>
      </c>
      <c r="I486">
        <v>1572</v>
      </c>
      <c r="J486" t="s">
        <v>36</v>
      </c>
      <c r="K486" t="s">
        <v>37</v>
      </c>
      <c r="L486">
        <v>1407128400</v>
      </c>
      <c r="M486">
        <v>1411362000</v>
      </c>
      <c r="N486" t="b">
        <v>0</v>
      </c>
      <c r="O486" t="b">
        <v>1</v>
      </c>
      <c r="P486">
        <f t="shared" si="22"/>
        <v>260.20608108108109</v>
      </c>
      <c r="Q486">
        <f t="shared" si="23"/>
        <v>48.99554707379135</v>
      </c>
      <c r="R486" s="6">
        <f t="shared" si="24"/>
        <v>41855.208333333336</v>
      </c>
      <c r="S486" s="6">
        <f t="shared" si="24"/>
        <v>41904.208333333336</v>
      </c>
    </row>
    <row r="487" spans="1:19" ht="31.5" x14ac:dyDescent="0.25">
      <c r="A487">
        <v>485</v>
      </c>
      <c r="B487" t="s">
        <v>994</v>
      </c>
      <c r="C487" s="3" t="s">
        <v>995</v>
      </c>
      <c r="D487" t="s">
        <v>2014</v>
      </c>
      <c r="E487" t="s">
        <v>2015</v>
      </c>
      <c r="F487">
        <v>90600</v>
      </c>
      <c r="G487">
        <v>27844</v>
      </c>
      <c r="H487" t="s">
        <v>14</v>
      </c>
      <c r="I487">
        <v>648</v>
      </c>
      <c r="J487" t="s">
        <v>36</v>
      </c>
      <c r="K487" t="s">
        <v>37</v>
      </c>
      <c r="L487">
        <v>1560142800</v>
      </c>
      <c r="M487">
        <v>1563685200</v>
      </c>
      <c r="N487" t="b">
        <v>0</v>
      </c>
      <c r="O487" t="b">
        <v>0</v>
      </c>
      <c r="P487">
        <f t="shared" si="22"/>
        <v>30.73289183222958</v>
      </c>
      <c r="Q487">
        <f t="shared" si="23"/>
        <v>42.969135802469133</v>
      </c>
      <c r="R487" s="6">
        <f t="shared" si="24"/>
        <v>43626.208333333328</v>
      </c>
      <c r="S487" s="6">
        <f t="shared" si="24"/>
        <v>43667.208333333328</v>
      </c>
    </row>
    <row r="488" spans="1:19" ht="31.5" x14ac:dyDescent="0.25">
      <c r="A488">
        <v>486</v>
      </c>
      <c r="B488" t="s">
        <v>996</v>
      </c>
      <c r="C488" s="3" t="s">
        <v>997</v>
      </c>
      <c r="D488" t="s">
        <v>2022</v>
      </c>
      <c r="E488" t="s">
        <v>2034</v>
      </c>
      <c r="F488">
        <v>5200</v>
      </c>
      <c r="G488">
        <v>702</v>
      </c>
      <c r="H488" t="s">
        <v>14</v>
      </c>
      <c r="I488">
        <v>21</v>
      </c>
      <c r="J488" t="s">
        <v>36</v>
      </c>
      <c r="K488" t="s">
        <v>37</v>
      </c>
      <c r="L488">
        <v>1520575200</v>
      </c>
      <c r="M488">
        <v>1521867600</v>
      </c>
      <c r="N488" t="b">
        <v>0</v>
      </c>
      <c r="O488" t="b">
        <v>1</v>
      </c>
      <c r="P488">
        <f t="shared" si="22"/>
        <v>13.5</v>
      </c>
      <c r="Q488">
        <f t="shared" si="23"/>
        <v>33.428571428571431</v>
      </c>
      <c r="R488" s="6">
        <f t="shared" si="24"/>
        <v>43168.25</v>
      </c>
      <c r="S488" s="6">
        <f t="shared" si="24"/>
        <v>43183.208333333328</v>
      </c>
    </row>
    <row r="489" spans="1:19" x14ac:dyDescent="0.25">
      <c r="A489">
        <v>487</v>
      </c>
      <c r="B489" t="s">
        <v>998</v>
      </c>
      <c r="C489" s="3" t="s">
        <v>999</v>
      </c>
      <c r="D489" t="s">
        <v>2014</v>
      </c>
      <c r="E489" t="s">
        <v>2015</v>
      </c>
      <c r="F489">
        <v>110300</v>
      </c>
      <c r="G489">
        <v>197024</v>
      </c>
      <c r="H489" t="s">
        <v>19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>
        <f t="shared" si="22"/>
        <v>178.62556663644605</v>
      </c>
      <c r="Q489">
        <f t="shared" si="23"/>
        <v>83.982949701619773</v>
      </c>
      <c r="R489" s="6">
        <f t="shared" si="24"/>
        <v>42845.208333333328</v>
      </c>
      <c r="S489" s="6">
        <f t="shared" si="24"/>
        <v>42878.208333333328</v>
      </c>
    </row>
    <row r="490" spans="1:19" x14ac:dyDescent="0.25">
      <c r="A490">
        <v>488</v>
      </c>
      <c r="B490" t="s">
        <v>1000</v>
      </c>
      <c r="C490" s="3" t="s">
        <v>1001</v>
      </c>
      <c r="D490" t="s">
        <v>2014</v>
      </c>
      <c r="E490" t="s">
        <v>2015</v>
      </c>
      <c r="F490">
        <v>5300</v>
      </c>
      <c r="G490">
        <v>11663</v>
      </c>
      <c r="H490" t="s">
        <v>19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>
        <f t="shared" si="22"/>
        <v>220.0566037735849</v>
      </c>
      <c r="Q490">
        <f t="shared" si="23"/>
        <v>101.41739130434783</v>
      </c>
      <c r="R490" s="6">
        <f t="shared" si="24"/>
        <v>42403.25</v>
      </c>
      <c r="S490" s="6">
        <f t="shared" si="24"/>
        <v>42420.25</v>
      </c>
    </row>
    <row r="491" spans="1:19" x14ac:dyDescent="0.25">
      <c r="A491">
        <v>489</v>
      </c>
      <c r="B491" t="s">
        <v>1002</v>
      </c>
      <c r="C491" s="3" t="s">
        <v>1003</v>
      </c>
      <c r="D491" t="s">
        <v>2012</v>
      </c>
      <c r="E491" t="s">
        <v>2021</v>
      </c>
      <c r="F491">
        <v>9200</v>
      </c>
      <c r="G491">
        <v>9339</v>
      </c>
      <c r="H491" t="s">
        <v>19</v>
      </c>
      <c r="I491">
        <v>85</v>
      </c>
      <c r="J491" t="s">
        <v>94</v>
      </c>
      <c r="K491" t="s">
        <v>95</v>
      </c>
      <c r="L491">
        <v>1281934800</v>
      </c>
      <c r="M491">
        <v>1282366800</v>
      </c>
      <c r="N491" t="b">
        <v>0</v>
      </c>
      <c r="O491" t="b">
        <v>0</v>
      </c>
      <c r="P491">
        <f t="shared" si="22"/>
        <v>101.5108695652174</v>
      </c>
      <c r="Q491">
        <f t="shared" si="23"/>
        <v>109.87058823529412</v>
      </c>
      <c r="R491" s="6">
        <f t="shared" si="24"/>
        <v>40406.208333333336</v>
      </c>
      <c r="S491" s="6">
        <f t="shared" si="24"/>
        <v>40411.208333333336</v>
      </c>
    </row>
    <row r="492" spans="1:19" x14ac:dyDescent="0.25">
      <c r="A492">
        <v>490</v>
      </c>
      <c r="B492" t="s">
        <v>1004</v>
      </c>
      <c r="C492" s="3" t="s">
        <v>1005</v>
      </c>
      <c r="D492" t="s">
        <v>2039</v>
      </c>
      <c r="E492" t="s">
        <v>2040</v>
      </c>
      <c r="F492">
        <v>2400</v>
      </c>
      <c r="G492">
        <v>4596</v>
      </c>
      <c r="H492" t="s">
        <v>19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>
        <f t="shared" si="22"/>
        <v>191.5</v>
      </c>
      <c r="Q492">
        <f t="shared" si="23"/>
        <v>31.916666666666668</v>
      </c>
      <c r="R492" s="6">
        <f t="shared" si="24"/>
        <v>43786.25</v>
      </c>
      <c r="S492" s="6">
        <f t="shared" si="24"/>
        <v>43793.25</v>
      </c>
    </row>
    <row r="493" spans="1:19" ht="31.5" x14ac:dyDescent="0.25">
      <c r="A493">
        <v>491</v>
      </c>
      <c r="B493" t="s">
        <v>1006</v>
      </c>
      <c r="C493" s="3" t="s">
        <v>1007</v>
      </c>
      <c r="D493" t="s">
        <v>2008</v>
      </c>
      <c r="E493" t="s">
        <v>2009</v>
      </c>
      <c r="F493">
        <v>56800</v>
      </c>
      <c r="G493">
        <v>173437</v>
      </c>
      <c r="H493" t="s">
        <v>19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>
        <f t="shared" si="22"/>
        <v>305.34683098591546</v>
      </c>
      <c r="Q493">
        <f t="shared" si="23"/>
        <v>70.993450675399103</v>
      </c>
      <c r="R493" s="6">
        <f t="shared" si="24"/>
        <v>41456.208333333336</v>
      </c>
      <c r="S493" s="6">
        <f t="shared" si="24"/>
        <v>41482.208333333336</v>
      </c>
    </row>
    <row r="494" spans="1:19" x14ac:dyDescent="0.25">
      <c r="A494">
        <v>492</v>
      </c>
      <c r="B494" t="s">
        <v>1008</v>
      </c>
      <c r="C494" s="3" t="s">
        <v>1009</v>
      </c>
      <c r="D494" t="s">
        <v>2016</v>
      </c>
      <c r="E494" t="s">
        <v>2027</v>
      </c>
      <c r="F494">
        <v>191000</v>
      </c>
      <c r="G494">
        <v>45831</v>
      </c>
      <c r="H494" t="s">
        <v>63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>
        <f t="shared" si="22"/>
        <v>23.995287958115181</v>
      </c>
      <c r="Q494">
        <f t="shared" si="23"/>
        <v>77.026890756302521</v>
      </c>
      <c r="R494" s="6">
        <f t="shared" si="24"/>
        <v>40336.208333333336</v>
      </c>
      <c r="S494" s="6">
        <f t="shared" si="24"/>
        <v>40371.208333333336</v>
      </c>
    </row>
    <row r="495" spans="1:19" x14ac:dyDescent="0.25">
      <c r="A495">
        <v>493</v>
      </c>
      <c r="B495" t="s">
        <v>1010</v>
      </c>
      <c r="C495" s="3" t="s">
        <v>1011</v>
      </c>
      <c r="D495" t="s">
        <v>2029</v>
      </c>
      <c r="E495" t="s">
        <v>2030</v>
      </c>
      <c r="F495">
        <v>900</v>
      </c>
      <c r="G495">
        <v>6514</v>
      </c>
      <c r="H495" t="s">
        <v>19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>
        <f t="shared" si="22"/>
        <v>723.77777777777771</v>
      </c>
      <c r="Q495">
        <f t="shared" si="23"/>
        <v>101.78125</v>
      </c>
      <c r="R495" s="6">
        <f t="shared" si="24"/>
        <v>43645.208333333328</v>
      </c>
      <c r="S495" s="6">
        <f t="shared" si="24"/>
        <v>43658.208333333328</v>
      </c>
    </row>
    <row r="496" spans="1:19" x14ac:dyDescent="0.25">
      <c r="A496">
        <v>494</v>
      </c>
      <c r="B496" t="s">
        <v>1012</v>
      </c>
      <c r="C496" s="3" t="s">
        <v>1013</v>
      </c>
      <c r="D496" t="s">
        <v>2012</v>
      </c>
      <c r="E496" t="s">
        <v>2021</v>
      </c>
      <c r="F496">
        <v>2500</v>
      </c>
      <c r="G496">
        <v>13684</v>
      </c>
      <c r="H496" t="s">
        <v>19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>
        <f t="shared" si="22"/>
        <v>547.36</v>
      </c>
      <c r="Q496">
        <f t="shared" si="23"/>
        <v>51.059701492537314</v>
      </c>
      <c r="R496" s="6">
        <f t="shared" si="24"/>
        <v>40990.208333333336</v>
      </c>
      <c r="S496" s="6">
        <f t="shared" si="24"/>
        <v>40991.208333333336</v>
      </c>
    </row>
    <row r="497" spans="1:19" x14ac:dyDescent="0.25">
      <c r="A497">
        <v>495</v>
      </c>
      <c r="B497" t="s">
        <v>1014</v>
      </c>
      <c r="C497" s="3" t="s">
        <v>1015</v>
      </c>
      <c r="D497" t="s">
        <v>2014</v>
      </c>
      <c r="E497" t="s">
        <v>2015</v>
      </c>
      <c r="F497">
        <v>3200</v>
      </c>
      <c r="G497">
        <v>13264</v>
      </c>
      <c r="H497" t="s">
        <v>19</v>
      </c>
      <c r="I497">
        <v>195</v>
      </c>
      <c r="J497" t="s">
        <v>32</v>
      </c>
      <c r="K497" t="s">
        <v>33</v>
      </c>
      <c r="L497">
        <v>1402376400</v>
      </c>
      <c r="M497">
        <v>1402722000</v>
      </c>
      <c r="N497" t="b">
        <v>0</v>
      </c>
      <c r="O497" t="b">
        <v>0</v>
      </c>
      <c r="P497">
        <f t="shared" si="22"/>
        <v>414.49999999999994</v>
      </c>
      <c r="Q497">
        <f t="shared" si="23"/>
        <v>68.02051282051282</v>
      </c>
      <c r="R497" s="6">
        <f t="shared" si="24"/>
        <v>41800.208333333336</v>
      </c>
      <c r="S497" s="6">
        <f t="shared" si="24"/>
        <v>41804.208333333336</v>
      </c>
    </row>
    <row r="498" spans="1:19" x14ac:dyDescent="0.25">
      <c r="A498">
        <v>496</v>
      </c>
      <c r="B498" t="s">
        <v>1016</v>
      </c>
      <c r="C498" s="3" t="s">
        <v>1017</v>
      </c>
      <c r="D498" t="s">
        <v>2016</v>
      </c>
      <c r="E498" t="s">
        <v>2024</v>
      </c>
      <c r="F498">
        <v>183800</v>
      </c>
      <c r="G498">
        <v>1667</v>
      </c>
      <c r="H498" t="s">
        <v>14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>
        <f t="shared" si="22"/>
        <v>0.90696409140369971</v>
      </c>
      <c r="Q498">
        <f t="shared" si="23"/>
        <v>30.87037037037037</v>
      </c>
      <c r="R498" s="6">
        <f t="shared" si="24"/>
        <v>42876.208333333328</v>
      </c>
      <c r="S498" s="6">
        <f t="shared" si="24"/>
        <v>42893.208333333328</v>
      </c>
    </row>
    <row r="499" spans="1:19" x14ac:dyDescent="0.25">
      <c r="A499">
        <v>497</v>
      </c>
      <c r="B499" t="s">
        <v>1018</v>
      </c>
      <c r="C499" s="3" t="s">
        <v>1019</v>
      </c>
      <c r="D499" t="s">
        <v>2012</v>
      </c>
      <c r="E499" t="s">
        <v>2021</v>
      </c>
      <c r="F499">
        <v>9800</v>
      </c>
      <c r="G499">
        <v>3349</v>
      </c>
      <c r="H499" t="s">
        <v>14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>
        <f t="shared" si="22"/>
        <v>34.173469387755098</v>
      </c>
      <c r="Q499">
        <f t="shared" si="23"/>
        <v>27.908333333333335</v>
      </c>
      <c r="R499" s="6">
        <f t="shared" si="24"/>
        <v>42724.25</v>
      </c>
      <c r="S499" s="6">
        <f t="shared" si="24"/>
        <v>42724.25</v>
      </c>
    </row>
    <row r="500" spans="1:19" x14ac:dyDescent="0.25">
      <c r="A500">
        <v>498</v>
      </c>
      <c r="B500" t="s">
        <v>1020</v>
      </c>
      <c r="C500" s="3" t="s">
        <v>1021</v>
      </c>
      <c r="D500" t="s">
        <v>2012</v>
      </c>
      <c r="E500" t="s">
        <v>2013</v>
      </c>
      <c r="F500">
        <v>193400</v>
      </c>
      <c r="G500">
        <v>46317</v>
      </c>
      <c r="H500" t="s">
        <v>14</v>
      </c>
      <c r="I500">
        <v>579</v>
      </c>
      <c r="J500" t="s">
        <v>32</v>
      </c>
      <c r="K500" t="s">
        <v>33</v>
      </c>
      <c r="L500">
        <v>1420092000</v>
      </c>
      <c r="M500">
        <v>1420264800</v>
      </c>
      <c r="N500" t="b">
        <v>0</v>
      </c>
      <c r="O500" t="b">
        <v>0</v>
      </c>
      <c r="P500">
        <f t="shared" si="22"/>
        <v>23.948810754912099</v>
      </c>
      <c r="Q500">
        <f t="shared" si="23"/>
        <v>79.994818652849744</v>
      </c>
      <c r="R500" s="6">
        <f t="shared" si="24"/>
        <v>42005.25</v>
      </c>
      <c r="S500" s="6">
        <f t="shared" si="24"/>
        <v>42007.25</v>
      </c>
    </row>
    <row r="501" spans="1:19" ht="31.5" x14ac:dyDescent="0.25">
      <c r="A501">
        <v>499</v>
      </c>
      <c r="B501" t="s">
        <v>1022</v>
      </c>
      <c r="C501" s="3" t="s">
        <v>1023</v>
      </c>
      <c r="D501" t="s">
        <v>2016</v>
      </c>
      <c r="E501" t="s">
        <v>2017</v>
      </c>
      <c r="F501">
        <v>163800</v>
      </c>
      <c r="G501">
        <v>78743</v>
      </c>
      <c r="H501" t="s">
        <v>14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>
        <f t="shared" si="22"/>
        <v>48.072649572649574</v>
      </c>
      <c r="Q501">
        <f t="shared" si="23"/>
        <v>38.003378378378379</v>
      </c>
      <c r="R501" s="6">
        <f t="shared" si="24"/>
        <v>42444.208333333328</v>
      </c>
      <c r="S501" s="6">
        <f t="shared" si="24"/>
        <v>42449.208333333328</v>
      </c>
    </row>
    <row r="502" spans="1:19" x14ac:dyDescent="0.25">
      <c r="A502">
        <v>500</v>
      </c>
      <c r="B502" t="s">
        <v>1024</v>
      </c>
      <c r="C502" s="3" t="s">
        <v>1025</v>
      </c>
      <c r="D502" t="s">
        <v>2014</v>
      </c>
      <c r="E502" t="s">
        <v>2015</v>
      </c>
      <c r="F502">
        <v>100</v>
      </c>
      <c r="G502">
        <v>0</v>
      </c>
      <c r="H502" t="s">
        <v>14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>
        <f t="shared" si="22"/>
        <v>0</v>
      </c>
      <c r="Q502" t="e">
        <f t="shared" si="23"/>
        <v>#DIV/0!</v>
      </c>
      <c r="R502" s="6">
        <f t="shared" si="24"/>
        <v>41395.208333333336</v>
      </c>
      <c r="S502" s="6">
        <f t="shared" si="24"/>
        <v>41423.208333333336</v>
      </c>
    </row>
    <row r="503" spans="1:19" x14ac:dyDescent="0.25">
      <c r="A503">
        <v>501</v>
      </c>
      <c r="B503" t="s">
        <v>1026</v>
      </c>
      <c r="C503" s="3" t="s">
        <v>1027</v>
      </c>
      <c r="D503" t="s">
        <v>2016</v>
      </c>
      <c r="E503" t="s">
        <v>2017</v>
      </c>
      <c r="F503">
        <v>153600</v>
      </c>
      <c r="G503">
        <v>107743</v>
      </c>
      <c r="H503" t="s">
        <v>14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>
        <f t="shared" si="22"/>
        <v>70.145182291666657</v>
      </c>
      <c r="Q503">
        <f t="shared" si="23"/>
        <v>59.990534521158132</v>
      </c>
      <c r="R503" s="6">
        <f t="shared" si="24"/>
        <v>41345.208333333336</v>
      </c>
      <c r="S503" s="6">
        <f t="shared" si="24"/>
        <v>41347.208333333336</v>
      </c>
    </row>
    <row r="504" spans="1:19" x14ac:dyDescent="0.25">
      <c r="A504">
        <v>502</v>
      </c>
      <c r="B504" t="s">
        <v>454</v>
      </c>
      <c r="C504" s="3" t="s">
        <v>1028</v>
      </c>
      <c r="D504" t="s">
        <v>2025</v>
      </c>
      <c r="E504" t="s">
        <v>2026</v>
      </c>
      <c r="F504">
        <v>1300</v>
      </c>
      <c r="G504">
        <v>6889</v>
      </c>
      <c r="H504" t="s">
        <v>19</v>
      </c>
      <c r="I504">
        <v>186</v>
      </c>
      <c r="J504" t="s">
        <v>24</v>
      </c>
      <c r="K504" t="s">
        <v>25</v>
      </c>
      <c r="L504">
        <v>1343365200</v>
      </c>
      <c r="M504">
        <v>1345870800</v>
      </c>
      <c r="N504" t="b">
        <v>0</v>
      </c>
      <c r="O504" t="b">
        <v>1</v>
      </c>
      <c r="P504">
        <f t="shared" si="22"/>
        <v>529.92307692307691</v>
      </c>
      <c r="Q504">
        <f t="shared" si="23"/>
        <v>37.037634408602152</v>
      </c>
      <c r="R504" s="6">
        <f t="shared" si="24"/>
        <v>41117.208333333336</v>
      </c>
      <c r="S504" s="6">
        <f t="shared" si="24"/>
        <v>41146.208333333336</v>
      </c>
    </row>
    <row r="505" spans="1:19" ht="31.5" x14ac:dyDescent="0.25">
      <c r="A505">
        <v>503</v>
      </c>
      <c r="B505" t="s">
        <v>1029</v>
      </c>
      <c r="C505" s="3" t="s">
        <v>1030</v>
      </c>
      <c r="D505" t="s">
        <v>2016</v>
      </c>
      <c r="E505" t="s">
        <v>2019</v>
      </c>
      <c r="F505">
        <v>25500</v>
      </c>
      <c r="G505">
        <v>45983</v>
      </c>
      <c r="H505" t="s">
        <v>19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>
        <f t="shared" si="22"/>
        <v>180.32549019607845</v>
      </c>
      <c r="Q505">
        <f t="shared" si="23"/>
        <v>99.963043478260872</v>
      </c>
      <c r="R505" s="6">
        <f t="shared" si="24"/>
        <v>42186.208333333328</v>
      </c>
      <c r="S505" s="6">
        <f t="shared" si="24"/>
        <v>42206.208333333328</v>
      </c>
    </row>
    <row r="506" spans="1:19" x14ac:dyDescent="0.25">
      <c r="A506">
        <v>504</v>
      </c>
      <c r="B506" t="s">
        <v>1031</v>
      </c>
      <c r="C506" s="3" t="s">
        <v>1032</v>
      </c>
      <c r="D506" t="s">
        <v>2010</v>
      </c>
      <c r="E506" t="s">
        <v>2011</v>
      </c>
      <c r="F506">
        <v>7500</v>
      </c>
      <c r="G506">
        <v>6924</v>
      </c>
      <c r="H506" t="s">
        <v>14</v>
      </c>
      <c r="I506">
        <v>62</v>
      </c>
      <c r="J506" t="s">
        <v>94</v>
      </c>
      <c r="K506" t="s">
        <v>95</v>
      </c>
      <c r="L506">
        <v>1431925200</v>
      </c>
      <c r="M506">
        <v>1432011600</v>
      </c>
      <c r="N506" t="b">
        <v>0</v>
      </c>
      <c r="O506" t="b">
        <v>0</v>
      </c>
      <c r="P506">
        <f t="shared" si="22"/>
        <v>92.320000000000007</v>
      </c>
      <c r="Q506">
        <f t="shared" si="23"/>
        <v>111.6774193548387</v>
      </c>
      <c r="R506" s="6">
        <f t="shared" si="24"/>
        <v>42142.208333333328</v>
      </c>
      <c r="S506" s="6">
        <f t="shared" si="24"/>
        <v>42143.208333333328</v>
      </c>
    </row>
    <row r="507" spans="1:19" x14ac:dyDescent="0.25">
      <c r="A507">
        <v>505</v>
      </c>
      <c r="B507" t="s">
        <v>1033</v>
      </c>
      <c r="C507" s="3" t="s">
        <v>1034</v>
      </c>
      <c r="D507" t="s">
        <v>2022</v>
      </c>
      <c r="E507" t="s">
        <v>2031</v>
      </c>
      <c r="F507">
        <v>89900</v>
      </c>
      <c r="G507">
        <v>12497</v>
      </c>
      <c r="H507" t="s">
        <v>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>
        <f t="shared" si="22"/>
        <v>13.901001112347053</v>
      </c>
      <c r="Q507">
        <f t="shared" si="23"/>
        <v>36.014409221902014</v>
      </c>
      <c r="R507" s="6">
        <f t="shared" si="24"/>
        <v>41341.25</v>
      </c>
      <c r="S507" s="6">
        <f t="shared" si="24"/>
        <v>41383.208333333336</v>
      </c>
    </row>
    <row r="508" spans="1:19" x14ac:dyDescent="0.25">
      <c r="A508">
        <v>506</v>
      </c>
      <c r="B508" t="s">
        <v>1035</v>
      </c>
      <c r="C508" s="3" t="s">
        <v>1036</v>
      </c>
      <c r="D508" t="s">
        <v>2014</v>
      </c>
      <c r="E508" t="s">
        <v>2015</v>
      </c>
      <c r="F508">
        <v>18000</v>
      </c>
      <c r="G508">
        <v>166874</v>
      </c>
      <c r="H508" t="s">
        <v>19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>
        <f t="shared" si="22"/>
        <v>927.07777777777767</v>
      </c>
      <c r="Q508">
        <f t="shared" si="23"/>
        <v>66.010284810126578</v>
      </c>
      <c r="R508" s="6">
        <f t="shared" si="24"/>
        <v>43062.25</v>
      </c>
      <c r="S508" s="6">
        <f t="shared" si="24"/>
        <v>43079.25</v>
      </c>
    </row>
    <row r="509" spans="1:19" ht="31.5" x14ac:dyDescent="0.25">
      <c r="A509">
        <v>507</v>
      </c>
      <c r="B509" t="s">
        <v>1037</v>
      </c>
      <c r="C509" s="3" t="s">
        <v>1038</v>
      </c>
      <c r="D509" t="s">
        <v>2012</v>
      </c>
      <c r="E509" t="s">
        <v>2013</v>
      </c>
      <c r="F509">
        <v>2100</v>
      </c>
      <c r="G509">
        <v>837</v>
      </c>
      <c r="H509" t="s">
        <v>14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>
        <f t="shared" si="22"/>
        <v>39.857142857142861</v>
      </c>
      <c r="Q509">
        <f t="shared" si="23"/>
        <v>44.05263157894737</v>
      </c>
      <c r="R509" s="6">
        <f t="shared" si="24"/>
        <v>41373.208333333336</v>
      </c>
      <c r="S509" s="6">
        <f t="shared" si="24"/>
        <v>41422.208333333336</v>
      </c>
    </row>
    <row r="510" spans="1:19" x14ac:dyDescent="0.25">
      <c r="A510">
        <v>508</v>
      </c>
      <c r="B510" t="s">
        <v>1039</v>
      </c>
      <c r="C510" s="3" t="s">
        <v>1040</v>
      </c>
      <c r="D510" t="s">
        <v>2014</v>
      </c>
      <c r="E510" t="s">
        <v>2015</v>
      </c>
      <c r="F510">
        <v>172700</v>
      </c>
      <c r="G510">
        <v>193820</v>
      </c>
      <c r="H510" t="s">
        <v>19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>
        <f t="shared" si="22"/>
        <v>112.22929936305732</v>
      </c>
      <c r="Q510">
        <f t="shared" si="23"/>
        <v>52.999726551818434</v>
      </c>
      <c r="R510" s="6">
        <f t="shared" si="24"/>
        <v>43310.208333333328</v>
      </c>
      <c r="S510" s="6">
        <f t="shared" si="24"/>
        <v>43331.208333333328</v>
      </c>
    </row>
    <row r="511" spans="1:19" x14ac:dyDescent="0.25">
      <c r="A511">
        <v>509</v>
      </c>
      <c r="B511" t="s">
        <v>376</v>
      </c>
      <c r="C511" s="3" t="s">
        <v>1041</v>
      </c>
      <c r="D511" t="s">
        <v>2014</v>
      </c>
      <c r="E511" t="s">
        <v>2015</v>
      </c>
      <c r="F511">
        <v>168500</v>
      </c>
      <c r="G511">
        <v>119510</v>
      </c>
      <c r="H511" t="s">
        <v>14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>
        <f t="shared" si="22"/>
        <v>70.925816023738875</v>
      </c>
      <c r="Q511">
        <f t="shared" si="23"/>
        <v>95</v>
      </c>
      <c r="R511" s="6">
        <f t="shared" si="24"/>
        <v>41034.208333333336</v>
      </c>
      <c r="S511" s="6">
        <f t="shared" si="24"/>
        <v>41044.208333333336</v>
      </c>
    </row>
    <row r="512" spans="1:19" x14ac:dyDescent="0.25">
      <c r="A512">
        <v>510</v>
      </c>
      <c r="B512" t="s">
        <v>1042</v>
      </c>
      <c r="C512" s="3" t="s">
        <v>1043</v>
      </c>
      <c r="D512" t="s">
        <v>2016</v>
      </c>
      <c r="E512" t="s">
        <v>2019</v>
      </c>
      <c r="F512">
        <v>7800</v>
      </c>
      <c r="G512">
        <v>9289</v>
      </c>
      <c r="H512" t="s">
        <v>19</v>
      </c>
      <c r="I512">
        <v>131</v>
      </c>
      <c r="J512" t="s">
        <v>24</v>
      </c>
      <c r="K512" t="s">
        <v>25</v>
      </c>
      <c r="L512">
        <v>1527742800</v>
      </c>
      <c r="M512">
        <v>1529816400</v>
      </c>
      <c r="N512" t="b">
        <v>0</v>
      </c>
      <c r="O512" t="b">
        <v>0</v>
      </c>
      <c r="P512">
        <f t="shared" si="22"/>
        <v>119.08974358974358</v>
      </c>
      <c r="Q512">
        <f t="shared" si="23"/>
        <v>70.908396946564892</v>
      </c>
      <c r="R512" s="6">
        <f t="shared" si="24"/>
        <v>43251.208333333328</v>
      </c>
      <c r="S512" s="6">
        <f t="shared" si="24"/>
        <v>43275.208333333328</v>
      </c>
    </row>
    <row r="513" spans="1:19" x14ac:dyDescent="0.25">
      <c r="A513">
        <v>511</v>
      </c>
      <c r="B513" t="s">
        <v>1044</v>
      </c>
      <c r="C513" s="3" t="s">
        <v>1045</v>
      </c>
      <c r="D513" t="s">
        <v>2014</v>
      </c>
      <c r="E513" t="s">
        <v>2015</v>
      </c>
      <c r="F513">
        <v>147800</v>
      </c>
      <c r="G513">
        <v>35498</v>
      </c>
      <c r="H513" t="s">
        <v>14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>
        <f t="shared" si="22"/>
        <v>24.017591339648174</v>
      </c>
      <c r="Q513">
        <f t="shared" si="23"/>
        <v>98.060773480662988</v>
      </c>
      <c r="R513" s="6">
        <f t="shared" si="24"/>
        <v>43671.208333333328</v>
      </c>
      <c r="S513" s="6">
        <f t="shared" si="24"/>
        <v>43681.208333333328</v>
      </c>
    </row>
    <row r="514" spans="1:19" x14ac:dyDescent="0.25">
      <c r="A514">
        <v>512</v>
      </c>
      <c r="B514" t="s">
        <v>1046</v>
      </c>
      <c r="C514" s="3" t="s">
        <v>1047</v>
      </c>
      <c r="D514" t="s">
        <v>2025</v>
      </c>
      <c r="E514" t="s">
        <v>2026</v>
      </c>
      <c r="F514">
        <v>9100</v>
      </c>
      <c r="G514">
        <v>12678</v>
      </c>
      <c r="H514" t="s">
        <v>19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>
        <f t="shared" si="22"/>
        <v>139.31868131868131</v>
      </c>
      <c r="Q514">
        <f t="shared" si="23"/>
        <v>53.046025104602514</v>
      </c>
      <c r="R514" s="6">
        <f t="shared" si="24"/>
        <v>41825.208333333336</v>
      </c>
      <c r="S514" s="6">
        <f t="shared" si="24"/>
        <v>41826.208333333336</v>
      </c>
    </row>
    <row r="515" spans="1:19" x14ac:dyDescent="0.25">
      <c r="A515">
        <v>513</v>
      </c>
      <c r="B515" t="s">
        <v>1048</v>
      </c>
      <c r="C515" s="3" t="s">
        <v>1049</v>
      </c>
      <c r="D515" t="s">
        <v>2016</v>
      </c>
      <c r="E515" t="s">
        <v>2035</v>
      </c>
      <c r="F515">
        <v>8300</v>
      </c>
      <c r="G515">
        <v>3260</v>
      </c>
      <c r="H515" t="s">
        <v>63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>
        <f t="shared" ref="P515:P578" si="25">(G515/F515)*100</f>
        <v>39.277108433734945</v>
      </c>
      <c r="Q515">
        <f t="shared" ref="Q515:Q578" si="26">G515/I515</f>
        <v>93.142857142857139</v>
      </c>
      <c r="R515" s="6">
        <f t="shared" ref="R515:S578" si="27">(((L515/60)/60)/24)+DATE(1970,1,1)</f>
        <v>40430.208333333336</v>
      </c>
      <c r="S515" s="6">
        <f t="shared" si="27"/>
        <v>40432.208333333336</v>
      </c>
    </row>
    <row r="516" spans="1:19" x14ac:dyDescent="0.25">
      <c r="A516">
        <v>514</v>
      </c>
      <c r="B516" t="s">
        <v>1050</v>
      </c>
      <c r="C516" s="3" t="s">
        <v>1051</v>
      </c>
      <c r="D516" t="s">
        <v>2010</v>
      </c>
      <c r="E516" t="s">
        <v>2011</v>
      </c>
      <c r="F516">
        <v>138700</v>
      </c>
      <c r="G516">
        <v>31123</v>
      </c>
      <c r="H516" t="s">
        <v>63</v>
      </c>
      <c r="I516">
        <v>528</v>
      </c>
      <c r="J516" t="s">
        <v>86</v>
      </c>
      <c r="K516" t="s">
        <v>87</v>
      </c>
      <c r="L516">
        <v>1386309600</v>
      </c>
      <c r="M516">
        <v>1386741600</v>
      </c>
      <c r="N516" t="b">
        <v>0</v>
      </c>
      <c r="O516" t="b">
        <v>1</v>
      </c>
      <c r="P516">
        <f t="shared" si="25"/>
        <v>22.439077144917089</v>
      </c>
      <c r="Q516">
        <f t="shared" si="26"/>
        <v>58.945075757575758</v>
      </c>
      <c r="R516" s="6">
        <f t="shared" si="27"/>
        <v>41614.25</v>
      </c>
      <c r="S516" s="6">
        <f t="shared" si="27"/>
        <v>41619.25</v>
      </c>
    </row>
    <row r="517" spans="1:19" x14ac:dyDescent="0.25">
      <c r="A517">
        <v>515</v>
      </c>
      <c r="B517" t="s">
        <v>1052</v>
      </c>
      <c r="C517" s="3" t="s">
        <v>1053</v>
      </c>
      <c r="D517" t="s">
        <v>2014</v>
      </c>
      <c r="E517" t="s">
        <v>2015</v>
      </c>
      <c r="F517">
        <v>8600</v>
      </c>
      <c r="G517">
        <v>4797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>
        <f t="shared" si="25"/>
        <v>55.779069767441861</v>
      </c>
      <c r="Q517">
        <f t="shared" si="26"/>
        <v>36.067669172932334</v>
      </c>
      <c r="R517" s="6">
        <f t="shared" si="27"/>
        <v>40900.25</v>
      </c>
      <c r="S517" s="6">
        <f t="shared" si="27"/>
        <v>40902.25</v>
      </c>
    </row>
    <row r="518" spans="1:19" x14ac:dyDescent="0.25">
      <c r="A518">
        <v>516</v>
      </c>
      <c r="B518" t="s">
        <v>1054</v>
      </c>
      <c r="C518" s="3" t="s">
        <v>1055</v>
      </c>
      <c r="D518" t="s">
        <v>2022</v>
      </c>
      <c r="E518" t="s">
        <v>2023</v>
      </c>
      <c r="F518">
        <v>125400</v>
      </c>
      <c r="G518">
        <v>53324</v>
      </c>
      <c r="H518" t="s">
        <v>14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>
        <f t="shared" si="25"/>
        <v>42.523125996810208</v>
      </c>
      <c r="Q518">
        <f t="shared" si="26"/>
        <v>63.030732860520096</v>
      </c>
      <c r="R518" s="6">
        <f t="shared" si="27"/>
        <v>40396.208333333336</v>
      </c>
      <c r="S518" s="6">
        <f t="shared" si="27"/>
        <v>40434.208333333336</v>
      </c>
    </row>
    <row r="519" spans="1:19" x14ac:dyDescent="0.25">
      <c r="A519">
        <v>517</v>
      </c>
      <c r="B519" t="s">
        <v>1056</v>
      </c>
      <c r="C519" s="3" t="s">
        <v>1057</v>
      </c>
      <c r="D519" t="s">
        <v>2008</v>
      </c>
      <c r="E519" t="s">
        <v>2009</v>
      </c>
      <c r="F519">
        <v>5900</v>
      </c>
      <c r="G519">
        <v>6608</v>
      </c>
      <c r="H519" t="s">
        <v>19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>
        <f t="shared" si="25"/>
        <v>112.00000000000001</v>
      </c>
      <c r="Q519">
        <f t="shared" si="26"/>
        <v>84.717948717948715</v>
      </c>
      <c r="R519" s="6">
        <f t="shared" si="27"/>
        <v>42860.208333333328</v>
      </c>
      <c r="S519" s="6">
        <f t="shared" si="27"/>
        <v>42865.208333333328</v>
      </c>
    </row>
    <row r="520" spans="1:19" ht="31.5" x14ac:dyDescent="0.25">
      <c r="A520">
        <v>518</v>
      </c>
      <c r="B520" t="s">
        <v>1058</v>
      </c>
      <c r="C520" s="3" t="s">
        <v>1059</v>
      </c>
      <c r="D520" t="s">
        <v>2016</v>
      </c>
      <c r="E520" t="s">
        <v>2024</v>
      </c>
      <c r="F520">
        <v>8800</v>
      </c>
      <c r="G520">
        <v>622</v>
      </c>
      <c r="H520" t="s">
        <v>14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>
        <f t="shared" si="25"/>
        <v>7.0681818181818183</v>
      </c>
      <c r="Q520">
        <f t="shared" si="26"/>
        <v>62.2</v>
      </c>
      <c r="R520" s="6">
        <f t="shared" si="27"/>
        <v>43154.25</v>
      </c>
      <c r="S520" s="6">
        <f t="shared" si="27"/>
        <v>43156.25</v>
      </c>
    </row>
    <row r="521" spans="1:19" x14ac:dyDescent="0.25">
      <c r="A521">
        <v>519</v>
      </c>
      <c r="B521" t="s">
        <v>1060</v>
      </c>
      <c r="C521" s="3" t="s">
        <v>1061</v>
      </c>
      <c r="D521" t="s">
        <v>2010</v>
      </c>
      <c r="E521" t="s">
        <v>2011</v>
      </c>
      <c r="F521">
        <v>177700</v>
      </c>
      <c r="G521">
        <v>180802</v>
      </c>
      <c r="H521" t="s">
        <v>19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>
        <f t="shared" si="25"/>
        <v>101.74563871693867</v>
      </c>
      <c r="Q521">
        <f t="shared" si="26"/>
        <v>101.97518330513255</v>
      </c>
      <c r="R521" s="6">
        <f t="shared" si="27"/>
        <v>42012.25</v>
      </c>
      <c r="S521" s="6">
        <f t="shared" si="27"/>
        <v>42026.25</v>
      </c>
    </row>
    <row r="522" spans="1:19" x14ac:dyDescent="0.25">
      <c r="A522">
        <v>520</v>
      </c>
      <c r="B522" t="s">
        <v>1062</v>
      </c>
      <c r="C522" s="3" t="s">
        <v>1063</v>
      </c>
      <c r="D522" t="s">
        <v>2014</v>
      </c>
      <c r="E522" t="s">
        <v>2015</v>
      </c>
      <c r="F522">
        <v>800</v>
      </c>
      <c r="G522">
        <v>3406</v>
      </c>
      <c r="H522" t="s">
        <v>19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>
        <f t="shared" si="25"/>
        <v>425.75</v>
      </c>
      <c r="Q522">
        <f t="shared" si="26"/>
        <v>106.4375</v>
      </c>
      <c r="R522" s="6">
        <f t="shared" si="27"/>
        <v>43574.208333333328</v>
      </c>
      <c r="S522" s="6">
        <f t="shared" si="27"/>
        <v>43577.208333333328</v>
      </c>
    </row>
    <row r="523" spans="1:19" x14ac:dyDescent="0.25">
      <c r="A523">
        <v>521</v>
      </c>
      <c r="B523" t="s">
        <v>1064</v>
      </c>
      <c r="C523" s="3" t="s">
        <v>125</v>
      </c>
      <c r="D523" t="s">
        <v>2016</v>
      </c>
      <c r="E523" t="s">
        <v>2019</v>
      </c>
      <c r="F523">
        <v>7600</v>
      </c>
      <c r="G523">
        <v>11061</v>
      </c>
      <c r="H523" t="s">
        <v>19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>
        <f t="shared" si="25"/>
        <v>145.53947368421052</v>
      </c>
      <c r="Q523">
        <f t="shared" si="26"/>
        <v>29.975609756097562</v>
      </c>
      <c r="R523" s="6">
        <f t="shared" si="27"/>
        <v>42605.208333333328</v>
      </c>
      <c r="S523" s="6">
        <f t="shared" si="27"/>
        <v>42611.208333333328</v>
      </c>
    </row>
    <row r="524" spans="1:19" ht="31.5" x14ac:dyDescent="0.25">
      <c r="A524">
        <v>522</v>
      </c>
      <c r="B524" t="s">
        <v>1065</v>
      </c>
      <c r="C524" s="3" t="s">
        <v>1066</v>
      </c>
      <c r="D524" t="s">
        <v>2016</v>
      </c>
      <c r="E524" t="s">
        <v>2027</v>
      </c>
      <c r="F524">
        <v>50500</v>
      </c>
      <c r="G524">
        <v>16389</v>
      </c>
      <c r="H524" t="s">
        <v>14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>
        <f t="shared" si="25"/>
        <v>32.453465346534657</v>
      </c>
      <c r="Q524">
        <f t="shared" si="26"/>
        <v>85.806282722513089</v>
      </c>
      <c r="R524" s="6">
        <f t="shared" si="27"/>
        <v>41093.208333333336</v>
      </c>
      <c r="S524" s="6">
        <f t="shared" si="27"/>
        <v>41105.208333333336</v>
      </c>
    </row>
    <row r="525" spans="1:19" x14ac:dyDescent="0.25">
      <c r="A525">
        <v>523</v>
      </c>
      <c r="B525" t="s">
        <v>1067</v>
      </c>
      <c r="C525" s="3" t="s">
        <v>1068</v>
      </c>
      <c r="D525" t="s">
        <v>2016</v>
      </c>
      <c r="E525" t="s">
        <v>2027</v>
      </c>
      <c r="F525">
        <v>900</v>
      </c>
      <c r="G525">
        <v>6303</v>
      </c>
      <c r="H525" t="s">
        <v>19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>
        <f t="shared" si="25"/>
        <v>700.33333333333326</v>
      </c>
      <c r="Q525">
        <f t="shared" si="26"/>
        <v>70.82022471910112</v>
      </c>
      <c r="R525" s="6">
        <f t="shared" si="27"/>
        <v>40241.25</v>
      </c>
      <c r="S525" s="6">
        <f t="shared" si="27"/>
        <v>40246.25</v>
      </c>
    </row>
    <row r="526" spans="1:19" x14ac:dyDescent="0.25">
      <c r="A526">
        <v>524</v>
      </c>
      <c r="B526" t="s">
        <v>1069</v>
      </c>
      <c r="C526" s="3" t="s">
        <v>1070</v>
      </c>
      <c r="D526" t="s">
        <v>2014</v>
      </c>
      <c r="E526" t="s">
        <v>2015</v>
      </c>
      <c r="F526">
        <v>96700</v>
      </c>
      <c r="G526">
        <v>81136</v>
      </c>
      <c r="H526" t="s">
        <v>14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>
        <f t="shared" si="25"/>
        <v>83.904860392967933</v>
      </c>
      <c r="Q526">
        <f t="shared" si="26"/>
        <v>40.998484082870135</v>
      </c>
      <c r="R526" s="6">
        <f t="shared" si="27"/>
        <v>40294.208333333336</v>
      </c>
      <c r="S526" s="6">
        <f t="shared" si="27"/>
        <v>40307.208333333336</v>
      </c>
    </row>
    <row r="527" spans="1:19" x14ac:dyDescent="0.25">
      <c r="A527">
        <v>525</v>
      </c>
      <c r="B527" t="s">
        <v>1071</v>
      </c>
      <c r="C527" s="3" t="s">
        <v>1072</v>
      </c>
      <c r="D527" t="s">
        <v>2012</v>
      </c>
      <c r="E527" t="s">
        <v>2021</v>
      </c>
      <c r="F527">
        <v>2100</v>
      </c>
      <c r="G527">
        <v>1768</v>
      </c>
      <c r="H527" t="s">
        <v>14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>
        <f t="shared" si="25"/>
        <v>84.19047619047619</v>
      </c>
      <c r="Q527">
        <f t="shared" si="26"/>
        <v>28.063492063492063</v>
      </c>
      <c r="R527" s="6">
        <f t="shared" si="27"/>
        <v>40505.25</v>
      </c>
      <c r="S527" s="6">
        <f t="shared" si="27"/>
        <v>40509.25</v>
      </c>
    </row>
    <row r="528" spans="1:19" ht="31.5" x14ac:dyDescent="0.25">
      <c r="A528">
        <v>526</v>
      </c>
      <c r="B528" t="s">
        <v>1073</v>
      </c>
      <c r="C528" s="3" t="s">
        <v>1074</v>
      </c>
      <c r="D528" t="s">
        <v>2014</v>
      </c>
      <c r="E528" t="s">
        <v>2015</v>
      </c>
      <c r="F528">
        <v>8300</v>
      </c>
      <c r="G528">
        <v>12944</v>
      </c>
      <c r="H528" t="s">
        <v>19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>
        <f t="shared" si="25"/>
        <v>155.95180722891567</v>
      </c>
      <c r="Q528">
        <f t="shared" si="26"/>
        <v>88.054421768707485</v>
      </c>
      <c r="R528" s="6">
        <f t="shared" si="27"/>
        <v>42364.25</v>
      </c>
      <c r="S528" s="6">
        <f t="shared" si="27"/>
        <v>42401.25</v>
      </c>
    </row>
    <row r="529" spans="1:19" x14ac:dyDescent="0.25">
      <c r="A529">
        <v>527</v>
      </c>
      <c r="B529" t="s">
        <v>1075</v>
      </c>
      <c r="C529" s="3" t="s">
        <v>1076</v>
      </c>
      <c r="D529" t="s">
        <v>2016</v>
      </c>
      <c r="E529" t="s">
        <v>2024</v>
      </c>
      <c r="F529">
        <v>189200</v>
      </c>
      <c r="G529">
        <v>188480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>
        <f t="shared" si="25"/>
        <v>99.619450317124731</v>
      </c>
      <c r="Q529">
        <f t="shared" si="26"/>
        <v>31</v>
      </c>
      <c r="R529" s="6">
        <f t="shared" si="27"/>
        <v>42405.25</v>
      </c>
      <c r="S529" s="6">
        <f t="shared" si="27"/>
        <v>42441.25</v>
      </c>
    </row>
    <row r="530" spans="1:19" x14ac:dyDescent="0.25">
      <c r="A530">
        <v>528</v>
      </c>
      <c r="B530" t="s">
        <v>1077</v>
      </c>
      <c r="C530" s="3" t="s">
        <v>1078</v>
      </c>
      <c r="D530" t="s">
        <v>2010</v>
      </c>
      <c r="E530" t="s">
        <v>2020</v>
      </c>
      <c r="F530">
        <v>9000</v>
      </c>
      <c r="G530">
        <v>7227</v>
      </c>
      <c r="H530" t="s">
        <v>14</v>
      </c>
      <c r="I530">
        <v>80</v>
      </c>
      <c r="J530" t="s">
        <v>36</v>
      </c>
      <c r="K530" t="s">
        <v>37</v>
      </c>
      <c r="L530">
        <v>1385186400</v>
      </c>
      <c r="M530">
        <v>1389074400</v>
      </c>
      <c r="N530" t="b">
        <v>0</v>
      </c>
      <c r="O530" t="b">
        <v>0</v>
      </c>
      <c r="P530">
        <f t="shared" si="25"/>
        <v>80.300000000000011</v>
      </c>
      <c r="Q530">
        <f t="shared" si="26"/>
        <v>90.337500000000006</v>
      </c>
      <c r="R530" s="6">
        <f t="shared" si="27"/>
        <v>41601.25</v>
      </c>
      <c r="S530" s="6">
        <f t="shared" si="27"/>
        <v>41646.25</v>
      </c>
    </row>
    <row r="531" spans="1:19" x14ac:dyDescent="0.25">
      <c r="A531">
        <v>529</v>
      </c>
      <c r="B531" t="s">
        <v>1079</v>
      </c>
      <c r="C531" s="3" t="s">
        <v>1080</v>
      </c>
      <c r="D531" t="s">
        <v>2025</v>
      </c>
      <c r="E531" t="s">
        <v>2026</v>
      </c>
      <c r="F531">
        <v>5100</v>
      </c>
      <c r="G531">
        <v>574</v>
      </c>
      <c r="H531" t="s">
        <v>14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>
        <f t="shared" si="25"/>
        <v>11.254901960784313</v>
      </c>
      <c r="Q531">
        <f t="shared" si="26"/>
        <v>63.777777777777779</v>
      </c>
      <c r="R531" s="6">
        <f t="shared" si="27"/>
        <v>41769.208333333336</v>
      </c>
      <c r="S531" s="6">
        <f t="shared" si="27"/>
        <v>41797.208333333336</v>
      </c>
    </row>
    <row r="532" spans="1:19" x14ac:dyDescent="0.25">
      <c r="A532">
        <v>530</v>
      </c>
      <c r="B532" t="s">
        <v>1081</v>
      </c>
      <c r="C532" s="3" t="s">
        <v>1082</v>
      </c>
      <c r="D532" t="s">
        <v>2022</v>
      </c>
      <c r="E532" t="s">
        <v>2028</v>
      </c>
      <c r="F532">
        <v>105000</v>
      </c>
      <c r="G532">
        <v>96328</v>
      </c>
      <c r="H532" t="s">
        <v>14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>
        <f t="shared" si="25"/>
        <v>91.740952380952379</v>
      </c>
      <c r="Q532">
        <f t="shared" si="26"/>
        <v>53.995515695067262</v>
      </c>
      <c r="R532" s="6">
        <f t="shared" si="27"/>
        <v>40421.208333333336</v>
      </c>
      <c r="S532" s="6">
        <f t="shared" si="27"/>
        <v>40435.208333333336</v>
      </c>
    </row>
    <row r="533" spans="1:19" ht="31.5" x14ac:dyDescent="0.25">
      <c r="A533">
        <v>531</v>
      </c>
      <c r="B533" t="s">
        <v>1083</v>
      </c>
      <c r="C533" s="3" t="s">
        <v>1084</v>
      </c>
      <c r="D533" t="s">
        <v>2025</v>
      </c>
      <c r="E533" t="s">
        <v>2026</v>
      </c>
      <c r="F533">
        <v>186700</v>
      </c>
      <c r="G533">
        <v>178338</v>
      </c>
      <c r="H533" t="s">
        <v>42</v>
      </c>
      <c r="I533">
        <v>3640</v>
      </c>
      <c r="J533" t="s">
        <v>86</v>
      </c>
      <c r="K533" t="s">
        <v>87</v>
      </c>
      <c r="L533">
        <v>1384149600</v>
      </c>
      <c r="M533">
        <v>1388988000</v>
      </c>
      <c r="N533" t="b">
        <v>0</v>
      </c>
      <c r="O533" t="b">
        <v>0</v>
      </c>
      <c r="P533">
        <f t="shared" si="25"/>
        <v>95.521156936261391</v>
      </c>
      <c r="Q533">
        <f t="shared" si="26"/>
        <v>48.993956043956047</v>
      </c>
      <c r="R533" s="6">
        <f t="shared" si="27"/>
        <v>41589.25</v>
      </c>
      <c r="S533" s="6">
        <f t="shared" si="27"/>
        <v>41645.25</v>
      </c>
    </row>
    <row r="534" spans="1:19" x14ac:dyDescent="0.25">
      <c r="A534">
        <v>532</v>
      </c>
      <c r="B534" t="s">
        <v>1085</v>
      </c>
      <c r="C534" s="3" t="s">
        <v>1086</v>
      </c>
      <c r="D534" t="s">
        <v>2014</v>
      </c>
      <c r="E534" t="s">
        <v>2015</v>
      </c>
      <c r="F534">
        <v>1600</v>
      </c>
      <c r="G534">
        <v>8046</v>
      </c>
      <c r="H534" t="s">
        <v>19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>
        <f t="shared" si="25"/>
        <v>502.87499999999994</v>
      </c>
      <c r="Q534">
        <f t="shared" si="26"/>
        <v>63.857142857142854</v>
      </c>
      <c r="R534" s="6">
        <f t="shared" si="27"/>
        <v>43125.25</v>
      </c>
      <c r="S534" s="6">
        <f t="shared" si="27"/>
        <v>43126.25</v>
      </c>
    </row>
    <row r="535" spans="1:19" x14ac:dyDescent="0.25">
      <c r="A535">
        <v>533</v>
      </c>
      <c r="B535" t="s">
        <v>1087</v>
      </c>
      <c r="C535" s="3" t="s">
        <v>1088</v>
      </c>
      <c r="D535" t="s">
        <v>2010</v>
      </c>
      <c r="E535" t="s">
        <v>2020</v>
      </c>
      <c r="F535">
        <v>115600</v>
      </c>
      <c r="G535">
        <v>184086</v>
      </c>
      <c r="H535" t="s">
        <v>19</v>
      </c>
      <c r="I535">
        <v>2218</v>
      </c>
      <c r="J535" t="s">
        <v>36</v>
      </c>
      <c r="K535" t="s">
        <v>37</v>
      </c>
      <c r="L535">
        <v>1374642000</v>
      </c>
      <c r="M535">
        <v>1377752400</v>
      </c>
      <c r="N535" t="b">
        <v>0</v>
      </c>
      <c r="O535" t="b">
        <v>0</v>
      </c>
      <c r="P535">
        <f t="shared" si="25"/>
        <v>159.24394463667818</v>
      </c>
      <c r="Q535">
        <f t="shared" si="26"/>
        <v>82.996393146979258</v>
      </c>
      <c r="R535" s="6">
        <f t="shared" si="27"/>
        <v>41479.208333333336</v>
      </c>
      <c r="S535" s="6">
        <f t="shared" si="27"/>
        <v>41515.208333333336</v>
      </c>
    </row>
    <row r="536" spans="1:19" x14ac:dyDescent="0.25">
      <c r="A536">
        <v>534</v>
      </c>
      <c r="B536" t="s">
        <v>1089</v>
      </c>
      <c r="C536" s="3" t="s">
        <v>1090</v>
      </c>
      <c r="D536" t="s">
        <v>2016</v>
      </c>
      <c r="E536" t="s">
        <v>2019</v>
      </c>
      <c r="F536">
        <v>89100</v>
      </c>
      <c r="G536">
        <v>13385</v>
      </c>
      <c r="H536" t="s">
        <v>14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>
        <f t="shared" si="25"/>
        <v>15.022446689113355</v>
      </c>
      <c r="Q536">
        <f t="shared" si="26"/>
        <v>55.08230452674897</v>
      </c>
      <c r="R536" s="6">
        <f t="shared" si="27"/>
        <v>43329.208333333328</v>
      </c>
      <c r="S536" s="6">
        <f t="shared" si="27"/>
        <v>43330.208333333328</v>
      </c>
    </row>
    <row r="537" spans="1:19" x14ac:dyDescent="0.25">
      <c r="A537">
        <v>535</v>
      </c>
      <c r="B537" t="s">
        <v>1091</v>
      </c>
      <c r="C537" s="3" t="s">
        <v>1092</v>
      </c>
      <c r="D537" t="s">
        <v>2014</v>
      </c>
      <c r="E537" t="s">
        <v>2015</v>
      </c>
      <c r="F537">
        <v>2600</v>
      </c>
      <c r="G537">
        <v>12533</v>
      </c>
      <c r="H537" t="s">
        <v>19</v>
      </c>
      <c r="I537">
        <v>202</v>
      </c>
      <c r="J537" t="s">
        <v>94</v>
      </c>
      <c r="K537" t="s">
        <v>95</v>
      </c>
      <c r="L537">
        <v>1528434000</v>
      </c>
      <c r="M537">
        <v>1528606800</v>
      </c>
      <c r="N537" t="b">
        <v>0</v>
      </c>
      <c r="O537" t="b">
        <v>1</v>
      </c>
      <c r="P537">
        <f t="shared" si="25"/>
        <v>482.03846153846149</v>
      </c>
      <c r="Q537">
        <f t="shared" si="26"/>
        <v>62.044554455445542</v>
      </c>
      <c r="R537" s="6">
        <f t="shared" si="27"/>
        <v>43259.208333333328</v>
      </c>
      <c r="S537" s="6">
        <f t="shared" si="27"/>
        <v>43261.208333333328</v>
      </c>
    </row>
    <row r="538" spans="1:19" x14ac:dyDescent="0.25">
      <c r="A538">
        <v>536</v>
      </c>
      <c r="B538" t="s">
        <v>1093</v>
      </c>
      <c r="C538" s="3" t="s">
        <v>1094</v>
      </c>
      <c r="D538" t="s">
        <v>2022</v>
      </c>
      <c r="E538" t="s">
        <v>2028</v>
      </c>
      <c r="F538">
        <v>9800</v>
      </c>
      <c r="G538">
        <v>14697</v>
      </c>
      <c r="H538" t="s">
        <v>19</v>
      </c>
      <c r="I538">
        <v>140</v>
      </c>
      <c r="J538" t="s">
        <v>94</v>
      </c>
      <c r="K538" t="s">
        <v>95</v>
      </c>
      <c r="L538">
        <v>1282626000</v>
      </c>
      <c r="M538">
        <v>1284872400</v>
      </c>
      <c r="N538" t="b">
        <v>0</v>
      </c>
      <c r="O538" t="b">
        <v>0</v>
      </c>
      <c r="P538">
        <f t="shared" si="25"/>
        <v>149.96938775510205</v>
      </c>
      <c r="Q538">
        <f t="shared" si="26"/>
        <v>104.97857142857143</v>
      </c>
      <c r="R538" s="6">
        <f t="shared" si="27"/>
        <v>40414.208333333336</v>
      </c>
      <c r="S538" s="6">
        <f t="shared" si="27"/>
        <v>40440.208333333336</v>
      </c>
    </row>
    <row r="539" spans="1:19" x14ac:dyDescent="0.25">
      <c r="A539">
        <v>537</v>
      </c>
      <c r="B539" t="s">
        <v>1095</v>
      </c>
      <c r="C539" s="3" t="s">
        <v>1096</v>
      </c>
      <c r="D539" t="s">
        <v>2016</v>
      </c>
      <c r="E539" t="s">
        <v>2017</v>
      </c>
      <c r="F539">
        <v>84400</v>
      </c>
      <c r="G539">
        <v>98935</v>
      </c>
      <c r="H539" t="s">
        <v>19</v>
      </c>
      <c r="I539">
        <v>1052</v>
      </c>
      <c r="J539" t="s">
        <v>32</v>
      </c>
      <c r="K539" t="s">
        <v>33</v>
      </c>
      <c r="L539">
        <v>1535605200</v>
      </c>
      <c r="M539">
        <v>1537592400</v>
      </c>
      <c r="N539" t="b">
        <v>1</v>
      </c>
      <c r="O539" t="b">
        <v>1</v>
      </c>
      <c r="P539">
        <f t="shared" si="25"/>
        <v>117.22156398104266</v>
      </c>
      <c r="Q539">
        <f t="shared" si="26"/>
        <v>94.044676806083643</v>
      </c>
      <c r="R539" s="6">
        <f t="shared" si="27"/>
        <v>43342.208333333328</v>
      </c>
      <c r="S539" s="6">
        <f t="shared" si="27"/>
        <v>43365.208333333328</v>
      </c>
    </row>
    <row r="540" spans="1:19" x14ac:dyDescent="0.25">
      <c r="A540">
        <v>538</v>
      </c>
      <c r="B540" t="s">
        <v>1097</v>
      </c>
      <c r="C540" s="3" t="s">
        <v>1098</v>
      </c>
      <c r="D540" t="s">
        <v>2025</v>
      </c>
      <c r="E540" t="s">
        <v>2036</v>
      </c>
      <c r="F540">
        <v>151300</v>
      </c>
      <c r="G540">
        <v>57034</v>
      </c>
      <c r="H540" t="s">
        <v>14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>
        <f t="shared" si="25"/>
        <v>37.695968274950431</v>
      </c>
      <c r="Q540">
        <f t="shared" si="26"/>
        <v>44.007716049382715</v>
      </c>
      <c r="R540" s="6">
        <f t="shared" si="27"/>
        <v>41539.208333333336</v>
      </c>
      <c r="S540" s="6">
        <f t="shared" si="27"/>
        <v>41555.208333333336</v>
      </c>
    </row>
    <row r="541" spans="1:19" x14ac:dyDescent="0.25">
      <c r="A541">
        <v>539</v>
      </c>
      <c r="B541" t="s">
        <v>1099</v>
      </c>
      <c r="C541" s="3" t="s">
        <v>1100</v>
      </c>
      <c r="D541" t="s">
        <v>2008</v>
      </c>
      <c r="E541" t="s">
        <v>2009</v>
      </c>
      <c r="F541">
        <v>9800</v>
      </c>
      <c r="G541">
        <v>7120</v>
      </c>
      <c r="H541" t="s">
        <v>14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>
        <f t="shared" si="25"/>
        <v>72.653061224489804</v>
      </c>
      <c r="Q541">
        <f t="shared" si="26"/>
        <v>92.467532467532465</v>
      </c>
      <c r="R541" s="6">
        <f t="shared" si="27"/>
        <v>43647.208333333328</v>
      </c>
      <c r="S541" s="6">
        <f t="shared" si="27"/>
        <v>43653.208333333328</v>
      </c>
    </row>
    <row r="542" spans="1:19" x14ac:dyDescent="0.25">
      <c r="A542">
        <v>540</v>
      </c>
      <c r="B542" t="s">
        <v>1101</v>
      </c>
      <c r="C542" s="3" t="s">
        <v>1102</v>
      </c>
      <c r="D542" t="s">
        <v>2029</v>
      </c>
      <c r="E542" t="s">
        <v>2030</v>
      </c>
      <c r="F542">
        <v>5300</v>
      </c>
      <c r="G542">
        <v>14097</v>
      </c>
      <c r="H542" t="s">
        <v>19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>
        <f t="shared" si="25"/>
        <v>265.98113207547169</v>
      </c>
      <c r="Q542">
        <f t="shared" si="26"/>
        <v>57.072874493927124</v>
      </c>
      <c r="R542" s="6">
        <f t="shared" si="27"/>
        <v>43225.208333333328</v>
      </c>
      <c r="S542" s="6">
        <f t="shared" si="27"/>
        <v>43247.208333333328</v>
      </c>
    </row>
    <row r="543" spans="1:19" x14ac:dyDescent="0.25">
      <c r="A543">
        <v>541</v>
      </c>
      <c r="B543" t="s">
        <v>1103</v>
      </c>
      <c r="C543" s="3" t="s">
        <v>1104</v>
      </c>
      <c r="D543" t="s">
        <v>2025</v>
      </c>
      <c r="E543" t="s">
        <v>2036</v>
      </c>
      <c r="F543">
        <v>178000</v>
      </c>
      <c r="G543">
        <v>43086</v>
      </c>
      <c r="H543" t="s">
        <v>14</v>
      </c>
      <c r="I543">
        <v>395</v>
      </c>
      <c r="J543" t="s">
        <v>94</v>
      </c>
      <c r="K543" t="s">
        <v>95</v>
      </c>
      <c r="L543">
        <v>1433912400</v>
      </c>
      <c r="M543">
        <v>1436158800</v>
      </c>
      <c r="N543" t="b">
        <v>0</v>
      </c>
      <c r="O543" t="b">
        <v>0</v>
      </c>
      <c r="P543">
        <f t="shared" si="25"/>
        <v>24.205617977528089</v>
      </c>
      <c r="Q543">
        <f t="shared" si="26"/>
        <v>109.07848101265823</v>
      </c>
      <c r="R543" s="6">
        <f t="shared" si="27"/>
        <v>42165.208333333328</v>
      </c>
      <c r="S543" s="6">
        <f t="shared" si="27"/>
        <v>42191.208333333328</v>
      </c>
    </row>
    <row r="544" spans="1:19" x14ac:dyDescent="0.25">
      <c r="A544">
        <v>542</v>
      </c>
      <c r="B544" t="s">
        <v>1105</v>
      </c>
      <c r="C544" s="3" t="s">
        <v>1106</v>
      </c>
      <c r="D544" t="s">
        <v>2010</v>
      </c>
      <c r="E544" t="s">
        <v>2020</v>
      </c>
      <c r="F544">
        <v>77000</v>
      </c>
      <c r="G544">
        <v>1930</v>
      </c>
      <c r="H544" t="s">
        <v>14</v>
      </c>
      <c r="I544">
        <v>49</v>
      </c>
      <c r="J544" t="s">
        <v>36</v>
      </c>
      <c r="K544" t="s">
        <v>37</v>
      </c>
      <c r="L544">
        <v>1453442400</v>
      </c>
      <c r="M544">
        <v>1456034400</v>
      </c>
      <c r="N544" t="b">
        <v>0</v>
      </c>
      <c r="O544" t="b">
        <v>0</v>
      </c>
      <c r="P544">
        <f t="shared" si="25"/>
        <v>2.5064935064935066</v>
      </c>
      <c r="Q544">
        <f t="shared" si="26"/>
        <v>39.387755102040813</v>
      </c>
      <c r="R544" s="6">
        <f t="shared" si="27"/>
        <v>42391.25</v>
      </c>
      <c r="S544" s="6">
        <f t="shared" si="27"/>
        <v>42421.25</v>
      </c>
    </row>
    <row r="545" spans="1:19" x14ac:dyDescent="0.25">
      <c r="A545">
        <v>543</v>
      </c>
      <c r="B545" t="s">
        <v>1107</v>
      </c>
      <c r="C545" s="3" t="s">
        <v>1108</v>
      </c>
      <c r="D545" t="s">
        <v>2025</v>
      </c>
      <c r="E545" t="s">
        <v>2026</v>
      </c>
      <c r="F545">
        <v>84900</v>
      </c>
      <c r="G545">
        <v>13864</v>
      </c>
      <c r="H545" t="s">
        <v>14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>
        <f t="shared" si="25"/>
        <v>16.329799764428738</v>
      </c>
      <c r="Q545">
        <f t="shared" si="26"/>
        <v>77.022222222222226</v>
      </c>
      <c r="R545" s="6">
        <f t="shared" si="27"/>
        <v>41528.208333333336</v>
      </c>
      <c r="S545" s="6">
        <f t="shared" si="27"/>
        <v>41543.208333333336</v>
      </c>
    </row>
    <row r="546" spans="1:19" ht="31.5" x14ac:dyDescent="0.25">
      <c r="A546">
        <v>544</v>
      </c>
      <c r="B546" t="s">
        <v>1109</v>
      </c>
      <c r="C546" s="3" t="s">
        <v>1110</v>
      </c>
      <c r="D546" t="s">
        <v>2010</v>
      </c>
      <c r="E546" t="s">
        <v>2011</v>
      </c>
      <c r="F546">
        <v>2800</v>
      </c>
      <c r="G546">
        <v>7742</v>
      </c>
      <c r="H546" t="s">
        <v>19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>
        <f t="shared" si="25"/>
        <v>276.5</v>
      </c>
      <c r="Q546">
        <f t="shared" si="26"/>
        <v>92.166666666666671</v>
      </c>
      <c r="R546" s="6">
        <f t="shared" si="27"/>
        <v>42377.25</v>
      </c>
      <c r="S546" s="6">
        <f t="shared" si="27"/>
        <v>42390.25</v>
      </c>
    </row>
    <row r="547" spans="1:19" x14ac:dyDescent="0.25">
      <c r="A547">
        <v>545</v>
      </c>
      <c r="B547" t="s">
        <v>1111</v>
      </c>
      <c r="C547" s="3" t="s">
        <v>1112</v>
      </c>
      <c r="D547" t="s">
        <v>2014</v>
      </c>
      <c r="E547" t="s">
        <v>2015</v>
      </c>
      <c r="F547">
        <v>184800</v>
      </c>
      <c r="G547">
        <v>164109</v>
      </c>
      <c r="H547" t="s">
        <v>14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>
        <f t="shared" si="25"/>
        <v>88.803571428571431</v>
      </c>
      <c r="Q547">
        <f t="shared" si="26"/>
        <v>61.007063197026021</v>
      </c>
      <c r="R547" s="6">
        <f t="shared" si="27"/>
        <v>43824.25</v>
      </c>
      <c r="S547" s="6">
        <f t="shared" si="27"/>
        <v>43844.25</v>
      </c>
    </row>
    <row r="548" spans="1:19" x14ac:dyDescent="0.25">
      <c r="A548">
        <v>546</v>
      </c>
      <c r="B548" t="s">
        <v>1113</v>
      </c>
      <c r="C548" s="3" t="s">
        <v>1114</v>
      </c>
      <c r="D548" t="s">
        <v>2014</v>
      </c>
      <c r="E548" t="s">
        <v>2015</v>
      </c>
      <c r="F548">
        <v>4200</v>
      </c>
      <c r="G548">
        <v>6870</v>
      </c>
      <c r="H548" t="s">
        <v>19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>
        <f t="shared" si="25"/>
        <v>163.57142857142856</v>
      </c>
      <c r="Q548">
        <f t="shared" si="26"/>
        <v>78.068181818181813</v>
      </c>
      <c r="R548" s="6">
        <f t="shared" si="27"/>
        <v>43360.208333333328</v>
      </c>
      <c r="S548" s="6">
        <f t="shared" si="27"/>
        <v>43363.208333333328</v>
      </c>
    </row>
    <row r="549" spans="1:19" x14ac:dyDescent="0.25">
      <c r="A549">
        <v>547</v>
      </c>
      <c r="B549" t="s">
        <v>1115</v>
      </c>
      <c r="C549" s="3" t="s">
        <v>1116</v>
      </c>
      <c r="D549" t="s">
        <v>2016</v>
      </c>
      <c r="E549" t="s">
        <v>2019</v>
      </c>
      <c r="F549">
        <v>1300</v>
      </c>
      <c r="G549">
        <v>12597</v>
      </c>
      <c r="H549" t="s">
        <v>19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>
        <f t="shared" si="25"/>
        <v>969</v>
      </c>
      <c r="Q549">
        <f t="shared" si="26"/>
        <v>80.75</v>
      </c>
      <c r="R549" s="6">
        <f t="shared" si="27"/>
        <v>42029.25</v>
      </c>
      <c r="S549" s="6">
        <f t="shared" si="27"/>
        <v>42041.25</v>
      </c>
    </row>
    <row r="550" spans="1:19" x14ac:dyDescent="0.25">
      <c r="A550">
        <v>548</v>
      </c>
      <c r="B550" t="s">
        <v>1117</v>
      </c>
      <c r="C550" s="3" t="s">
        <v>1118</v>
      </c>
      <c r="D550" t="s">
        <v>2014</v>
      </c>
      <c r="E550" t="s">
        <v>2015</v>
      </c>
      <c r="F550">
        <v>66100</v>
      </c>
      <c r="G550">
        <v>179074</v>
      </c>
      <c r="H550" t="s">
        <v>19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>
        <f t="shared" si="25"/>
        <v>270.91376701966715</v>
      </c>
      <c r="Q550">
        <f t="shared" si="26"/>
        <v>59.991289782244557</v>
      </c>
      <c r="R550" s="6">
        <f t="shared" si="27"/>
        <v>42461.208333333328</v>
      </c>
      <c r="S550" s="6">
        <f t="shared" si="27"/>
        <v>42474.208333333328</v>
      </c>
    </row>
    <row r="551" spans="1:19" ht="31.5" x14ac:dyDescent="0.25">
      <c r="A551">
        <v>549</v>
      </c>
      <c r="B551" t="s">
        <v>1119</v>
      </c>
      <c r="C551" s="3" t="s">
        <v>1120</v>
      </c>
      <c r="D551" t="s">
        <v>2012</v>
      </c>
      <c r="E551" t="s">
        <v>2021</v>
      </c>
      <c r="F551">
        <v>29500</v>
      </c>
      <c r="G551">
        <v>83843</v>
      </c>
      <c r="H551" t="s">
        <v>19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>
        <f t="shared" si="25"/>
        <v>284.21355932203392</v>
      </c>
      <c r="Q551">
        <f t="shared" si="26"/>
        <v>110.03018372703411</v>
      </c>
      <c r="R551" s="6">
        <f t="shared" si="27"/>
        <v>41422.208333333336</v>
      </c>
      <c r="S551" s="6">
        <f t="shared" si="27"/>
        <v>41431.208333333336</v>
      </c>
    </row>
    <row r="552" spans="1:19" ht="31.5" x14ac:dyDescent="0.25">
      <c r="A552">
        <v>550</v>
      </c>
      <c r="B552" t="s">
        <v>1121</v>
      </c>
      <c r="C552" s="3" t="s">
        <v>1122</v>
      </c>
      <c r="D552" t="s">
        <v>2010</v>
      </c>
      <c r="E552" t="s">
        <v>2020</v>
      </c>
      <c r="F552">
        <v>100</v>
      </c>
      <c r="G552">
        <v>4</v>
      </c>
      <c r="H552" t="s">
        <v>63</v>
      </c>
      <c r="I552">
        <v>1</v>
      </c>
      <c r="J552" t="s">
        <v>86</v>
      </c>
      <c r="K552" t="s">
        <v>87</v>
      </c>
      <c r="L552">
        <v>1330495200</v>
      </c>
      <c r="M552">
        <v>1332306000</v>
      </c>
      <c r="N552" t="b">
        <v>0</v>
      </c>
      <c r="O552" t="b">
        <v>0</v>
      </c>
      <c r="P552">
        <f t="shared" si="25"/>
        <v>4</v>
      </c>
      <c r="Q552">
        <f t="shared" si="26"/>
        <v>4</v>
      </c>
      <c r="R552" s="6">
        <f t="shared" si="27"/>
        <v>40968.25</v>
      </c>
      <c r="S552" s="6">
        <f t="shared" si="27"/>
        <v>40989.208333333336</v>
      </c>
    </row>
    <row r="553" spans="1:19" x14ac:dyDescent="0.25">
      <c r="A553">
        <v>551</v>
      </c>
      <c r="B553" t="s">
        <v>1123</v>
      </c>
      <c r="C553" s="3" t="s">
        <v>1124</v>
      </c>
      <c r="D553" t="s">
        <v>2012</v>
      </c>
      <c r="E553" t="s">
        <v>2013</v>
      </c>
      <c r="F553">
        <v>180100</v>
      </c>
      <c r="G553">
        <v>105598</v>
      </c>
      <c r="H553" t="s">
        <v>14</v>
      </c>
      <c r="I553">
        <v>2779</v>
      </c>
      <c r="J553" t="s">
        <v>24</v>
      </c>
      <c r="K553" t="s">
        <v>25</v>
      </c>
      <c r="L553">
        <v>1419055200</v>
      </c>
      <c r="M553">
        <v>1422511200</v>
      </c>
      <c r="N553" t="b">
        <v>0</v>
      </c>
      <c r="O553" t="b">
        <v>1</v>
      </c>
      <c r="P553">
        <f t="shared" si="25"/>
        <v>58.6329816768462</v>
      </c>
      <c r="Q553">
        <f t="shared" si="26"/>
        <v>37.99856063332134</v>
      </c>
      <c r="R553" s="6">
        <f t="shared" si="27"/>
        <v>41993.25</v>
      </c>
      <c r="S553" s="6">
        <f t="shared" si="27"/>
        <v>42033.25</v>
      </c>
    </row>
    <row r="554" spans="1:19" x14ac:dyDescent="0.25">
      <c r="A554">
        <v>552</v>
      </c>
      <c r="B554" t="s">
        <v>1125</v>
      </c>
      <c r="C554" s="3" t="s">
        <v>1126</v>
      </c>
      <c r="D554" t="s">
        <v>2014</v>
      </c>
      <c r="E554" t="s">
        <v>2015</v>
      </c>
      <c r="F554">
        <v>9000</v>
      </c>
      <c r="G554">
        <v>8866</v>
      </c>
      <c r="H554" t="s">
        <v>14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>
        <f t="shared" si="25"/>
        <v>98.51111111111112</v>
      </c>
      <c r="Q554">
        <f t="shared" si="26"/>
        <v>96.369565217391298</v>
      </c>
      <c r="R554" s="6">
        <f t="shared" si="27"/>
        <v>42700.25</v>
      </c>
      <c r="S554" s="6">
        <f t="shared" si="27"/>
        <v>42702.25</v>
      </c>
    </row>
    <row r="555" spans="1:19" ht="31.5" x14ac:dyDescent="0.25">
      <c r="A555">
        <v>553</v>
      </c>
      <c r="B555" t="s">
        <v>1127</v>
      </c>
      <c r="C555" s="3" t="s">
        <v>1128</v>
      </c>
      <c r="D555" t="s">
        <v>2010</v>
      </c>
      <c r="E555" t="s">
        <v>2011</v>
      </c>
      <c r="F555">
        <v>170600</v>
      </c>
      <c r="G555">
        <v>75022</v>
      </c>
      <c r="H555" t="s">
        <v>14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>
        <f t="shared" si="25"/>
        <v>43.975381008206334</v>
      </c>
      <c r="Q555">
        <f t="shared" si="26"/>
        <v>72.978599221789878</v>
      </c>
      <c r="R555" s="6">
        <f t="shared" si="27"/>
        <v>40545.25</v>
      </c>
      <c r="S555" s="6">
        <f t="shared" si="27"/>
        <v>40546.25</v>
      </c>
    </row>
    <row r="556" spans="1:19" ht="31.5" x14ac:dyDescent="0.25">
      <c r="A556">
        <v>554</v>
      </c>
      <c r="B556" t="s">
        <v>1129</v>
      </c>
      <c r="C556" s="3" t="s">
        <v>1130</v>
      </c>
      <c r="D556" t="s">
        <v>2010</v>
      </c>
      <c r="E556" t="s">
        <v>2020</v>
      </c>
      <c r="F556">
        <v>9500</v>
      </c>
      <c r="G556">
        <v>14408</v>
      </c>
      <c r="H556" t="s">
        <v>19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>
        <f t="shared" si="25"/>
        <v>151.66315789473683</v>
      </c>
      <c r="Q556">
        <f t="shared" si="26"/>
        <v>26.007220216606498</v>
      </c>
      <c r="R556" s="6">
        <f t="shared" si="27"/>
        <v>42723.25</v>
      </c>
      <c r="S556" s="6">
        <f t="shared" si="27"/>
        <v>42729.25</v>
      </c>
    </row>
    <row r="557" spans="1:19" x14ac:dyDescent="0.25">
      <c r="A557">
        <v>555</v>
      </c>
      <c r="B557" t="s">
        <v>1131</v>
      </c>
      <c r="C557" s="3" t="s">
        <v>1132</v>
      </c>
      <c r="D557" t="s">
        <v>2010</v>
      </c>
      <c r="E557" t="s">
        <v>2011</v>
      </c>
      <c r="F557">
        <v>6300</v>
      </c>
      <c r="G557">
        <v>14089</v>
      </c>
      <c r="H557" t="s">
        <v>19</v>
      </c>
      <c r="I557">
        <v>135</v>
      </c>
      <c r="J557" t="s">
        <v>32</v>
      </c>
      <c r="K557" t="s">
        <v>33</v>
      </c>
      <c r="L557">
        <v>1396414800</v>
      </c>
      <c r="M557">
        <v>1399093200</v>
      </c>
      <c r="N557" t="b">
        <v>0</v>
      </c>
      <c r="O557" t="b">
        <v>0</v>
      </c>
      <c r="P557">
        <f t="shared" si="25"/>
        <v>223.63492063492063</v>
      </c>
      <c r="Q557">
        <f t="shared" si="26"/>
        <v>104.36296296296297</v>
      </c>
      <c r="R557" s="6">
        <f t="shared" si="27"/>
        <v>41731.208333333336</v>
      </c>
      <c r="S557" s="6">
        <f t="shared" si="27"/>
        <v>41762.208333333336</v>
      </c>
    </row>
    <row r="558" spans="1:19" x14ac:dyDescent="0.25">
      <c r="A558">
        <v>556</v>
      </c>
      <c r="B558" t="s">
        <v>420</v>
      </c>
      <c r="C558" s="3" t="s">
        <v>1133</v>
      </c>
      <c r="D558" t="s">
        <v>2022</v>
      </c>
      <c r="E558" t="s">
        <v>2034</v>
      </c>
      <c r="F558">
        <v>5200</v>
      </c>
      <c r="G558">
        <v>12467</v>
      </c>
      <c r="H558" t="s">
        <v>19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>
        <f t="shared" si="25"/>
        <v>239.75</v>
      </c>
      <c r="Q558">
        <f t="shared" si="26"/>
        <v>102.18852459016394</v>
      </c>
      <c r="R558" s="6">
        <f t="shared" si="27"/>
        <v>40792.208333333336</v>
      </c>
      <c r="S558" s="6">
        <f t="shared" si="27"/>
        <v>40799.208333333336</v>
      </c>
    </row>
    <row r="559" spans="1:19" x14ac:dyDescent="0.25">
      <c r="A559">
        <v>557</v>
      </c>
      <c r="B559" t="s">
        <v>1134</v>
      </c>
      <c r="C559" s="3" t="s">
        <v>1135</v>
      </c>
      <c r="D559" t="s">
        <v>2016</v>
      </c>
      <c r="E559" t="s">
        <v>2038</v>
      </c>
      <c r="F559">
        <v>6000</v>
      </c>
      <c r="G559">
        <v>11960</v>
      </c>
      <c r="H559" t="s">
        <v>19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>
        <f t="shared" si="25"/>
        <v>199.33333333333334</v>
      </c>
      <c r="Q559">
        <f t="shared" si="26"/>
        <v>54.117647058823529</v>
      </c>
      <c r="R559" s="6">
        <f t="shared" si="27"/>
        <v>42279.208333333328</v>
      </c>
      <c r="S559" s="6">
        <f t="shared" si="27"/>
        <v>42282.208333333328</v>
      </c>
    </row>
    <row r="560" spans="1:19" x14ac:dyDescent="0.25">
      <c r="A560">
        <v>558</v>
      </c>
      <c r="B560" t="s">
        <v>1136</v>
      </c>
      <c r="C560" s="3" t="s">
        <v>1137</v>
      </c>
      <c r="D560" t="s">
        <v>2014</v>
      </c>
      <c r="E560" t="s">
        <v>2015</v>
      </c>
      <c r="F560">
        <v>5800</v>
      </c>
      <c r="G560">
        <v>7966</v>
      </c>
      <c r="H560" t="s">
        <v>19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>
        <f t="shared" si="25"/>
        <v>137.34482758620689</v>
      </c>
      <c r="Q560">
        <f t="shared" si="26"/>
        <v>63.222222222222221</v>
      </c>
      <c r="R560" s="6">
        <f t="shared" si="27"/>
        <v>42424.25</v>
      </c>
      <c r="S560" s="6">
        <f t="shared" si="27"/>
        <v>42467.208333333328</v>
      </c>
    </row>
    <row r="561" spans="1:19" x14ac:dyDescent="0.25">
      <c r="A561">
        <v>559</v>
      </c>
      <c r="B561" t="s">
        <v>1138</v>
      </c>
      <c r="C561" s="3" t="s">
        <v>1139</v>
      </c>
      <c r="D561" t="s">
        <v>2014</v>
      </c>
      <c r="E561" t="s">
        <v>2015</v>
      </c>
      <c r="F561">
        <v>105300</v>
      </c>
      <c r="G561">
        <v>106321</v>
      </c>
      <c r="H561" t="s">
        <v>19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>
        <f t="shared" si="25"/>
        <v>100.9696106362773</v>
      </c>
      <c r="Q561">
        <f t="shared" si="26"/>
        <v>104.03228962818004</v>
      </c>
      <c r="R561" s="6">
        <f t="shared" si="27"/>
        <v>42584.208333333328</v>
      </c>
      <c r="S561" s="6">
        <f t="shared" si="27"/>
        <v>42591.208333333328</v>
      </c>
    </row>
    <row r="562" spans="1:19" x14ac:dyDescent="0.25">
      <c r="A562">
        <v>560</v>
      </c>
      <c r="B562" t="s">
        <v>1140</v>
      </c>
      <c r="C562" s="3" t="s">
        <v>1141</v>
      </c>
      <c r="D562" t="s">
        <v>2016</v>
      </c>
      <c r="E562" t="s">
        <v>2024</v>
      </c>
      <c r="F562">
        <v>20000</v>
      </c>
      <c r="G562">
        <v>158832</v>
      </c>
      <c r="H562" t="s">
        <v>19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>
        <f t="shared" si="25"/>
        <v>794.16</v>
      </c>
      <c r="Q562">
        <f t="shared" si="26"/>
        <v>49.994334277620396</v>
      </c>
      <c r="R562" s="6">
        <f t="shared" si="27"/>
        <v>40865.25</v>
      </c>
      <c r="S562" s="6">
        <f t="shared" si="27"/>
        <v>40905.25</v>
      </c>
    </row>
    <row r="563" spans="1:19" x14ac:dyDescent="0.25">
      <c r="A563">
        <v>561</v>
      </c>
      <c r="B563" t="s">
        <v>1142</v>
      </c>
      <c r="C563" s="3" t="s">
        <v>1143</v>
      </c>
      <c r="D563" t="s">
        <v>2014</v>
      </c>
      <c r="E563" t="s">
        <v>2015</v>
      </c>
      <c r="F563">
        <v>3000</v>
      </c>
      <c r="G563">
        <v>11091</v>
      </c>
      <c r="H563" t="s">
        <v>19</v>
      </c>
      <c r="I563">
        <v>198</v>
      </c>
      <c r="J563" t="s">
        <v>86</v>
      </c>
      <c r="K563" t="s">
        <v>87</v>
      </c>
      <c r="L563">
        <v>1318827600</v>
      </c>
      <c r="M563">
        <v>1319000400</v>
      </c>
      <c r="N563" t="b">
        <v>0</v>
      </c>
      <c r="O563" t="b">
        <v>0</v>
      </c>
      <c r="P563">
        <f t="shared" si="25"/>
        <v>369.7</v>
      </c>
      <c r="Q563">
        <f t="shared" si="26"/>
        <v>56.015151515151516</v>
      </c>
      <c r="R563" s="6">
        <f t="shared" si="27"/>
        <v>40833.208333333336</v>
      </c>
      <c r="S563" s="6">
        <f t="shared" si="27"/>
        <v>40835.208333333336</v>
      </c>
    </row>
    <row r="564" spans="1:19" ht="31.5" x14ac:dyDescent="0.25">
      <c r="A564">
        <v>562</v>
      </c>
      <c r="B564" t="s">
        <v>1144</v>
      </c>
      <c r="C564" s="3" t="s">
        <v>1145</v>
      </c>
      <c r="D564" t="s">
        <v>2010</v>
      </c>
      <c r="E564" t="s">
        <v>2011</v>
      </c>
      <c r="F564">
        <v>9900</v>
      </c>
      <c r="G564">
        <v>1269</v>
      </c>
      <c r="H564" t="s">
        <v>14</v>
      </c>
      <c r="I564">
        <v>26</v>
      </c>
      <c r="J564" t="s">
        <v>86</v>
      </c>
      <c r="K564" t="s">
        <v>87</v>
      </c>
      <c r="L564">
        <v>1552366800</v>
      </c>
      <c r="M564">
        <v>1552539600</v>
      </c>
      <c r="N564" t="b">
        <v>0</v>
      </c>
      <c r="O564" t="b">
        <v>0</v>
      </c>
      <c r="P564">
        <f t="shared" si="25"/>
        <v>12.818181818181817</v>
      </c>
      <c r="Q564">
        <f t="shared" si="26"/>
        <v>48.807692307692307</v>
      </c>
      <c r="R564" s="6">
        <f t="shared" si="27"/>
        <v>43536.208333333328</v>
      </c>
      <c r="S564" s="6">
        <f t="shared" si="27"/>
        <v>43538.208333333328</v>
      </c>
    </row>
    <row r="565" spans="1:19" x14ac:dyDescent="0.25">
      <c r="A565">
        <v>563</v>
      </c>
      <c r="B565" t="s">
        <v>1146</v>
      </c>
      <c r="C565" s="3" t="s">
        <v>1147</v>
      </c>
      <c r="D565" t="s">
        <v>2016</v>
      </c>
      <c r="E565" t="s">
        <v>2017</v>
      </c>
      <c r="F565">
        <v>3700</v>
      </c>
      <c r="G565">
        <v>5107</v>
      </c>
      <c r="H565" t="s">
        <v>19</v>
      </c>
      <c r="I565">
        <v>85</v>
      </c>
      <c r="J565" t="s">
        <v>24</v>
      </c>
      <c r="K565" t="s">
        <v>25</v>
      </c>
      <c r="L565">
        <v>1542088800</v>
      </c>
      <c r="M565">
        <v>1543816800</v>
      </c>
      <c r="N565" t="b">
        <v>0</v>
      </c>
      <c r="O565" t="b">
        <v>0</v>
      </c>
      <c r="P565">
        <f t="shared" si="25"/>
        <v>138.02702702702703</v>
      </c>
      <c r="Q565">
        <f t="shared" si="26"/>
        <v>60.082352941176474</v>
      </c>
      <c r="R565" s="6">
        <f t="shared" si="27"/>
        <v>43417.25</v>
      </c>
      <c r="S565" s="6">
        <f t="shared" si="27"/>
        <v>43437.25</v>
      </c>
    </row>
    <row r="566" spans="1:19" x14ac:dyDescent="0.25">
      <c r="A566">
        <v>564</v>
      </c>
      <c r="B566" t="s">
        <v>1148</v>
      </c>
      <c r="C566" s="3" t="s">
        <v>1149</v>
      </c>
      <c r="D566" t="s">
        <v>2014</v>
      </c>
      <c r="E566" t="s">
        <v>2015</v>
      </c>
      <c r="F566">
        <v>168700</v>
      </c>
      <c r="G566">
        <v>141393</v>
      </c>
      <c r="H566" t="s">
        <v>14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>
        <f t="shared" si="25"/>
        <v>83.813278008298752</v>
      </c>
      <c r="Q566">
        <f t="shared" si="26"/>
        <v>78.990502793296088</v>
      </c>
      <c r="R566" s="6">
        <f t="shared" si="27"/>
        <v>42078.208333333328</v>
      </c>
      <c r="S566" s="6">
        <f t="shared" si="27"/>
        <v>42086.208333333328</v>
      </c>
    </row>
    <row r="567" spans="1:19" x14ac:dyDescent="0.25">
      <c r="A567">
        <v>565</v>
      </c>
      <c r="B567" t="s">
        <v>1150</v>
      </c>
      <c r="C567" s="3" t="s">
        <v>1151</v>
      </c>
      <c r="D567" t="s">
        <v>2014</v>
      </c>
      <c r="E567" t="s">
        <v>2015</v>
      </c>
      <c r="F567">
        <v>94900</v>
      </c>
      <c r="G567">
        <v>194166</v>
      </c>
      <c r="H567" t="s">
        <v>19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>
        <f t="shared" si="25"/>
        <v>204.60063224446787</v>
      </c>
      <c r="Q567">
        <f t="shared" si="26"/>
        <v>53.99499443826474</v>
      </c>
      <c r="R567" s="6">
        <f t="shared" si="27"/>
        <v>40862.25</v>
      </c>
      <c r="S567" s="6">
        <f t="shared" si="27"/>
        <v>40882.25</v>
      </c>
    </row>
    <row r="568" spans="1:19" x14ac:dyDescent="0.25">
      <c r="A568">
        <v>566</v>
      </c>
      <c r="B568" t="s">
        <v>1152</v>
      </c>
      <c r="C568" s="3" t="s">
        <v>1153</v>
      </c>
      <c r="D568" t="s">
        <v>2010</v>
      </c>
      <c r="E568" t="s">
        <v>2018</v>
      </c>
      <c r="F568">
        <v>9300</v>
      </c>
      <c r="G568">
        <v>4124</v>
      </c>
      <c r="H568" t="s">
        <v>14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>
        <f t="shared" si="25"/>
        <v>44.344086021505376</v>
      </c>
      <c r="Q568">
        <f t="shared" si="26"/>
        <v>111.45945945945945</v>
      </c>
      <c r="R568" s="6">
        <f t="shared" si="27"/>
        <v>42424.25</v>
      </c>
      <c r="S568" s="6">
        <f t="shared" si="27"/>
        <v>42447.208333333328</v>
      </c>
    </row>
    <row r="569" spans="1:19" ht="31.5" x14ac:dyDescent="0.25">
      <c r="A569">
        <v>567</v>
      </c>
      <c r="B569" t="s">
        <v>1154</v>
      </c>
      <c r="C569" s="3" t="s">
        <v>1155</v>
      </c>
      <c r="D569" t="s">
        <v>2010</v>
      </c>
      <c r="E569" t="s">
        <v>2011</v>
      </c>
      <c r="F569">
        <v>6800</v>
      </c>
      <c r="G569">
        <v>14865</v>
      </c>
      <c r="H569" t="s">
        <v>19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>
        <f t="shared" si="25"/>
        <v>218.60294117647058</v>
      </c>
      <c r="Q569">
        <f t="shared" si="26"/>
        <v>60.922131147540981</v>
      </c>
      <c r="R569" s="6">
        <f t="shared" si="27"/>
        <v>41830.208333333336</v>
      </c>
      <c r="S569" s="6">
        <f t="shared" si="27"/>
        <v>41832.208333333336</v>
      </c>
    </row>
    <row r="570" spans="1:19" x14ac:dyDescent="0.25">
      <c r="A570">
        <v>568</v>
      </c>
      <c r="B570" t="s">
        <v>1156</v>
      </c>
      <c r="C570" s="3" t="s">
        <v>1157</v>
      </c>
      <c r="D570" t="s">
        <v>2014</v>
      </c>
      <c r="E570" t="s">
        <v>2015</v>
      </c>
      <c r="F570">
        <v>72400</v>
      </c>
      <c r="G570">
        <v>134688</v>
      </c>
      <c r="H570" t="s">
        <v>19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>
        <f t="shared" si="25"/>
        <v>186.03314917127071</v>
      </c>
      <c r="Q570">
        <f t="shared" si="26"/>
        <v>26.0015444015444</v>
      </c>
      <c r="R570" s="6">
        <f t="shared" si="27"/>
        <v>40374.208333333336</v>
      </c>
      <c r="S570" s="6">
        <f t="shared" si="27"/>
        <v>40419.208333333336</v>
      </c>
    </row>
    <row r="571" spans="1:19" x14ac:dyDescent="0.25">
      <c r="A571">
        <v>569</v>
      </c>
      <c r="B571" t="s">
        <v>1158</v>
      </c>
      <c r="C571" s="3" t="s">
        <v>1159</v>
      </c>
      <c r="D571" t="s">
        <v>2016</v>
      </c>
      <c r="E571" t="s">
        <v>2024</v>
      </c>
      <c r="F571">
        <v>20100</v>
      </c>
      <c r="G571">
        <v>47705</v>
      </c>
      <c r="H571" t="s">
        <v>19</v>
      </c>
      <c r="I571">
        <v>589</v>
      </c>
      <c r="J571" t="s">
        <v>94</v>
      </c>
      <c r="K571" t="s">
        <v>95</v>
      </c>
      <c r="L571">
        <v>1294725600</v>
      </c>
      <c r="M571">
        <v>1295762400</v>
      </c>
      <c r="N571" t="b">
        <v>0</v>
      </c>
      <c r="O571" t="b">
        <v>0</v>
      </c>
      <c r="P571">
        <f t="shared" si="25"/>
        <v>237.33830845771143</v>
      </c>
      <c r="Q571">
        <f t="shared" si="26"/>
        <v>80.993208828522924</v>
      </c>
      <c r="R571" s="6">
        <f t="shared" si="27"/>
        <v>40554.25</v>
      </c>
      <c r="S571" s="6">
        <f t="shared" si="27"/>
        <v>40566.25</v>
      </c>
    </row>
    <row r="572" spans="1:19" x14ac:dyDescent="0.25">
      <c r="A572">
        <v>570</v>
      </c>
      <c r="B572" t="s">
        <v>1160</v>
      </c>
      <c r="C572" s="3" t="s">
        <v>1161</v>
      </c>
      <c r="D572" t="s">
        <v>2010</v>
      </c>
      <c r="E572" t="s">
        <v>2011</v>
      </c>
      <c r="F572">
        <v>31200</v>
      </c>
      <c r="G572">
        <v>95364</v>
      </c>
      <c r="H572" t="s">
        <v>19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>
        <f t="shared" si="25"/>
        <v>305.65384615384613</v>
      </c>
      <c r="Q572">
        <f t="shared" si="26"/>
        <v>34.995963302752294</v>
      </c>
      <c r="R572" s="6">
        <f t="shared" si="27"/>
        <v>41993.25</v>
      </c>
      <c r="S572" s="6">
        <f t="shared" si="27"/>
        <v>41999.25</v>
      </c>
    </row>
    <row r="573" spans="1:19" x14ac:dyDescent="0.25">
      <c r="A573">
        <v>571</v>
      </c>
      <c r="B573" t="s">
        <v>1162</v>
      </c>
      <c r="C573" s="3" t="s">
        <v>1163</v>
      </c>
      <c r="D573" t="s">
        <v>2016</v>
      </c>
      <c r="E573" t="s">
        <v>2027</v>
      </c>
      <c r="F573">
        <v>3500</v>
      </c>
      <c r="G573">
        <v>3295</v>
      </c>
      <c r="H573" t="s">
        <v>14</v>
      </c>
      <c r="I573">
        <v>35</v>
      </c>
      <c r="J573" t="s">
        <v>94</v>
      </c>
      <c r="K573" t="s">
        <v>95</v>
      </c>
      <c r="L573">
        <v>1434690000</v>
      </c>
      <c r="M573">
        <v>1438750800</v>
      </c>
      <c r="N573" t="b">
        <v>0</v>
      </c>
      <c r="O573" t="b">
        <v>0</v>
      </c>
      <c r="P573">
        <f t="shared" si="25"/>
        <v>94.142857142857139</v>
      </c>
      <c r="Q573">
        <f t="shared" si="26"/>
        <v>94.142857142857139</v>
      </c>
      <c r="R573" s="6">
        <f t="shared" si="27"/>
        <v>42174.208333333328</v>
      </c>
      <c r="S573" s="6">
        <f t="shared" si="27"/>
        <v>42221.208333333328</v>
      </c>
    </row>
    <row r="574" spans="1:19" x14ac:dyDescent="0.25">
      <c r="A574">
        <v>572</v>
      </c>
      <c r="B574" t="s">
        <v>1164</v>
      </c>
      <c r="C574" s="3" t="s">
        <v>1165</v>
      </c>
      <c r="D574" t="s">
        <v>2010</v>
      </c>
      <c r="E574" t="s">
        <v>2011</v>
      </c>
      <c r="F574">
        <v>9000</v>
      </c>
      <c r="G574">
        <v>4896</v>
      </c>
      <c r="H574" t="s">
        <v>63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>
        <f t="shared" si="25"/>
        <v>54.400000000000006</v>
      </c>
      <c r="Q574">
        <f t="shared" si="26"/>
        <v>52.085106382978722</v>
      </c>
      <c r="R574" s="6">
        <f t="shared" si="27"/>
        <v>42275.208333333328</v>
      </c>
      <c r="S574" s="6">
        <f t="shared" si="27"/>
        <v>42291.208333333328</v>
      </c>
    </row>
    <row r="575" spans="1:19" x14ac:dyDescent="0.25">
      <c r="A575">
        <v>573</v>
      </c>
      <c r="B575" t="s">
        <v>1166</v>
      </c>
      <c r="C575" s="3" t="s">
        <v>1167</v>
      </c>
      <c r="D575" t="s">
        <v>2039</v>
      </c>
      <c r="E575" t="s">
        <v>2040</v>
      </c>
      <c r="F575">
        <v>6700</v>
      </c>
      <c r="G575">
        <v>7496</v>
      </c>
      <c r="H575" t="s">
        <v>19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>
        <f t="shared" si="25"/>
        <v>111.88059701492537</v>
      </c>
      <c r="Q575">
        <f t="shared" si="26"/>
        <v>24.986666666666668</v>
      </c>
      <c r="R575" s="6">
        <f t="shared" si="27"/>
        <v>41761.208333333336</v>
      </c>
      <c r="S575" s="6">
        <f t="shared" si="27"/>
        <v>41763.208333333336</v>
      </c>
    </row>
    <row r="576" spans="1:19" x14ac:dyDescent="0.25">
      <c r="A576">
        <v>574</v>
      </c>
      <c r="B576" t="s">
        <v>1168</v>
      </c>
      <c r="C576" s="3" t="s">
        <v>1169</v>
      </c>
      <c r="D576" t="s">
        <v>2008</v>
      </c>
      <c r="E576" t="s">
        <v>2009</v>
      </c>
      <c r="F576">
        <v>2700</v>
      </c>
      <c r="G576">
        <v>9967</v>
      </c>
      <c r="H576" t="s">
        <v>19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>
        <f t="shared" si="25"/>
        <v>369.14814814814815</v>
      </c>
      <c r="Q576">
        <f t="shared" si="26"/>
        <v>69.215277777777771</v>
      </c>
      <c r="R576" s="6">
        <f t="shared" si="27"/>
        <v>43806.25</v>
      </c>
      <c r="S576" s="6">
        <f t="shared" si="27"/>
        <v>43816.25</v>
      </c>
    </row>
    <row r="577" spans="1:19" x14ac:dyDescent="0.25">
      <c r="A577">
        <v>575</v>
      </c>
      <c r="B577" t="s">
        <v>1170</v>
      </c>
      <c r="C577" s="3" t="s">
        <v>1171</v>
      </c>
      <c r="D577" t="s">
        <v>2014</v>
      </c>
      <c r="E577" t="s">
        <v>2015</v>
      </c>
      <c r="F577">
        <v>83300</v>
      </c>
      <c r="G577">
        <v>52421</v>
      </c>
      <c r="H577" t="s">
        <v>14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>
        <f t="shared" si="25"/>
        <v>62.930372148859547</v>
      </c>
      <c r="Q577">
        <f t="shared" si="26"/>
        <v>93.944444444444443</v>
      </c>
      <c r="R577" s="6">
        <f t="shared" si="27"/>
        <v>41779.208333333336</v>
      </c>
      <c r="S577" s="6">
        <f t="shared" si="27"/>
        <v>41782.208333333336</v>
      </c>
    </row>
    <row r="578" spans="1:19" ht="31.5" x14ac:dyDescent="0.25">
      <c r="A578">
        <v>576</v>
      </c>
      <c r="B578" t="s">
        <v>1172</v>
      </c>
      <c r="C578" s="3" t="s">
        <v>1173</v>
      </c>
      <c r="D578" t="s">
        <v>2014</v>
      </c>
      <c r="E578" t="s">
        <v>2015</v>
      </c>
      <c r="F578">
        <v>9700</v>
      </c>
      <c r="G578">
        <v>6298</v>
      </c>
      <c r="H578" t="s">
        <v>14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>
        <f t="shared" si="25"/>
        <v>64.927835051546396</v>
      </c>
      <c r="Q578">
        <f t="shared" si="26"/>
        <v>98.40625</v>
      </c>
      <c r="R578" s="6">
        <f t="shared" si="27"/>
        <v>43040.208333333328</v>
      </c>
      <c r="S578" s="6">
        <f t="shared" si="27"/>
        <v>43057.25</v>
      </c>
    </row>
    <row r="579" spans="1:19" x14ac:dyDescent="0.25">
      <c r="A579">
        <v>577</v>
      </c>
      <c r="B579" t="s">
        <v>1174</v>
      </c>
      <c r="C579" s="3" t="s">
        <v>1175</v>
      </c>
      <c r="D579" t="s">
        <v>2010</v>
      </c>
      <c r="E579" t="s">
        <v>2033</v>
      </c>
      <c r="F579">
        <v>8200</v>
      </c>
      <c r="G579">
        <v>1546</v>
      </c>
      <c r="H579" t="s">
        <v>63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>
        <f t="shared" ref="P579:P642" si="28">(G579/F579)*100</f>
        <v>18.853658536585368</v>
      </c>
      <c r="Q579">
        <f t="shared" ref="Q579:Q642" si="29">G579/I579</f>
        <v>41.783783783783782</v>
      </c>
      <c r="R579" s="6">
        <f t="shared" ref="R579:S642" si="30">(((L579/60)/60)/24)+DATE(1970,1,1)</f>
        <v>40613.25</v>
      </c>
      <c r="S579" s="6">
        <f t="shared" si="30"/>
        <v>40639.208333333336</v>
      </c>
    </row>
    <row r="580" spans="1:19" x14ac:dyDescent="0.25">
      <c r="A580">
        <v>578</v>
      </c>
      <c r="B580" t="s">
        <v>1176</v>
      </c>
      <c r="C580" s="3" t="s">
        <v>1177</v>
      </c>
      <c r="D580" t="s">
        <v>2016</v>
      </c>
      <c r="E580" t="s">
        <v>2038</v>
      </c>
      <c r="F580">
        <v>96500</v>
      </c>
      <c r="G580">
        <v>16168</v>
      </c>
      <c r="H580" t="s">
        <v>14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>
        <f t="shared" si="28"/>
        <v>16.754404145077721</v>
      </c>
      <c r="Q580">
        <f t="shared" si="29"/>
        <v>65.991836734693877</v>
      </c>
      <c r="R580" s="6">
        <f t="shared" si="30"/>
        <v>40878.25</v>
      </c>
      <c r="S580" s="6">
        <f t="shared" si="30"/>
        <v>40881.25</v>
      </c>
    </row>
    <row r="581" spans="1:19" x14ac:dyDescent="0.25">
      <c r="A581">
        <v>579</v>
      </c>
      <c r="B581" t="s">
        <v>1178</v>
      </c>
      <c r="C581" s="3" t="s">
        <v>1179</v>
      </c>
      <c r="D581" t="s">
        <v>2010</v>
      </c>
      <c r="E581" t="s">
        <v>2033</v>
      </c>
      <c r="F581">
        <v>6200</v>
      </c>
      <c r="G581">
        <v>6269</v>
      </c>
      <c r="H581" t="s">
        <v>19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>
        <f t="shared" si="28"/>
        <v>101.11290322580646</v>
      </c>
      <c r="Q581">
        <f t="shared" si="29"/>
        <v>72.05747126436782</v>
      </c>
      <c r="R581" s="6">
        <f t="shared" si="30"/>
        <v>40762.208333333336</v>
      </c>
      <c r="S581" s="6">
        <f t="shared" si="30"/>
        <v>40774.208333333336</v>
      </c>
    </row>
    <row r="582" spans="1:19" x14ac:dyDescent="0.25">
      <c r="A582">
        <v>580</v>
      </c>
      <c r="B582" t="s">
        <v>533</v>
      </c>
      <c r="C582" s="3" t="s">
        <v>1180</v>
      </c>
      <c r="D582" t="s">
        <v>2014</v>
      </c>
      <c r="E582" t="s">
        <v>2015</v>
      </c>
      <c r="F582">
        <v>43800</v>
      </c>
      <c r="G582">
        <v>149578</v>
      </c>
      <c r="H582" t="s">
        <v>19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>
        <f t="shared" si="28"/>
        <v>341.5022831050228</v>
      </c>
      <c r="Q582">
        <f t="shared" si="29"/>
        <v>48.003209242618745</v>
      </c>
      <c r="R582" s="6">
        <f t="shared" si="30"/>
        <v>41696.25</v>
      </c>
      <c r="S582" s="6">
        <f t="shared" si="30"/>
        <v>41704.25</v>
      </c>
    </row>
    <row r="583" spans="1:19" x14ac:dyDescent="0.25">
      <c r="A583">
        <v>581</v>
      </c>
      <c r="B583" t="s">
        <v>1181</v>
      </c>
      <c r="C583" s="3" t="s">
        <v>1182</v>
      </c>
      <c r="D583" t="s">
        <v>2012</v>
      </c>
      <c r="E583" t="s">
        <v>2013</v>
      </c>
      <c r="F583">
        <v>6000</v>
      </c>
      <c r="G583">
        <v>3841</v>
      </c>
      <c r="H583" t="s">
        <v>14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>
        <f t="shared" si="28"/>
        <v>64.016666666666666</v>
      </c>
      <c r="Q583">
        <f t="shared" si="29"/>
        <v>54.098591549295776</v>
      </c>
      <c r="R583" s="6">
        <f t="shared" si="30"/>
        <v>40662.208333333336</v>
      </c>
      <c r="S583" s="6">
        <f t="shared" si="30"/>
        <v>40677.208333333336</v>
      </c>
    </row>
    <row r="584" spans="1:19" x14ac:dyDescent="0.25">
      <c r="A584">
        <v>582</v>
      </c>
      <c r="B584" t="s">
        <v>1183</v>
      </c>
      <c r="C584" s="3" t="s">
        <v>1184</v>
      </c>
      <c r="D584" t="s">
        <v>2025</v>
      </c>
      <c r="E584" t="s">
        <v>2026</v>
      </c>
      <c r="F584">
        <v>8700</v>
      </c>
      <c r="G584">
        <v>4531</v>
      </c>
      <c r="H584" t="s">
        <v>14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>
        <f t="shared" si="28"/>
        <v>52.080459770114942</v>
      </c>
      <c r="Q584">
        <f t="shared" si="29"/>
        <v>107.88095238095238</v>
      </c>
      <c r="R584" s="6">
        <f t="shared" si="30"/>
        <v>42165.208333333328</v>
      </c>
      <c r="S584" s="6">
        <f t="shared" si="30"/>
        <v>42170.208333333328</v>
      </c>
    </row>
    <row r="585" spans="1:19" ht="31.5" x14ac:dyDescent="0.25">
      <c r="A585">
        <v>583</v>
      </c>
      <c r="B585" t="s">
        <v>1185</v>
      </c>
      <c r="C585" s="3" t="s">
        <v>1186</v>
      </c>
      <c r="D585" t="s">
        <v>2016</v>
      </c>
      <c r="E585" t="s">
        <v>2017</v>
      </c>
      <c r="F585">
        <v>18900</v>
      </c>
      <c r="G585">
        <v>60934</v>
      </c>
      <c r="H585" t="s">
        <v>19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>
        <f t="shared" si="28"/>
        <v>322.40211640211641</v>
      </c>
      <c r="Q585">
        <f t="shared" si="29"/>
        <v>67.034103410341032</v>
      </c>
      <c r="R585" s="6">
        <f t="shared" si="30"/>
        <v>40959.25</v>
      </c>
      <c r="S585" s="6">
        <f t="shared" si="30"/>
        <v>40976.25</v>
      </c>
    </row>
    <row r="586" spans="1:19" x14ac:dyDescent="0.25">
      <c r="A586">
        <v>584</v>
      </c>
      <c r="B586" t="s">
        <v>40</v>
      </c>
      <c r="C586" s="3" t="s">
        <v>1187</v>
      </c>
      <c r="D586" t="s">
        <v>2012</v>
      </c>
      <c r="E586" t="s">
        <v>2013</v>
      </c>
      <c r="F586">
        <v>86400</v>
      </c>
      <c r="G586">
        <v>103255</v>
      </c>
      <c r="H586" t="s">
        <v>19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>
        <f t="shared" si="28"/>
        <v>119.50810185185186</v>
      </c>
      <c r="Q586">
        <f t="shared" si="29"/>
        <v>64.01425914445133</v>
      </c>
      <c r="R586" s="6">
        <f t="shared" si="30"/>
        <v>41024.208333333336</v>
      </c>
      <c r="S586" s="6">
        <f t="shared" si="30"/>
        <v>41038.208333333336</v>
      </c>
    </row>
    <row r="587" spans="1:19" x14ac:dyDescent="0.25">
      <c r="A587">
        <v>585</v>
      </c>
      <c r="B587" t="s">
        <v>1188</v>
      </c>
      <c r="C587" s="3" t="s">
        <v>1189</v>
      </c>
      <c r="D587" t="s">
        <v>2022</v>
      </c>
      <c r="E587" t="s">
        <v>2034</v>
      </c>
      <c r="F587">
        <v>8900</v>
      </c>
      <c r="G587">
        <v>13065</v>
      </c>
      <c r="H587" t="s">
        <v>19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>
        <f t="shared" si="28"/>
        <v>146.79775280898878</v>
      </c>
      <c r="Q587">
        <f t="shared" si="29"/>
        <v>96.066176470588232</v>
      </c>
      <c r="R587" s="6">
        <f t="shared" si="30"/>
        <v>40255.208333333336</v>
      </c>
      <c r="S587" s="6">
        <f t="shared" si="30"/>
        <v>40265.208333333336</v>
      </c>
    </row>
    <row r="588" spans="1:19" x14ac:dyDescent="0.25">
      <c r="A588">
        <v>586</v>
      </c>
      <c r="B588" t="s">
        <v>1190</v>
      </c>
      <c r="C588" s="3" t="s">
        <v>1191</v>
      </c>
      <c r="D588" t="s">
        <v>2010</v>
      </c>
      <c r="E588" t="s">
        <v>2011</v>
      </c>
      <c r="F588">
        <v>700</v>
      </c>
      <c r="G588">
        <v>6654</v>
      </c>
      <c r="H588" t="s">
        <v>19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>
        <f t="shared" si="28"/>
        <v>950.57142857142856</v>
      </c>
      <c r="Q588">
        <f t="shared" si="29"/>
        <v>51.184615384615384</v>
      </c>
      <c r="R588" s="6">
        <f t="shared" si="30"/>
        <v>40499.25</v>
      </c>
      <c r="S588" s="6">
        <f t="shared" si="30"/>
        <v>40518.25</v>
      </c>
    </row>
    <row r="589" spans="1:19" x14ac:dyDescent="0.25">
      <c r="A589">
        <v>587</v>
      </c>
      <c r="B589" t="s">
        <v>1192</v>
      </c>
      <c r="C589" s="3" t="s">
        <v>1193</v>
      </c>
      <c r="D589" t="s">
        <v>2008</v>
      </c>
      <c r="E589" t="s">
        <v>2009</v>
      </c>
      <c r="F589">
        <v>9400</v>
      </c>
      <c r="G589">
        <v>6852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>
        <f t="shared" si="28"/>
        <v>72.893617021276597</v>
      </c>
      <c r="Q589">
        <f t="shared" si="29"/>
        <v>43.92307692307692</v>
      </c>
      <c r="R589" s="6">
        <f t="shared" si="30"/>
        <v>43484.25</v>
      </c>
      <c r="S589" s="6">
        <f t="shared" si="30"/>
        <v>43536.208333333328</v>
      </c>
    </row>
    <row r="590" spans="1:19" x14ac:dyDescent="0.25">
      <c r="A590">
        <v>588</v>
      </c>
      <c r="B590" t="s">
        <v>1194</v>
      </c>
      <c r="C590" s="3" t="s">
        <v>1195</v>
      </c>
      <c r="D590" t="s">
        <v>2014</v>
      </c>
      <c r="E590" t="s">
        <v>2015</v>
      </c>
      <c r="F590">
        <v>157600</v>
      </c>
      <c r="G590">
        <v>124517</v>
      </c>
      <c r="H590" t="s">
        <v>14</v>
      </c>
      <c r="I590">
        <v>1368</v>
      </c>
      <c r="J590" t="s">
        <v>36</v>
      </c>
      <c r="K590" t="s">
        <v>37</v>
      </c>
      <c r="L590">
        <v>1269493200</v>
      </c>
      <c r="M590">
        <v>1272171600</v>
      </c>
      <c r="N590" t="b">
        <v>0</v>
      </c>
      <c r="O590" t="b">
        <v>0</v>
      </c>
      <c r="P590">
        <f t="shared" si="28"/>
        <v>79.008248730964468</v>
      </c>
      <c r="Q590">
        <f t="shared" si="29"/>
        <v>91.021198830409361</v>
      </c>
      <c r="R590" s="6">
        <f t="shared" si="30"/>
        <v>40262.208333333336</v>
      </c>
      <c r="S590" s="6">
        <f t="shared" si="30"/>
        <v>40293.208333333336</v>
      </c>
    </row>
    <row r="591" spans="1:19" x14ac:dyDescent="0.25">
      <c r="A591">
        <v>589</v>
      </c>
      <c r="B591" t="s">
        <v>1196</v>
      </c>
      <c r="C591" s="3" t="s">
        <v>1197</v>
      </c>
      <c r="D591" t="s">
        <v>2016</v>
      </c>
      <c r="E591" t="s">
        <v>2017</v>
      </c>
      <c r="F591">
        <v>7900</v>
      </c>
      <c r="G591">
        <v>5113</v>
      </c>
      <c r="H591" t="s">
        <v>14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>
        <f t="shared" si="28"/>
        <v>64.721518987341781</v>
      </c>
      <c r="Q591">
        <f t="shared" si="29"/>
        <v>50.127450980392155</v>
      </c>
      <c r="R591" s="6">
        <f t="shared" si="30"/>
        <v>42190.208333333328</v>
      </c>
      <c r="S591" s="6">
        <f t="shared" si="30"/>
        <v>42197.208333333328</v>
      </c>
    </row>
    <row r="592" spans="1:19" ht="31.5" x14ac:dyDescent="0.25">
      <c r="A592">
        <v>590</v>
      </c>
      <c r="B592" t="s">
        <v>1198</v>
      </c>
      <c r="C592" s="3" t="s">
        <v>1199</v>
      </c>
      <c r="D592" t="s">
        <v>2022</v>
      </c>
      <c r="E592" t="s">
        <v>2031</v>
      </c>
      <c r="F592">
        <v>7100</v>
      </c>
      <c r="G592">
        <v>5824</v>
      </c>
      <c r="H592" t="s">
        <v>14</v>
      </c>
      <c r="I592">
        <v>86</v>
      </c>
      <c r="J592" t="s">
        <v>24</v>
      </c>
      <c r="K592" t="s">
        <v>25</v>
      </c>
      <c r="L592">
        <v>1419141600</v>
      </c>
      <c r="M592">
        <v>1420092000</v>
      </c>
      <c r="N592" t="b">
        <v>0</v>
      </c>
      <c r="O592" t="b">
        <v>0</v>
      </c>
      <c r="P592">
        <f t="shared" si="28"/>
        <v>82.028169014084511</v>
      </c>
      <c r="Q592">
        <f t="shared" si="29"/>
        <v>67.720930232558146</v>
      </c>
      <c r="R592" s="6">
        <f t="shared" si="30"/>
        <v>41994.25</v>
      </c>
      <c r="S592" s="6">
        <f t="shared" si="30"/>
        <v>42005.25</v>
      </c>
    </row>
    <row r="593" spans="1:19" x14ac:dyDescent="0.25">
      <c r="A593">
        <v>591</v>
      </c>
      <c r="B593" t="s">
        <v>1200</v>
      </c>
      <c r="C593" s="3" t="s">
        <v>1201</v>
      </c>
      <c r="D593" t="s">
        <v>2025</v>
      </c>
      <c r="E593" t="s">
        <v>2026</v>
      </c>
      <c r="F593">
        <v>600</v>
      </c>
      <c r="G593">
        <v>6226</v>
      </c>
      <c r="H593" t="s">
        <v>19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>
        <f t="shared" si="28"/>
        <v>1037.6666666666667</v>
      </c>
      <c r="Q593">
        <f t="shared" si="29"/>
        <v>61.03921568627451</v>
      </c>
      <c r="R593" s="6">
        <f t="shared" si="30"/>
        <v>40373.208333333336</v>
      </c>
      <c r="S593" s="6">
        <f t="shared" si="30"/>
        <v>40383.208333333336</v>
      </c>
    </row>
    <row r="594" spans="1:19" ht="31.5" x14ac:dyDescent="0.25">
      <c r="A594">
        <v>592</v>
      </c>
      <c r="B594" t="s">
        <v>1202</v>
      </c>
      <c r="C594" s="3" t="s">
        <v>1203</v>
      </c>
      <c r="D594" t="s">
        <v>2014</v>
      </c>
      <c r="E594" t="s">
        <v>2015</v>
      </c>
      <c r="F594">
        <v>156800</v>
      </c>
      <c r="G594">
        <v>20243</v>
      </c>
      <c r="H594" t="s">
        <v>14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>
        <f t="shared" si="28"/>
        <v>12.910076530612244</v>
      </c>
      <c r="Q594">
        <f t="shared" si="29"/>
        <v>80.011857707509876</v>
      </c>
      <c r="R594" s="6">
        <f t="shared" si="30"/>
        <v>41789.208333333336</v>
      </c>
      <c r="S594" s="6">
        <f t="shared" si="30"/>
        <v>41798.208333333336</v>
      </c>
    </row>
    <row r="595" spans="1:19" x14ac:dyDescent="0.25">
      <c r="A595">
        <v>593</v>
      </c>
      <c r="B595" t="s">
        <v>1204</v>
      </c>
      <c r="C595" s="3" t="s">
        <v>1205</v>
      </c>
      <c r="D595" t="s">
        <v>2016</v>
      </c>
      <c r="E595" t="s">
        <v>2024</v>
      </c>
      <c r="F595">
        <v>121600</v>
      </c>
      <c r="G595">
        <v>188288</v>
      </c>
      <c r="H595" t="s">
        <v>19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>
        <f t="shared" si="28"/>
        <v>154.84210526315789</v>
      </c>
      <c r="Q595">
        <f t="shared" si="29"/>
        <v>47.001497753369947</v>
      </c>
      <c r="R595" s="6">
        <f t="shared" si="30"/>
        <v>41724.208333333336</v>
      </c>
      <c r="S595" s="6">
        <f t="shared" si="30"/>
        <v>41737.208333333336</v>
      </c>
    </row>
    <row r="596" spans="1:19" ht="31.5" x14ac:dyDescent="0.25">
      <c r="A596">
        <v>594</v>
      </c>
      <c r="B596" t="s">
        <v>1206</v>
      </c>
      <c r="C596" s="3" t="s">
        <v>1207</v>
      </c>
      <c r="D596" t="s">
        <v>2014</v>
      </c>
      <c r="E596" t="s">
        <v>2015</v>
      </c>
      <c r="F596">
        <v>157300</v>
      </c>
      <c r="G596">
        <v>11167</v>
      </c>
      <c r="H596" t="s">
        <v>14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>
        <f t="shared" si="28"/>
        <v>7.0991735537190088</v>
      </c>
      <c r="Q596">
        <f t="shared" si="29"/>
        <v>71.127388535031841</v>
      </c>
      <c r="R596" s="6">
        <f t="shared" si="30"/>
        <v>42548.208333333328</v>
      </c>
      <c r="S596" s="6">
        <f t="shared" si="30"/>
        <v>42551.208333333328</v>
      </c>
    </row>
    <row r="597" spans="1:19" ht="31.5" x14ac:dyDescent="0.25">
      <c r="A597">
        <v>595</v>
      </c>
      <c r="B597" t="s">
        <v>1208</v>
      </c>
      <c r="C597" s="3" t="s">
        <v>1209</v>
      </c>
      <c r="D597" t="s">
        <v>2014</v>
      </c>
      <c r="E597" t="s">
        <v>2015</v>
      </c>
      <c r="F597">
        <v>70300</v>
      </c>
      <c r="G597">
        <v>146595</v>
      </c>
      <c r="H597" t="s">
        <v>19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>
        <f t="shared" si="28"/>
        <v>208.52773826458036</v>
      </c>
      <c r="Q597">
        <f t="shared" si="29"/>
        <v>89.99079189686924</v>
      </c>
      <c r="R597" s="6">
        <f t="shared" si="30"/>
        <v>40253.208333333336</v>
      </c>
      <c r="S597" s="6">
        <f t="shared" si="30"/>
        <v>40274.208333333336</v>
      </c>
    </row>
    <row r="598" spans="1:19" x14ac:dyDescent="0.25">
      <c r="A598">
        <v>596</v>
      </c>
      <c r="B598" t="s">
        <v>1210</v>
      </c>
      <c r="C598" s="3" t="s">
        <v>1211</v>
      </c>
      <c r="D598" t="s">
        <v>2016</v>
      </c>
      <c r="E598" t="s">
        <v>2019</v>
      </c>
      <c r="F598">
        <v>7900</v>
      </c>
      <c r="G598">
        <v>7875</v>
      </c>
      <c r="H598" t="s">
        <v>14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>
        <f t="shared" si="28"/>
        <v>99.683544303797461</v>
      </c>
      <c r="Q598">
        <f t="shared" si="29"/>
        <v>43.032786885245905</v>
      </c>
      <c r="R598" s="6">
        <f t="shared" si="30"/>
        <v>42434.25</v>
      </c>
      <c r="S598" s="6">
        <f t="shared" si="30"/>
        <v>42441.25</v>
      </c>
    </row>
    <row r="599" spans="1:19" x14ac:dyDescent="0.25">
      <c r="A599">
        <v>597</v>
      </c>
      <c r="B599" t="s">
        <v>1212</v>
      </c>
      <c r="C599" s="3" t="s">
        <v>1213</v>
      </c>
      <c r="D599" t="s">
        <v>2014</v>
      </c>
      <c r="E599" t="s">
        <v>2015</v>
      </c>
      <c r="F599">
        <v>73800</v>
      </c>
      <c r="G599">
        <v>148779</v>
      </c>
      <c r="H599" t="s">
        <v>19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>
        <f t="shared" si="28"/>
        <v>201.59756097560978</v>
      </c>
      <c r="Q599">
        <f t="shared" si="29"/>
        <v>67.997714808043881</v>
      </c>
      <c r="R599" s="6">
        <f t="shared" si="30"/>
        <v>43786.25</v>
      </c>
      <c r="S599" s="6">
        <f t="shared" si="30"/>
        <v>43804.25</v>
      </c>
    </row>
    <row r="600" spans="1:19" x14ac:dyDescent="0.25">
      <c r="A600">
        <v>598</v>
      </c>
      <c r="B600" t="s">
        <v>1214</v>
      </c>
      <c r="C600" s="3" t="s">
        <v>1215</v>
      </c>
      <c r="D600" t="s">
        <v>2010</v>
      </c>
      <c r="E600" t="s">
        <v>2011</v>
      </c>
      <c r="F600">
        <v>108500</v>
      </c>
      <c r="G600">
        <v>175868</v>
      </c>
      <c r="H600" t="s">
        <v>19</v>
      </c>
      <c r="I600">
        <v>2409</v>
      </c>
      <c r="J600" t="s">
        <v>94</v>
      </c>
      <c r="K600" t="s">
        <v>95</v>
      </c>
      <c r="L600">
        <v>1276578000</v>
      </c>
      <c r="M600">
        <v>1279083600</v>
      </c>
      <c r="N600" t="b">
        <v>0</v>
      </c>
      <c r="O600" t="b">
        <v>0</v>
      </c>
      <c r="P600">
        <f t="shared" si="28"/>
        <v>162.09032258064516</v>
      </c>
      <c r="Q600">
        <f t="shared" si="29"/>
        <v>73.004566210045667</v>
      </c>
      <c r="R600" s="6">
        <f t="shared" si="30"/>
        <v>40344.208333333336</v>
      </c>
      <c r="S600" s="6">
        <f t="shared" si="30"/>
        <v>40373.208333333336</v>
      </c>
    </row>
    <row r="601" spans="1:19" ht="31.5" x14ac:dyDescent="0.25">
      <c r="A601">
        <v>599</v>
      </c>
      <c r="B601" t="s">
        <v>1216</v>
      </c>
      <c r="C601" s="3" t="s">
        <v>1217</v>
      </c>
      <c r="D601" t="s">
        <v>2016</v>
      </c>
      <c r="E601" t="s">
        <v>2017</v>
      </c>
      <c r="F601">
        <v>140300</v>
      </c>
      <c r="G601">
        <v>5112</v>
      </c>
      <c r="H601" t="s">
        <v>14</v>
      </c>
      <c r="I601">
        <v>82</v>
      </c>
      <c r="J601" t="s">
        <v>32</v>
      </c>
      <c r="K601" t="s">
        <v>33</v>
      </c>
      <c r="L601">
        <v>1423720800</v>
      </c>
      <c r="M601">
        <v>1424412000</v>
      </c>
      <c r="N601" t="b">
        <v>0</v>
      </c>
      <c r="O601" t="b">
        <v>0</v>
      </c>
      <c r="P601">
        <f t="shared" si="28"/>
        <v>3.6436208125445471</v>
      </c>
      <c r="Q601">
        <f t="shared" si="29"/>
        <v>62.341463414634148</v>
      </c>
      <c r="R601" s="6">
        <f t="shared" si="30"/>
        <v>42047.25</v>
      </c>
      <c r="S601" s="6">
        <f t="shared" si="30"/>
        <v>42055.25</v>
      </c>
    </row>
    <row r="602" spans="1:19" x14ac:dyDescent="0.25">
      <c r="A602">
        <v>600</v>
      </c>
      <c r="B602" t="s">
        <v>1218</v>
      </c>
      <c r="C602" s="3" t="s">
        <v>1219</v>
      </c>
      <c r="D602" t="s">
        <v>2008</v>
      </c>
      <c r="E602" t="s">
        <v>2009</v>
      </c>
      <c r="F602">
        <v>100</v>
      </c>
      <c r="G602">
        <v>5</v>
      </c>
      <c r="H602" t="s">
        <v>14</v>
      </c>
      <c r="I602">
        <v>1</v>
      </c>
      <c r="J602" t="s">
        <v>36</v>
      </c>
      <c r="K602" t="s">
        <v>37</v>
      </c>
      <c r="L602">
        <v>1375160400</v>
      </c>
      <c r="M602">
        <v>1376197200</v>
      </c>
      <c r="N602" t="b">
        <v>0</v>
      </c>
      <c r="O602" t="b">
        <v>0</v>
      </c>
      <c r="P602">
        <f t="shared" si="28"/>
        <v>5</v>
      </c>
      <c r="Q602">
        <f t="shared" si="29"/>
        <v>5</v>
      </c>
      <c r="R602" s="6">
        <f t="shared" si="30"/>
        <v>41485.208333333336</v>
      </c>
      <c r="S602" s="6">
        <f t="shared" si="30"/>
        <v>41497.208333333336</v>
      </c>
    </row>
    <row r="603" spans="1:19" x14ac:dyDescent="0.25">
      <c r="A603">
        <v>601</v>
      </c>
      <c r="B603" t="s">
        <v>1220</v>
      </c>
      <c r="C603" s="3" t="s">
        <v>1221</v>
      </c>
      <c r="D603" t="s">
        <v>2012</v>
      </c>
      <c r="E603" t="s">
        <v>2021</v>
      </c>
      <c r="F603">
        <v>6300</v>
      </c>
      <c r="G603">
        <v>13018</v>
      </c>
      <c r="H603" t="s">
        <v>19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>
        <f t="shared" si="28"/>
        <v>206.63492063492063</v>
      </c>
      <c r="Q603">
        <f t="shared" si="29"/>
        <v>67.103092783505161</v>
      </c>
      <c r="R603" s="6">
        <f t="shared" si="30"/>
        <v>41789.208333333336</v>
      </c>
      <c r="S603" s="6">
        <f t="shared" si="30"/>
        <v>41806.208333333336</v>
      </c>
    </row>
    <row r="604" spans="1:19" x14ac:dyDescent="0.25">
      <c r="A604">
        <v>602</v>
      </c>
      <c r="B604" t="s">
        <v>1222</v>
      </c>
      <c r="C604" s="3" t="s">
        <v>1223</v>
      </c>
      <c r="D604" t="s">
        <v>2014</v>
      </c>
      <c r="E604" t="s">
        <v>2015</v>
      </c>
      <c r="F604">
        <v>71100</v>
      </c>
      <c r="G604">
        <v>91176</v>
      </c>
      <c r="H604" t="s">
        <v>19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>
        <f t="shared" si="28"/>
        <v>128.23628691983123</v>
      </c>
      <c r="Q604">
        <f t="shared" si="29"/>
        <v>79.978947368421046</v>
      </c>
      <c r="R604" s="6">
        <f t="shared" si="30"/>
        <v>42160.208333333328</v>
      </c>
      <c r="S604" s="6">
        <f t="shared" si="30"/>
        <v>42171.208333333328</v>
      </c>
    </row>
    <row r="605" spans="1:19" x14ac:dyDescent="0.25">
      <c r="A605">
        <v>603</v>
      </c>
      <c r="B605" t="s">
        <v>1224</v>
      </c>
      <c r="C605" s="3" t="s">
        <v>1225</v>
      </c>
      <c r="D605" t="s">
        <v>2014</v>
      </c>
      <c r="E605" t="s">
        <v>2015</v>
      </c>
      <c r="F605">
        <v>5300</v>
      </c>
      <c r="G605">
        <v>6342</v>
      </c>
      <c r="H605" t="s">
        <v>19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>
        <f t="shared" si="28"/>
        <v>119.66037735849055</v>
      </c>
      <c r="Q605">
        <f t="shared" si="29"/>
        <v>62.176470588235297</v>
      </c>
      <c r="R605" s="6">
        <f t="shared" si="30"/>
        <v>43573.208333333328</v>
      </c>
      <c r="S605" s="6">
        <f t="shared" si="30"/>
        <v>43600.208333333328</v>
      </c>
    </row>
    <row r="606" spans="1:19" x14ac:dyDescent="0.25">
      <c r="A606">
        <v>604</v>
      </c>
      <c r="B606" t="s">
        <v>1226</v>
      </c>
      <c r="C606" s="3" t="s">
        <v>1227</v>
      </c>
      <c r="D606" t="s">
        <v>2014</v>
      </c>
      <c r="E606" t="s">
        <v>2015</v>
      </c>
      <c r="F606">
        <v>88700</v>
      </c>
      <c r="G606">
        <v>151438</v>
      </c>
      <c r="H606" t="s">
        <v>19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>
        <f t="shared" si="28"/>
        <v>170.73055242390078</v>
      </c>
      <c r="Q606">
        <f t="shared" si="29"/>
        <v>53.005950297514879</v>
      </c>
      <c r="R606" s="6">
        <f t="shared" si="30"/>
        <v>40565.25</v>
      </c>
      <c r="S606" s="6">
        <f t="shared" si="30"/>
        <v>40586.25</v>
      </c>
    </row>
    <row r="607" spans="1:19" x14ac:dyDescent="0.25">
      <c r="A607">
        <v>605</v>
      </c>
      <c r="B607" t="s">
        <v>1228</v>
      </c>
      <c r="C607" s="3" t="s">
        <v>1229</v>
      </c>
      <c r="D607" t="s">
        <v>2022</v>
      </c>
      <c r="E607" t="s">
        <v>2023</v>
      </c>
      <c r="F607">
        <v>3300</v>
      </c>
      <c r="G607">
        <v>6178</v>
      </c>
      <c r="H607" t="s">
        <v>19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>
        <f t="shared" si="28"/>
        <v>187.21212121212122</v>
      </c>
      <c r="Q607">
        <f t="shared" si="29"/>
        <v>57.738317757009348</v>
      </c>
      <c r="R607" s="6">
        <f t="shared" si="30"/>
        <v>42280.208333333328</v>
      </c>
      <c r="S607" s="6">
        <f t="shared" si="30"/>
        <v>42321.25</v>
      </c>
    </row>
    <row r="608" spans="1:19" x14ac:dyDescent="0.25">
      <c r="A608">
        <v>606</v>
      </c>
      <c r="B608" t="s">
        <v>1230</v>
      </c>
      <c r="C608" s="3" t="s">
        <v>1231</v>
      </c>
      <c r="D608" t="s">
        <v>2010</v>
      </c>
      <c r="E608" t="s">
        <v>2011</v>
      </c>
      <c r="F608">
        <v>3400</v>
      </c>
      <c r="G608">
        <v>6405</v>
      </c>
      <c r="H608" t="s">
        <v>19</v>
      </c>
      <c r="I608">
        <v>160</v>
      </c>
      <c r="J608" t="s">
        <v>36</v>
      </c>
      <c r="K608" t="s">
        <v>37</v>
      </c>
      <c r="L608">
        <v>1457330400</v>
      </c>
      <c r="M608">
        <v>1458277200</v>
      </c>
      <c r="N608" t="b">
        <v>0</v>
      </c>
      <c r="O608" t="b">
        <v>0</v>
      </c>
      <c r="P608">
        <f t="shared" si="28"/>
        <v>188.38235294117646</v>
      </c>
      <c r="Q608">
        <f t="shared" si="29"/>
        <v>40.03125</v>
      </c>
      <c r="R608" s="6">
        <f t="shared" si="30"/>
        <v>42436.25</v>
      </c>
      <c r="S608" s="6">
        <f t="shared" si="30"/>
        <v>42447.208333333328</v>
      </c>
    </row>
    <row r="609" spans="1:19" x14ac:dyDescent="0.25">
      <c r="A609">
        <v>607</v>
      </c>
      <c r="B609" t="s">
        <v>1232</v>
      </c>
      <c r="C609" s="3" t="s">
        <v>1233</v>
      </c>
      <c r="D609" t="s">
        <v>2008</v>
      </c>
      <c r="E609" t="s">
        <v>2009</v>
      </c>
      <c r="F609">
        <v>137600</v>
      </c>
      <c r="G609">
        <v>180667</v>
      </c>
      <c r="H609" t="s">
        <v>19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>
        <f t="shared" si="28"/>
        <v>131.29869186046511</v>
      </c>
      <c r="Q609">
        <f t="shared" si="29"/>
        <v>81.016591928251117</v>
      </c>
      <c r="R609" s="6">
        <f t="shared" si="30"/>
        <v>41721.208333333336</v>
      </c>
      <c r="S609" s="6">
        <f t="shared" si="30"/>
        <v>41723.208333333336</v>
      </c>
    </row>
    <row r="610" spans="1:19" x14ac:dyDescent="0.25">
      <c r="A610">
        <v>608</v>
      </c>
      <c r="B610" t="s">
        <v>1234</v>
      </c>
      <c r="C610" s="3" t="s">
        <v>1235</v>
      </c>
      <c r="D610" t="s">
        <v>2010</v>
      </c>
      <c r="E610" t="s">
        <v>2033</v>
      </c>
      <c r="F610">
        <v>3900</v>
      </c>
      <c r="G610">
        <v>11075</v>
      </c>
      <c r="H610" t="s">
        <v>19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>
        <f t="shared" si="28"/>
        <v>283.97435897435901</v>
      </c>
      <c r="Q610">
        <f t="shared" si="29"/>
        <v>35.047468354430379</v>
      </c>
      <c r="R610" s="6">
        <f t="shared" si="30"/>
        <v>43530.25</v>
      </c>
      <c r="S610" s="6">
        <f t="shared" si="30"/>
        <v>43534.25</v>
      </c>
    </row>
    <row r="611" spans="1:19" x14ac:dyDescent="0.25">
      <c r="A611">
        <v>609</v>
      </c>
      <c r="B611" t="s">
        <v>1236</v>
      </c>
      <c r="C611" s="3" t="s">
        <v>1237</v>
      </c>
      <c r="D611" t="s">
        <v>2016</v>
      </c>
      <c r="E611" t="s">
        <v>2038</v>
      </c>
      <c r="F611">
        <v>10000</v>
      </c>
      <c r="G611">
        <v>12042</v>
      </c>
      <c r="H611" t="s">
        <v>19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>
        <f t="shared" si="28"/>
        <v>120.41999999999999</v>
      </c>
      <c r="Q611">
        <f t="shared" si="29"/>
        <v>102.92307692307692</v>
      </c>
      <c r="R611" s="6">
        <f t="shared" si="30"/>
        <v>43481.25</v>
      </c>
      <c r="S611" s="6">
        <f t="shared" si="30"/>
        <v>43498.25</v>
      </c>
    </row>
    <row r="612" spans="1:19" ht="31.5" x14ac:dyDescent="0.25">
      <c r="A612">
        <v>610</v>
      </c>
      <c r="B612" t="s">
        <v>1238</v>
      </c>
      <c r="C612" s="3" t="s">
        <v>1239</v>
      </c>
      <c r="D612" t="s">
        <v>2014</v>
      </c>
      <c r="E612" t="s">
        <v>2015</v>
      </c>
      <c r="F612">
        <v>42800</v>
      </c>
      <c r="G612">
        <v>179356</v>
      </c>
      <c r="H612" t="s">
        <v>19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>
        <f t="shared" si="28"/>
        <v>419.0560747663551</v>
      </c>
      <c r="Q612">
        <f t="shared" si="29"/>
        <v>27.998126756166094</v>
      </c>
      <c r="R612" s="6">
        <f t="shared" si="30"/>
        <v>41259.25</v>
      </c>
      <c r="S612" s="6">
        <f t="shared" si="30"/>
        <v>41273.25</v>
      </c>
    </row>
    <row r="613" spans="1:19" x14ac:dyDescent="0.25">
      <c r="A613">
        <v>611</v>
      </c>
      <c r="B613" t="s">
        <v>1240</v>
      </c>
      <c r="C613" s="3" t="s">
        <v>1241</v>
      </c>
      <c r="D613" t="s">
        <v>2014</v>
      </c>
      <c r="E613" t="s">
        <v>2015</v>
      </c>
      <c r="F613">
        <v>8200</v>
      </c>
      <c r="G613">
        <v>1136</v>
      </c>
      <c r="H613" t="s">
        <v>63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>
        <f t="shared" si="28"/>
        <v>13.853658536585368</v>
      </c>
      <c r="Q613">
        <f t="shared" si="29"/>
        <v>75.733333333333334</v>
      </c>
      <c r="R613" s="6">
        <f t="shared" si="30"/>
        <v>41480.208333333336</v>
      </c>
      <c r="S613" s="6">
        <f t="shared" si="30"/>
        <v>41492.208333333336</v>
      </c>
    </row>
    <row r="614" spans="1:19" x14ac:dyDescent="0.25">
      <c r="A614">
        <v>612</v>
      </c>
      <c r="B614" t="s">
        <v>1242</v>
      </c>
      <c r="C614" s="3" t="s">
        <v>1243</v>
      </c>
      <c r="D614" t="s">
        <v>2010</v>
      </c>
      <c r="E614" t="s">
        <v>2018</v>
      </c>
      <c r="F614">
        <v>6200</v>
      </c>
      <c r="G614">
        <v>8645</v>
      </c>
      <c r="H614" t="s">
        <v>19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>
        <f t="shared" si="28"/>
        <v>139.43548387096774</v>
      </c>
      <c r="Q614">
        <f t="shared" si="29"/>
        <v>45.026041666666664</v>
      </c>
      <c r="R614" s="6">
        <f t="shared" si="30"/>
        <v>40474.208333333336</v>
      </c>
      <c r="S614" s="6">
        <f t="shared" si="30"/>
        <v>40497.25</v>
      </c>
    </row>
    <row r="615" spans="1:19" x14ac:dyDescent="0.25">
      <c r="A615">
        <v>613</v>
      </c>
      <c r="B615" t="s">
        <v>1244</v>
      </c>
      <c r="C615" s="3" t="s">
        <v>1245</v>
      </c>
      <c r="D615" t="s">
        <v>2014</v>
      </c>
      <c r="E615" t="s">
        <v>2015</v>
      </c>
      <c r="F615">
        <v>1100</v>
      </c>
      <c r="G615">
        <v>1914</v>
      </c>
      <c r="H615" t="s">
        <v>19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>
        <f t="shared" si="28"/>
        <v>174</v>
      </c>
      <c r="Q615">
        <f t="shared" si="29"/>
        <v>73.615384615384613</v>
      </c>
      <c r="R615" s="6">
        <f t="shared" si="30"/>
        <v>42973.208333333328</v>
      </c>
      <c r="S615" s="6">
        <f t="shared" si="30"/>
        <v>42982.208333333328</v>
      </c>
    </row>
    <row r="616" spans="1:19" ht="31.5" x14ac:dyDescent="0.25">
      <c r="A616">
        <v>614</v>
      </c>
      <c r="B616" t="s">
        <v>1246</v>
      </c>
      <c r="C616" s="3" t="s">
        <v>1247</v>
      </c>
      <c r="D616" t="s">
        <v>2014</v>
      </c>
      <c r="E616" t="s">
        <v>2015</v>
      </c>
      <c r="F616">
        <v>26500</v>
      </c>
      <c r="G616">
        <v>41205</v>
      </c>
      <c r="H616" t="s">
        <v>19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>
        <f t="shared" si="28"/>
        <v>155.49056603773585</v>
      </c>
      <c r="Q616">
        <f t="shared" si="29"/>
        <v>56.991701244813278</v>
      </c>
      <c r="R616" s="6">
        <f t="shared" si="30"/>
        <v>42746.25</v>
      </c>
      <c r="S616" s="6">
        <f t="shared" si="30"/>
        <v>42764.25</v>
      </c>
    </row>
    <row r="617" spans="1:19" x14ac:dyDescent="0.25">
      <c r="A617">
        <v>615</v>
      </c>
      <c r="B617" t="s">
        <v>1248</v>
      </c>
      <c r="C617" s="3" t="s">
        <v>1249</v>
      </c>
      <c r="D617" t="s">
        <v>2014</v>
      </c>
      <c r="E617" t="s">
        <v>2015</v>
      </c>
      <c r="F617">
        <v>8500</v>
      </c>
      <c r="G617">
        <v>14488</v>
      </c>
      <c r="H617" t="s">
        <v>19</v>
      </c>
      <c r="I617">
        <v>170</v>
      </c>
      <c r="J617" t="s">
        <v>94</v>
      </c>
      <c r="K617" t="s">
        <v>95</v>
      </c>
      <c r="L617">
        <v>1461906000</v>
      </c>
      <c r="M617">
        <v>1462770000</v>
      </c>
      <c r="N617" t="b">
        <v>0</v>
      </c>
      <c r="O617" t="b">
        <v>0</v>
      </c>
      <c r="P617">
        <f t="shared" si="28"/>
        <v>170.44705882352943</v>
      </c>
      <c r="Q617">
        <f t="shared" si="29"/>
        <v>85.223529411764702</v>
      </c>
      <c r="R617" s="6">
        <f t="shared" si="30"/>
        <v>42489.208333333328</v>
      </c>
      <c r="S617" s="6">
        <f t="shared" si="30"/>
        <v>42499.208333333328</v>
      </c>
    </row>
    <row r="618" spans="1:19" x14ac:dyDescent="0.25">
      <c r="A618">
        <v>616</v>
      </c>
      <c r="B618" t="s">
        <v>1250</v>
      </c>
      <c r="C618" s="3" t="s">
        <v>1251</v>
      </c>
      <c r="D618" t="s">
        <v>2010</v>
      </c>
      <c r="E618" t="s">
        <v>2020</v>
      </c>
      <c r="F618">
        <v>6400</v>
      </c>
      <c r="G618">
        <v>12129</v>
      </c>
      <c r="H618" t="s">
        <v>19</v>
      </c>
      <c r="I618">
        <v>238</v>
      </c>
      <c r="J618" t="s">
        <v>36</v>
      </c>
      <c r="K618" t="s">
        <v>37</v>
      </c>
      <c r="L618">
        <v>1379653200</v>
      </c>
      <c r="M618">
        <v>1379739600</v>
      </c>
      <c r="N618" t="b">
        <v>0</v>
      </c>
      <c r="O618" t="b">
        <v>1</v>
      </c>
      <c r="P618">
        <f t="shared" si="28"/>
        <v>189.515625</v>
      </c>
      <c r="Q618">
        <f t="shared" si="29"/>
        <v>50.962184873949582</v>
      </c>
      <c r="R618" s="6">
        <f t="shared" si="30"/>
        <v>41537.208333333336</v>
      </c>
      <c r="S618" s="6">
        <f t="shared" si="30"/>
        <v>41538.208333333336</v>
      </c>
    </row>
    <row r="619" spans="1:19" x14ac:dyDescent="0.25">
      <c r="A619">
        <v>617</v>
      </c>
      <c r="B619" t="s">
        <v>1252</v>
      </c>
      <c r="C619" s="3" t="s">
        <v>1253</v>
      </c>
      <c r="D619" t="s">
        <v>2014</v>
      </c>
      <c r="E619" t="s">
        <v>2015</v>
      </c>
      <c r="F619">
        <v>1400</v>
      </c>
      <c r="G619">
        <v>3496</v>
      </c>
      <c r="H619" t="s">
        <v>19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>
        <f t="shared" si="28"/>
        <v>249.71428571428572</v>
      </c>
      <c r="Q619">
        <f t="shared" si="29"/>
        <v>63.563636363636363</v>
      </c>
      <c r="R619" s="6">
        <f t="shared" si="30"/>
        <v>41794.208333333336</v>
      </c>
      <c r="S619" s="6">
        <f t="shared" si="30"/>
        <v>41804.208333333336</v>
      </c>
    </row>
    <row r="620" spans="1:19" x14ac:dyDescent="0.25">
      <c r="A620">
        <v>618</v>
      </c>
      <c r="B620" t="s">
        <v>1254</v>
      </c>
      <c r="C620" s="3" t="s">
        <v>1255</v>
      </c>
      <c r="D620" t="s">
        <v>2022</v>
      </c>
      <c r="E620" t="s">
        <v>2023</v>
      </c>
      <c r="F620">
        <v>198600</v>
      </c>
      <c r="G620">
        <v>97037</v>
      </c>
      <c r="H620" t="s">
        <v>14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>
        <f t="shared" si="28"/>
        <v>48.860523665659613</v>
      </c>
      <c r="Q620">
        <f t="shared" si="29"/>
        <v>80.999165275459092</v>
      </c>
      <c r="R620" s="6">
        <f t="shared" si="30"/>
        <v>41396.208333333336</v>
      </c>
      <c r="S620" s="6">
        <f t="shared" si="30"/>
        <v>41417.208333333336</v>
      </c>
    </row>
    <row r="621" spans="1:19" x14ac:dyDescent="0.25">
      <c r="A621">
        <v>619</v>
      </c>
      <c r="B621" t="s">
        <v>1256</v>
      </c>
      <c r="C621" s="3" t="s">
        <v>1257</v>
      </c>
      <c r="D621" t="s">
        <v>2014</v>
      </c>
      <c r="E621" t="s">
        <v>2015</v>
      </c>
      <c r="F621">
        <v>195900</v>
      </c>
      <c r="G621">
        <v>55757</v>
      </c>
      <c r="H621" t="s">
        <v>14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>
        <f t="shared" si="28"/>
        <v>28.461970393057683</v>
      </c>
      <c r="Q621">
        <f t="shared" si="29"/>
        <v>86.044753086419746</v>
      </c>
      <c r="R621" s="6">
        <f t="shared" si="30"/>
        <v>40669.208333333336</v>
      </c>
      <c r="S621" s="6">
        <f t="shared" si="30"/>
        <v>40670.208333333336</v>
      </c>
    </row>
    <row r="622" spans="1:19" x14ac:dyDescent="0.25">
      <c r="A622">
        <v>620</v>
      </c>
      <c r="B622" t="s">
        <v>1258</v>
      </c>
      <c r="C622" s="3" t="s">
        <v>1259</v>
      </c>
      <c r="D622" t="s">
        <v>2029</v>
      </c>
      <c r="E622" t="s">
        <v>2030</v>
      </c>
      <c r="F622">
        <v>4300</v>
      </c>
      <c r="G622">
        <v>11525</v>
      </c>
      <c r="H622" t="s">
        <v>19</v>
      </c>
      <c r="I622">
        <v>128</v>
      </c>
      <c r="J622" t="s">
        <v>24</v>
      </c>
      <c r="K622" t="s">
        <v>25</v>
      </c>
      <c r="L622">
        <v>1467954000</v>
      </c>
      <c r="M622">
        <v>1468299600</v>
      </c>
      <c r="N622" t="b">
        <v>0</v>
      </c>
      <c r="O622" t="b">
        <v>0</v>
      </c>
      <c r="P622">
        <f t="shared" si="28"/>
        <v>268.02325581395348</v>
      </c>
      <c r="Q622">
        <f t="shared" si="29"/>
        <v>90.0390625</v>
      </c>
      <c r="R622" s="6">
        <f t="shared" si="30"/>
        <v>42559.208333333328</v>
      </c>
      <c r="S622" s="6">
        <f t="shared" si="30"/>
        <v>42563.208333333328</v>
      </c>
    </row>
    <row r="623" spans="1:19" x14ac:dyDescent="0.25">
      <c r="A623">
        <v>621</v>
      </c>
      <c r="B623" t="s">
        <v>1260</v>
      </c>
      <c r="C623" s="3" t="s">
        <v>1261</v>
      </c>
      <c r="D623" t="s">
        <v>2014</v>
      </c>
      <c r="E623" t="s">
        <v>2015</v>
      </c>
      <c r="F623">
        <v>25600</v>
      </c>
      <c r="G623">
        <v>158669</v>
      </c>
      <c r="H623" t="s">
        <v>19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>
        <f t="shared" si="28"/>
        <v>619.80078125</v>
      </c>
      <c r="Q623">
        <f t="shared" si="29"/>
        <v>74.006063432835816</v>
      </c>
      <c r="R623" s="6">
        <f t="shared" si="30"/>
        <v>42626.208333333328</v>
      </c>
      <c r="S623" s="6">
        <f t="shared" si="30"/>
        <v>42631.208333333328</v>
      </c>
    </row>
    <row r="624" spans="1:19" x14ac:dyDescent="0.25">
      <c r="A624">
        <v>622</v>
      </c>
      <c r="B624" t="s">
        <v>1262</v>
      </c>
      <c r="C624" s="3" t="s">
        <v>1263</v>
      </c>
      <c r="D624" t="s">
        <v>2010</v>
      </c>
      <c r="E624" t="s">
        <v>2020</v>
      </c>
      <c r="F624">
        <v>189000</v>
      </c>
      <c r="G624">
        <v>5916</v>
      </c>
      <c r="H624" t="s">
        <v>14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>
        <f t="shared" si="28"/>
        <v>3.1301587301587301</v>
      </c>
      <c r="Q624">
        <f t="shared" si="29"/>
        <v>92.4375</v>
      </c>
      <c r="R624" s="6">
        <f t="shared" si="30"/>
        <v>43205.208333333328</v>
      </c>
      <c r="S624" s="6">
        <f t="shared" si="30"/>
        <v>43231.208333333328</v>
      </c>
    </row>
    <row r="625" spans="1:19" x14ac:dyDescent="0.25">
      <c r="A625">
        <v>623</v>
      </c>
      <c r="B625" t="s">
        <v>1264</v>
      </c>
      <c r="C625" s="3" t="s">
        <v>1265</v>
      </c>
      <c r="D625" t="s">
        <v>2014</v>
      </c>
      <c r="E625" t="s">
        <v>2015</v>
      </c>
      <c r="F625">
        <v>94300</v>
      </c>
      <c r="G625">
        <v>150806</v>
      </c>
      <c r="H625" t="s">
        <v>19</v>
      </c>
      <c r="I625">
        <v>2693</v>
      </c>
      <c r="J625" t="s">
        <v>36</v>
      </c>
      <c r="K625" t="s">
        <v>37</v>
      </c>
      <c r="L625">
        <v>1437022800</v>
      </c>
      <c r="M625">
        <v>1437454800</v>
      </c>
      <c r="N625" t="b">
        <v>0</v>
      </c>
      <c r="O625" t="b">
        <v>0</v>
      </c>
      <c r="P625">
        <f t="shared" si="28"/>
        <v>159.92152704135739</v>
      </c>
      <c r="Q625">
        <f t="shared" si="29"/>
        <v>55.999257333828446</v>
      </c>
      <c r="R625" s="6">
        <f t="shared" si="30"/>
        <v>42201.208333333328</v>
      </c>
      <c r="S625" s="6">
        <f t="shared" si="30"/>
        <v>42206.208333333328</v>
      </c>
    </row>
    <row r="626" spans="1:19" x14ac:dyDescent="0.25">
      <c r="A626">
        <v>624</v>
      </c>
      <c r="B626" t="s">
        <v>1266</v>
      </c>
      <c r="C626" s="3" t="s">
        <v>1267</v>
      </c>
      <c r="D626" t="s">
        <v>2029</v>
      </c>
      <c r="E626" t="s">
        <v>2030</v>
      </c>
      <c r="F626">
        <v>5100</v>
      </c>
      <c r="G626">
        <v>14249</v>
      </c>
      <c r="H626" t="s">
        <v>19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>
        <f t="shared" si="28"/>
        <v>279.39215686274508</v>
      </c>
      <c r="Q626">
        <f t="shared" si="29"/>
        <v>32.983796296296298</v>
      </c>
      <c r="R626" s="6">
        <f t="shared" si="30"/>
        <v>42029.25</v>
      </c>
      <c r="S626" s="6">
        <f t="shared" si="30"/>
        <v>42035.25</v>
      </c>
    </row>
    <row r="627" spans="1:19" ht="31.5" x14ac:dyDescent="0.25">
      <c r="A627">
        <v>625</v>
      </c>
      <c r="B627" t="s">
        <v>1268</v>
      </c>
      <c r="C627" s="3" t="s">
        <v>1269</v>
      </c>
      <c r="D627" t="s">
        <v>2014</v>
      </c>
      <c r="E627" t="s">
        <v>2015</v>
      </c>
      <c r="F627">
        <v>7500</v>
      </c>
      <c r="G627">
        <v>5803</v>
      </c>
      <c r="H627" t="s">
        <v>14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>
        <f t="shared" si="28"/>
        <v>77.373333333333335</v>
      </c>
      <c r="Q627">
        <f t="shared" si="29"/>
        <v>93.596774193548384</v>
      </c>
      <c r="R627" s="6">
        <f t="shared" si="30"/>
        <v>43857.25</v>
      </c>
      <c r="S627" s="6">
        <f t="shared" si="30"/>
        <v>43871.25</v>
      </c>
    </row>
    <row r="628" spans="1:19" ht="31.5" x14ac:dyDescent="0.25">
      <c r="A628">
        <v>626</v>
      </c>
      <c r="B628" t="s">
        <v>1270</v>
      </c>
      <c r="C628" s="3" t="s">
        <v>1271</v>
      </c>
      <c r="D628" t="s">
        <v>2014</v>
      </c>
      <c r="E628" t="s">
        <v>2015</v>
      </c>
      <c r="F628">
        <v>6400</v>
      </c>
      <c r="G628">
        <v>13205</v>
      </c>
      <c r="H628" t="s">
        <v>19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>
        <f t="shared" si="28"/>
        <v>206.32812500000003</v>
      </c>
      <c r="Q628">
        <f t="shared" si="29"/>
        <v>69.867724867724874</v>
      </c>
      <c r="R628" s="6">
        <f t="shared" si="30"/>
        <v>40449.208333333336</v>
      </c>
      <c r="S628" s="6">
        <f t="shared" si="30"/>
        <v>40458.208333333336</v>
      </c>
    </row>
    <row r="629" spans="1:19" x14ac:dyDescent="0.25">
      <c r="A629">
        <v>627</v>
      </c>
      <c r="B629" t="s">
        <v>1272</v>
      </c>
      <c r="C629" s="3" t="s">
        <v>1273</v>
      </c>
      <c r="D629" t="s">
        <v>2008</v>
      </c>
      <c r="E629" t="s">
        <v>2009</v>
      </c>
      <c r="F629">
        <v>1600</v>
      </c>
      <c r="G629">
        <v>11108</v>
      </c>
      <c r="H629" t="s">
        <v>19</v>
      </c>
      <c r="I629">
        <v>154</v>
      </c>
      <c r="J629" t="s">
        <v>36</v>
      </c>
      <c r="K629" t="s">
        <v>37</v>
      </c>
      <c r="L629">
        <v>1276664400</v>
      </c>
      <c r="M629">
        <v>1278738000</v>
      </c>
      <c r="N629" t="b">
        <v>1</v>
      </c>
      <c r="O629" t="b">
        <v>0</v>
      </c>
      <c r="P629">
        <f t="shared" si="28"/>
        <v>694.25</v>
      </c>
      <c r="Q629">
        <f t="shared" si="29"/>
        <v>72.129870129870127</v>
      </c>
      <c r="R629" s="6">
        <f t="shared" si="30"/>
        <v>40345.208333333336</v>
      </c>
      <c r="S629" s="6">
        <f t="shared" si="30"/>
        <v>40369.208333333336</v>
      </c>
    </row>
    <row r="630" spans="1:19" x14ac:dyDescent="0.25">
      <c r="A630">
        <v>628</v>
      </c>
      <c r="B630" t="s">
        <v>1274</v>
      </c>
      <c r="C630" s="3" t="s">
        <v>1275</v>
      </c>
      <c r="D630" t="s">
        <v>2010</v>
      </c>
      <c r="E630" t="s">
        <v>2020</v>
      </c>
      <c r="F630">
        <v>1900</v>
      </c>
      <c r="G630">
        <v>2884</v>
      </c>
      <c r="H630" t="s">
        <v>19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>
        <f t="shared" si="28"/>
        <v>151.78947368421052</v>
      </c>
      <c r="Q630">
        <f t="shared" si="29"/>
        <v>30.041666666666668</v>
      </c>
      <c r="R630" s="6">
        <f t="shared" si="30"/>
        <v>40455.208333333336</v>
      </c>
      <c r="S630" s="6">
        <f t="shared" si="30"/>
        <v>40458.208333333336</v>
      </c>
    </row>
    <row r="631" spans="1:19" x14ac:dyDescent="0.25">
      <c r="A631">
        <v>629</v>
      </c>
      <c r="B631" t="s">
        <v>1276</v>
      </c>
      <c r="C631" s="3" t="s">
        <v>1277</v>
      </c>
      <c r="D631" t="s">
        <v>2014</v>
      </c>
      <c r="E631" t="s">
        <v>2015</v>
      </c>
      <c r="F631">
        <v>85900</v>
      </c>
      <c r="G631">
        <v>55476</v>
      </c>
      <c r="H631" t="s">
        <v>14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>
        <f t="shared" si="28"/>
        <v>64.58207217694995</v>
      </c>
      <c r="Q631">
        <f t="shared" si="29"/>
        <v>73.968000000000004</v>
      </c>
      <c r="R631" s="6">
        <f t="shared" si="30"/>
        <v>42557.208333333328</v>
      </c>
      <c r="S631" s="6">
        <f t="shared" si="30"/>
        <v>42559.208333333328</v>
      </c>
    </row>
    <row r="632" spans="1:19" x14ac:dyDescent="0.25">
      <c r="A632">
        <v>630</v>
      </c>
      <c r="B632" t="s">
        <v>1278</v>
      </c>
      <c r="C632" s="3" t="s">
        <v>1279</v>
      </c>
      <c r="D632" t="s">
        <v>2014</v>
      </c>
      <c r="E632" t="s">
        <v>2015</v>
      </c>
      <c r="F632">
        <v>9500</v>
      </c>
      <c r="G632">
        <v>5973</v>
      </c>
      <c r="H632" t="s">
        <v>63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>
        <f t="shared" si="28"/>
        <v>62.873684210526314</v>
      </c>
      <c r="Q632">
        <f t="shared" si="29"/>
        <v>68.65517241379311</v>
      </c>
      <c r="R632" s="6">
        <f t="shared" si="30"/>
        <v>43586.208333333328</v>
      </c>
      <c r="S632" s="6">
        <f t="shared" si="30"/>
        <v>43597.208333333328</v>
      </c>
    </row>
    <row r="633" spans="1:19" x14ac:dyDescent="0.25">
      <c r="A633">
        <v>631</v>
      </c>
      <c r="B633" t="s">
        <v>1280</v>
      </c>
      <c r="C633" s="3" t="s">
        <v>1281</v>
      </c>
      <c r="D633" t="s">
        <v>2014</v>
      </c>
      <c r="E633" t="s">
        <v>2015</v>
      </c>
      <c r="F633">
        <v>59200</v>
      </c>
      <c r="G633">
        <v>183756</v>
      </c>
      <c r="H633" t="s">
        <v>19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>
        <f t="shared" si="28"/>
        <v>310.39864864864865</v>
      </c>
      <c r="Q633">
        <f t="shared" si="29"/>
        <v>59.992164544564154</v>
      </c>
      <c r="R633" s="6">
        <f t="shared" si="30"/>
        <v>43550.208333333328</v>
      </c>
      <c r="S633" s="6">
        <f t="shared" si="30"/>
        <v>43554.208333333328</v>
      </c>
    </row>
    <row r="634" spans="1:19" x14ac:dyDescent="0.25">
      <c r="A634">
        <v>632</v>
      </c>
      <c r="B634" t="s">
        <v>1282</v>
      </c>
      <c r="C634" s="3" t="s">
        <v>1283</v>
      </c>
      <c r="D634" t="s">
        <v>2014</v>
      </c>
      <c r="E634" t="s">
        <v>2015</v>
      </c>
      <c r="F634">
        <v>72100</v>
      </c>
      <c r="G634">
        <v>30902</v>
      </c>
      <c r="H634" t="s">
        <v>42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>
        <f t="shared" si="28"/>
        <v>42.859916782246884</v>
      </c>
      <c r="Q634">
        <f t="shared" si="29"/>
        <v>111.15827338129496</v>
      </c>
      <c r="R634" s="6">
        <f t="shared" si="30"/>
        <v>41945.208333333336</v>
      </c>
      <c r="S634" s="6">
        <f t="shared" si="30"/>
        <v>41963.25</v>
      </c>
    </row>
    <row r="635" spans="1:19" x14ac:dyDescent="0.25">
      <c r="A635">
        <v>633</v>
      </c>
      <c r="B635" t="s">
        <v>1284</v>
      </c>
      <c r="C635" s="3" t="s">
        <v>1285</v>
      </c>
      <c r="D635" t="s">
        <v>2016</v>
      </c>
      <c r="E635" t="s">
        <v>2024</v>
      </c>
      <c r="F635">
        <v>6700</v>
      </c>
      <c r="G635">
        <v>5569</v>
      </c>
      <c r="H635" t="s">
        <v>14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>
        <f t="shared" si="28"/>
        <v>83.119402985074629</v>
      </c>
      <c r="Q635">
        <f t="shared" si="29"/>
        <v>53.038095238095238</v>
      </c>
      <c r="R635" s="6">
        <f t="shared" si="30"/>
        <v>42315.25</v>
      </c>
      <c r="S635" s="6">
        <f t="shared" si="30"/>
        <v>42319.25</v>
      </c>
    </row>
    <row r="636" spans="1:19" x14ac:dyDescent="0.25">
      <c r="A636">
        <v>634</v>
      </c>
      <c r="B636" t="s">
        <v>1286</v>
      </c>
      <c r="C636" s="3" t="s">
        <v>1287</v>
      </c>
      <c r="D636" t="s">
        <v>2016</v>
      </c>
      <c r="E636" t="s">
        <v>2035</v>
      </c>
      <c r="F636">
        <v>118200</v>
      </c>
      <c r="G636">
        <v>92824</v>
      </c>
      <c r="H636" t="s">
        <v>63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>
        <f t="shared" si="28"/>
        <v>78.531302876480552</v>
      </c>
      <c r="Q636">
        <f t="shared" si="29"/>
        <v>55.985524728588658</v>
      </c>
      <c r="R636" s="6">
        <f t="shared" si="30"/>
        <v>42819.208333333328</v>
      </c>
      <c r="S636" s="6">
        <f t="shared" si="30"/>
        <v>42833.208333333328</v>
      </c>
    </row>
    <row r="637" spans="1:19" x14ac:dyDescent="0.25">
      <c r="A637">
        <v>635</v>
      </c>
      <c r="B637" t="s">
        <v>1288</v>
      </c>
      <c r="C637" s="3" t="s">
        <v>1289</v>
      </c>
      <c r="D637" t="s">
        <v>2016</v>
      </c>
      <c r="E637" t="s">
        <v>2035</v>
      </c>
      <c r="F637">
        <v>139000</v>
      </c>
      <c r="G637">
        <v>158590</v>
      </c>
      <c r="H637" t="s">
        <v>19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>
        <f t="shared" si="28"/>
        <v>114.09352517985612</v>
      </c>
      <c r="Q637">
        <f t="shared" si="29"/>
        <v>69.986760812003524</v>
      </c>
      <c r="R637" s="6">
        <f t="shared" si="30"/>
        <v>41314.25</v>
      </c>
      <c r="S637" s="6">
        <f t="shared" si="30"/>
        <v>41346.208333333336</v>
      </c>
    </row>
    <row r="638" spans="1:19" x14ac:dyDescent="0.25">
      <c r="A638">
        <v>636</v>
      </c>
      <c r="B638" t="s">
        <v>1290</v>
      </c>
      <c r="C638" s="3" t="s">
        <v>1291</v>
      </c>
      <c r="D638" t="s">
        <v>2016</v>
      </c>
      <c r="E638" t="s">
        <v>2024</v>
      </c>
      <c r="F638">
        <v>197700</v>
      </c>
      <c r="G638">
        <v>127591</v>
      </c>
      <c r="H638" t="s">
        <v>14</v>
      </c>
      <c r="I638">
        <v>2604</v>
      </c>
      <c r="J638" t="s">
        <v>32</v>
      </c>
      <c r="K638" t="s">
        <v>33</v>
      </c>
      <c r="L638">
        <v>1326866400</v>
      </c>
      <c r="M638">
        <v>1330754400</v>
      </c>
      <c r="N638" t="b">
        <v>0</v>
      </c>
      <c r="O638" t="b">
        <v>1</v>
      </c>
      <c r="P638">
        <f t="shared" si="28"/>
        <v>64.537683358624179</v>
      </c>
      <c r="Q638">
        <f t="shared" si="29"/>
        <v>48.998079877112133</v>
      </c>
      <c r="R638" s="6">
        <f t="shared" si="30"/>
        <v>40926.25</v>
      </c>
      <c r="S638" s="6">
        <f t="shared" si="30"/>
        <v>40971.25</v>
      </c>
    </row>
    <row r="639" spans="1:19" x14ac:dyDescent="0.25">
      <c r="A639">
        <v>637</v>
      </c>
      <c r="B639" t="s">
        <v>1292</v>
      </c>
      <c r="C639" s="3" t="s">
        <v>1293</v>
      </c>
      <c r="D639" t="s">
        <v>2014</v>
      </c>
      <c r="E639" t="s">
        <v>2015</v>
      </c>
      <c r="F639">
        <v>8500</v>
      </c>
      <c r="G639">
        <v>6750</v>
      </c>
      <c r="H639" t="s">
        <v>14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>
        <f t="shared" si="28"/>
        <v>79.411764705882348</v>
      </c>
      <c r="Q639">
        <f t="shared" si="29"/>
        <v>103.84615384615384</v>
      </c>
      <c r="R639" s="6">
        <f t="shared" si="30"/>
        <v>42688.25</v>
      </c>
      <c r="S639" s="6">
        <f t="shared" si="30"/>
        <v>42696.25</v>
      </c>
    </row>
    <row r="640" spans="1:19" x14ac:dyDescent="0.25">
      <c r="A640">
        <v>638</v>
      </c>
      <c r="B640" t="s">
        <v>1294</v>
      </c>
      <c r="C640" s="3" t="s">
        <v>1295</v>
      </c>
      <c r="D640" t="s">
        <v>2014</v>
      </c>
      <c r="E640" t="s">
        <v>2015</v>
      </c>
      <c r="F640">
        <v>81600</v>
      </c>
      <c r="G640">
        <v>9318</v>
      </c>
      <c r="H640" t="s">
        <v>14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>
        <f t="shared" si="28"/>
        <v>11.419117647058824</v>
      </c>
      <c r="Q640">
        <f t="shared" si="29"/>
        <v>99.127659574468083</v>
      </c>
      <c r="R640" s="6">
        <f t="shared" si="30"/>
        <v>40386.208333333336</v>
      </c>
      <c r="S640" s="6">
        <f t="shared" si="30"/>
        <v>40398.208333333336</v>
      </c>
    </row>
    <row r="641" spans="1:19" x14ac:dyDescent="0.25">
      <c r="A641">
        <v>639</v>
      </c>
      <c r="B641" t="s">
        <v>1296</v>
      </c>
      <c r="C641" s="3" t="s">
        <v>1297</v>
      </c>
      <c r="D641" t="s">
        <v>2016</v>
      </c>
      <c r="E641" t="s">
        <v>2019</v>
      </c>
      <c r="F641">
        <v>8600</v>
      </c>
      <c r="G641">
        <v>4832</v>
      </c>
      <c r="H641" t="s">
        <v>42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>
        <f t="shared" si="28"/>
        <v>56.186046511627907</v>
      </c>
      <c r="Q641">
        <f t="shared" si="29"/>
        <v>107.37777777777778</v>
      </c>
      <c r="R641" s="6">
        <f t="shared" si="30"/>
        <v>43309.208333333328</v>
      </c>
      <c r="S641" s="6">
        <f t="shared" si="30"/>
        <v>43309.208333333328</v>
      </c>
    </row>
    <row r="642" spans="1:19" x14ac:dyDescent="0.25">
      <c r="A642">
        <v>640</v>
      </c>
      <c r="B642" t="s">
        <v>1298</v>
      </c>
      <c r="C642" s="3" t="s">
        <v>1299</v>
      </c>
      <c r="D642" t="s">
        <v>2014</v>
      </c>
      <c r="E642" t="s">
        <v>2015</v>
      </c>
      <c r="F642">
        <v>119800</v>
      </c>
      <c r="G642">
        <v>19769</v>
      </c>
      <c r="H642" t="s">
        <v>14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>
        <f t="shared" si="28"/>
        <v>16.501669449081803</v>
      </c>
      <c r="Q642">
        <f t="shared" si="29"/>
        <v>76.922178988326849</v>
      </c>
      <c r="R642" s="6">
        <f t="shared" si="30"/>
        <v>42387.25</v>
      </c>
      <c r="S642" s="6">
        <f t="shared" si="30"/>
        <v>42390.25</v>
      </c>
    </row>
    <row r="643" spans="1:19" ht="31.5" x14ac:dyDescent="0.25">
      <c r="A643">
        <v>641</v>
      </c>
      <c r="B643" t="s">
        <v>1300</v>
      </c>
      <c r="C643" s="3" t="s">
        <v>1301</v>
      </c>
      <c r="D643" t="s">
        <v>2014</v>
      </c>
      <c r="E643" t="s">
        <v>2015</v>
      </c>
      <c r="F643">
        <v>9400</v>
      </c>
      <c r="G643">
        <v>11277</v>
      </c>
      <c r="H643" t="s">
        <v>19</v>
      </c>
      <c r="I643">
        <v>194</v>
      </c>
      <c r="J643" t="s">
        <v>86</v>
      </c>
      <c r="K643" t="s">
        <v>87</v>
      </c>
      <c r="L643">
        <v>1487570400</v>
      </c>
      <c r="M643">
        <v>1489986000</v>
      </c>
      <c r="N643" t="b">
        <v>0</v>
      </c>
      <c r="O643" t="b">
        <v>0</v>
      </c>
      <c r="P643">
        <f t="shared" ref="P643:P706" si="31">(G643/F643)*100</f>
        <v>119.96808510638297</v>
      </c>
      <c r="Q643">
        <f t="shared" ref="Q643:Q706" si="32">G643/I643</f>
        <v>58.128865979381445</v>
      </c>
      <c r="R643" s="6">
        <f t="shared" ref="R643:S706" si="33">(((L643/60)/60)/24)+DATE(1970,1,1)</f>
        <v>42786.25</v>
      </c>
      <c r="S643" s="6">
        <f t="shared" si="33"/>
        <v>42814.208333333328</v>
      </c>
    </row>
    <row r="644" spans="1:19" x14ac:dyDescent="0.25">
      <c r="A644">
        <v>642</v>
      </c>
      <c r="B644" t="s">
        <v>1302</v>
      </c>
      <c r="C644" s="3" t="s">
        <v>1303</v>
      </c>
      <c r="D644" t="s">
        <v>2012</v>
      </c>
      <c r="E644" t="s">
        <v>2021</v>
      </c>
      <c r="F644">
        <v>9200</v>
      </c>
      <c r="G644">
        <v>13382</v>
      </c>
      <c r="H644" t="s">
        <v>19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>
        <f t="shared" si="31"/>
        <v>145.45652173913044</v>
      </c>
      <c r="Q644">
        <f t="shared" si="32"/>
        <v>103.73643410852713</v>
      </c>
      <c r="R644" s="6">
        <f t="shared" si="33"/>
        <v>43451.25</v>
      </c>
      <c r="S644" s="6">
        <f t="shared" si="33"/>
        <v>43460.25</v>
      </c>
    </row>
    <row r="645" spans="1:19" x14ac:dyDescent="0.25">
      <c r="A645">
        <v>643</v>
      </c>
      <c r="B645" t="s">
        <v>1304</v>
      </c>
      <c r="C645" s="3" t="s">
        <v>1305</v>
      </c>
      <c r="D645" t="s">
        <v>2014</v>
      </c>
      <c r="E645" t="s">
        <v>2015</v>
      </c>
      <c r="F645">
        <v>14900</v>
      </c>
      <c r="G645">
        <v>32986</v>
      </c>
      <c r="H645" t="s">
        <v>19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>
        <f t="shared" si="31"/>
        <v>221.38255033557047</v>
      </c>
      <c r="Q645">
        <f t="shared" si="32"/>
        <v>87.962666666666664</v>
      </c>
      <c r="R645" s="6">
        <f t="shared" si="33"/>
        <v>42795.25</v>
      </c>
      <c r="S645" s="6">
        <f t="shared" si="33"/>
        <v>42813.208333333328</v>
      </c>
    </row>
    <row r="646" spans="1:19" x14ac:dyDescent="0.25">
      <c r="A646">
        <v>644</v>
      </c>
      <c r="B646" t="s">
        <v>1306</v>
      </c>
      <c r="C646" s="3" t="s">
        <v>1307</v>
      </c>
      <c r="D646" t="s">
        <v>2014</v>
      </c>
      <c r="E646" t="s">
        <v>2015</v>
      </c>
      <c r="F646">
        <v>169400</v>
      </c>
      <c r="G646">
        <v>81984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>
        <f t="shared" si="31"/>
        <v>48.396694214876035</v>
      </c>
      <c r="Q646">
        <f t="shared" si="32"/>
        <v>28</v>
      </c>
      <c r="R646" s="6">
        <f t="shared" si="33"/>
        <v>43452.25</v>
      </c>
      <c r="S646" s="6">
        <f t="shared" si="33"/>
        <v>43468.25</v>
      </c>
    </row>
    <row r="647" spans="1:19" x14ac:dyDescent="0.25">
      <c r="A647">
        <v>645</v>
      </c>
      <c r="B647" t="s">
        <v>1308</v>
      </c>
      <c r="C647" s="3" t="s">
        <v>1309</v>
      </c>
      <c r="D647" t="s">
        <v>2010</v>
      </c>
      <c r="E647" t="s">
        <v>2011</v>
      </c>
      <c r="F647">
        <v>192100</v>
      </c>
      <c r="G647">
        <v>178483</v>
      </c>
      <c r="H647" t="s">
        <v>14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>
        <f t="shared" si="31"/>
        <v>92.911504424778755</v>
      </c>
      <c r="Q647">
        <f t="shared" si="32"/>
        <v>37.999361294443261</v>
      </c>
      <c r="R647" s="6">
        <f t="shared" si="33"/>
        <v>43369.208333333328</v>
      </c>
      <c r="S647" s="6">
        <f t="shared" si="33"/>
        <v>43390.208333333328</v>
      </c>
    </row>
    <row r="648" spans="1:19" x14ac:dyDescent="0.25">
      <c r="A648">
        <v>646</v>
      </c>
      <c r="B648" t="s">
        <v>1310</v>
      </c>
      <c r="C648" s="3" t="s">
        <v>1311</v>
      </c>
      <c r="D648" t="s">
        <v>2025</v>
      </c>
      <c r="E648" t="s">
        <v>2026</v>
      </c>
      <c r="F648">
        <v>98700</v>
      </c>
      <c r="G648">
        <v>87448</v>
      </c>
      <c r="H648" t="s">
        <v>14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>
        <f t="shared" si="31"/>
        <v>88.599797365754824</v>
      </c>
      <c r="Q648">
        <f t="shared" si="32"/>
        <v>29.999313893653515</v>
      </c>
      <c r="R648" s="6">
        <f t="shared" si="33"/>
        <v>41346.208333333336</v>
      </c>
      <c r="S648" s="6">
        <f t="shared" si="33"/>
        <v>41357.208333333336</v>
      </c>
    </row>
    <row r="649" spans="1:19" x14ac:dyDescent="0.25">
      <c r="A649">
        <v>647</v>
      </c>
      <c r="B649" t="s">
        <v>1312</v>
      </c>
      <c r="C649" s="3" t="s">
        <v>1313</v>
      </c>
      <c r="D649" t="s">
        <v>2022</v>
      </c>
      <c r="E649" t="s">
        <v>2034</v>
      </c>
      <c r="F649">
        <v>4500</v>
      </c>
      <c r="G649">
        <v>1863</v>
      </c>
      <c r="H649" t="s">
        <v>14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>
        <f t="shared" si="31"/>
        <v>41.4</v>
      </c>
      <c r="Q649">
        <f t="shared" si="32"/>
        <v>103.5</v>
      </c>
      <c r="R649" s="6">
        <f t="shared" si="33"/>
        <v>43199.208333333328</v>
      </c>
      <c r="S649" s="6">
        <f t="shared" si="33"/>
        <v>43223.208333333328</v>
      </c>
    </row>
    <row r="650" spans="1:19" x14ac:dyDescent="0.25">
      <c r="A650">
        <v>648</v>
      </c>
      <c r="B650" t="s">
        <v>1314</v>
      </c>
      <c r="C650" s="3" t="s">
        <v>1315</v>
      </c>
      <c r="D650" t="s">
        <v>2008</v>
      </c>
      <c r="E650" t="s">
        <v>2009</v>
      </c>
      <c r="F650">
        <v>98600</v>
      </c>
      <c r="G650">
        <v>62174</v>
      </c>
      <c r="H650" t="s">
        <v>63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>
        <f t="shared" si="31"/>
        <v>63.056795131845846</v>
      </c>
      <c r="Q650">
        <f t="shared" si="32"/>
        <v>85.994467496542185</v>
      </c>
      <c r="R650" s="6">
        <f t="shared" si="33"/>
        <v>42922.208333333328</v>
      </c>
      <c r="S650" s="6">
        <f t="shared" si="33"/>
        <v>42940.208333333328</v>
      </c>
    </row>
    <row r="651" spans="1:19" x14ac:dyDescent="0.25">
      <c r="A651">
        <v>649</v>
      </c>
      <c r="B651" t="s">
        <v>1316</v>
      </c>
      <c r="C651" s="3" t="s">
        <v>1317</v>
      </c>
      <c r="D651" t="s">
        <v>2014</v>
      </c>
      <c r="E651" t="s">
        <v>2015</v>
      </c>
      <c r="F651">
        <v>121700</v>
      </c>
      <c r="G651">
        <v>59003</v>
      </c>
      <c r="H651" t="s">
        <v>14</v>
      </c>
      <c r="I651">
        <v>602</v>
      </c>
      <c r="J651" t="s">
        <v>86</v>
      </c>
      <c r="K651" t="s">
        <v>87</v>
      </c>
      <c r="L651">
        <v>1287550800</v>
      </c>
      <c r="M651">
        <v>1288501200</v>
      </c>
      <c r="N651" t="b">
        <v>1</v>
      </c>
      <c r="O651" t="b">
        <v>1</v>
      </c>
      <c r="P651">
        <f t="shared" si="31"/>
        <v>48.482333607230892</v>
      </c>
      <c r="Q651">
        <f t="shared" si="32"/>
        <v>98.011627906976742</v>
      </c>
      <c r="R651" s="6">
        <f t="shared" si="33"/>
        <v>40471.208333333336</v>
      </c>
      <c r="S651" s="6">
        <f t="shared" si="33"/>
        <v>40482.208333333336</v>
      </c>
    </row>
    <row r="652" spans="1:19" x14ac:dyDescent="0.25">
      <c r="A652">
        <v>650</v>
      </c>
      <c r="B652" t="s">
        <v>1318</v>
      </c>
      <c r="C652" s="3" t="s">
        <v>1319</v>
      </c>
      <c r="D652" t="s">
        <v>2010</v>
      </c>
      <c r="E652" t="s">
        <v>2033</v>
      </c>
      <c r="F652">
        <v>100</v>
      </c>
      <c r="G652">
        <v>2</v>
      </c>
      <c r="H652" t="s">
        <v>14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>
        <f t="shared" si="31"/>
        <v>2</v>
      </c>
      <c r="Q652">
        <f t="shared" si="32"/>
        <v>2</v>
      </c>
      <c r="R652" s="6">
        <f t="shared" si="33"/>
        <v>41828.208333333336</v>
      </c>
      <c r="S652" s="6">
        <f t="shared" si="33"/>
        <v>41855.208333333336</v>
      </c>
    </row>
    <row r="653" spans="1:19" x14ac:dyDescent="0.25">
      <c r="A653">
        <v>651</v>
      </c>
      <c r="B653" t="s">
        <v>1320</v>
      </c>
      <c r="C653" s="3" t="s">
        <v>1321</v>
      </c>
      <c r="D653" t="s">
        <v>2016</v>
      </c>
      <c r="E653" t="s">
        <v>2027</v>
      </c>
      <c r="F653">
        <v>196700</v>
      </c>
      <c r="G653">
        <v>174039</v>
      </c>
      <c r="H653" t="s">
        <v>14</v>
      </c>
      <c r="I653">
        <v>3868</v>
      </c>
      <c r="J653" t="s">
        <v>94</v>
      </c>
      <c r="K653" t="s">
        <v>95</v>
      </c>
      <c r="L653">
        <v>1393048800</v>
      </c>
      <c r="M653">
        <v>1394344800</v>
      </c>
      <c r="N653" t="b">
        <v>0</v>
      </c>
      <c r="O653" t="b">
        <v>0</v>
      </c>
      <c r="P653">
        <f t="shared" si="31"/>
        <v>88.47941026944585</v>
      </c>
      <c r="Q653">
        <f t="shared" si="32"/>
        <v>44.994570837642193</v>
      </c>
      <c r="R653" s="6">
        <f t="shared" si="33"/>
        <v>41692.25</v>
      </c>
      <c r="S653" s="6">
        <f t="shared" si="33"/>
        <v>41707.25</v>
      </c>
    </row>
    <row r="654" spans="1:19" x14ac:dyDescent="0.25">
      <c r="A654">
        <v>652</v>
      </c>
      <c r="B654" t="s">
        <v>1322</v>
      </c>
      <c r="C654" s="3" t="s">
        <v>1323</v>
      </c>
      <c r="D654" t="s">
        <v>2012</v>
      </c>
      <c r="E654" t="s">
        <v>2013</v>
      </c>
      <c r="F654">
        <v>10000</v>
      </c>
      <c r="G654">
        <v>12684</v>
      </c>
      <c r="H654" t="s">
        <v>19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>
        <f t="shared" si="31"/>
        <v>126.84</v>
      </c>
      <c r="Q654">
        <f t="shared" si="32"/>
        <v>31.012224938875306</v>
      </c>
      <c r="R654" s="6">
        <f t="shared" si="33"/>
        <v>42587.208333333328</v>
      </c>
      <c r="S654" s="6">
        <f t="shared" si="33"/>
        <v>42630.208333333328</v>
      </c>
    </row>
    <row r="655" spans="1:19" x14ac:dyDescent="0.25">
      <c r="A655">
        <v>653</v>
      </c>
      <c r="B655" t="s">
        <v>1324</v>
      </c>
      <c r="C655" s="3" t="s">
        <v>1325</v>
      </c>
      <c r="D655" t="s">
        <v>2012</v>
      </c>
      <c r="E655" t="s">
        <v>2013</v>
      </c>
      <c r="F655">
        <v>600</v>
      </c>
      <c r="G655">
        <v>14033</v>
      </c>
      <c r="H655" t="s">
        <v>19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>
        <f t="shared" si="31"/>
        <v>2338.833333333333</v>
      </c>
      <c r="Q655">
        <f t="shared" si="32"/>
        <v>59.970085470085472</v>
      </c>
      <c r="R655" s="6">
        <f t="shared" si="33"/>
        <v>42468.208333333328</v>
      </c>
      <c r="S655" s="6">
        <f t="shared" si="33"/>
        <v>42470.208333333328</v>
      </c>
    </row>
    <row r="656" spans="1:19" x14ac:dyDescent="0.25">
      <c r="A656">
        <v>654</v>
      </c>
      <c r="B656" t="s">
        <v>1326</v>
      </c>
      <c r="C656" s="3" t="s">
        <v>1327</v>
      </c>
      <c r="D656" t="s">
        <v>2010</v>
      </c>
      <c r="E656" t="s">
        <v>2032</v>
      </c>
      <c r="F656">
        <v>35000</v>
      </c>
      <c r="G656">
        <v>177936</v>
      </c>
      <c r="H656" t="s">
        <v>19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>
        <f t="shared" si="31"/>
        <v>508.38857142857148</v>
      </c>
      <c r="Q656">
        <f t="shared" si="32"/>
        <v>58.9973474801061</v>
      </c>
      <c r="R656" s="6">
        <f t="shared" si="33"/>
        <v>42240.208333333328</v>
      </c>
      <c r="S656" s="6">
        <f t="shared" si="33"/>
        <v>42245.208333333328</v>
      </c>
    </row>
    <row r="657" spans="1:19" x14ac:dyDescent="0.25">
      <c r="A657">
        <v>655</v>
      </c>
      <c r="B657" t="s">
        <v>1328</v>
      </c>
      <c r="C657" s="3" t="s">
        <v>1329</v>
      </c>
      <c r="D657" t="s">
        <v>2029</v>
      </c>
      <c r="E657" t="s">
        <v>2030</v>
      </c>
      <c r="F657">
        <v>6900</v>
      </c>
      <c r="G657">
        <v>13212</v>
      </c>
      <c r="H657" t="s">
        <v>19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>
        <f t="shared" si="31"/>
        <v>191.47826086956522</v>
      </c>
      <c r="Q657">
        <f t="shared" si="32"/>
        <v>50.045454545454547</v>
      </c>
      <c r="R657" s="6">
        <f t="shared" si="33"/>
        <v>42796.25</v>
      </c>
      <c r="S657" s="6">
        <f t="shared" si="33"/>
        <v>42809.208333333328</v>
      </c>
    </row>
    <row r="658" spans="1:19" ht="31.5" x14ac:dyDescent="0.25">
      <c r="A658">
        <v>656</v>
      </c>
      <c r="B658" t="s">
        <v>1330</v>
      </c>
      <c r="C658" s="3" t="s">
        <v>1331</v>
      </c>
      <c r="D658" t="s">
        <v>2008</v>
      </c>
      <c r="E658" t="s">
        <v>2009</v>
      </c>
      <c r="F658">
        <v>118400</v>
      </c>
      <c r="G658">
        <v>49879</v>
      </c>
      <c r="H658" t="s">
        <v>14</v>
      </c>
      <c r="I658">
        <v>504</v>
      </c>
      <c r="J658" t="s">
        <v>24</v>
      </c>
      <c r="K658" t="s">
        <v>25</v>
      </c>
      <c r="L658">
        <v>1514440800</v>
      </c>
      <c r="M658">
        <v>1514872800</v>
      </c>
      <c r="N658" t="b">
        <v>0</v>
      </c>
      <c r="O658" t="b">
        <v>0</v>
      </c>
      <c r="P658">
        <f t="shared" si="31"/>
        <v>42.127533783783782</v>
      </c>
      <c r="Q658">
        <f t="shared" si="32"/>
        <v>98.966269841269835</v>
      </c>
      <c r="R658" s="6">
        <f t="shared" si="33"/>
        <v>43097.25</v>
      </c>
      <c r="S658" s="6">
        <f t="shared" si="33"/>
        <v>43102.25</v>
      </c>
    </row>
    <row r="659" spans="1:19" x14ac:dyDescent="0.25">
      <c r="A659">
        <v>657</v>
      </c>
      <c r="B659" t="s">
        <v>1332</v>
      </c>
      <c r="C659" s="3" t="s">
        <v>1333</v>
      </c>
      <c r="D659" t="s">
        <v>2016</v>
      </c>
      <c r="E659" t="s">
        <v>2038</v>
      </c>
      <c r="F659">
        <v>10000</v>
      </c>
      <c r="G659">
        <v>824</v>
      </c>
      <c r="H659" t="s">
        <v>14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>
        <f t="shared" si="31"/>
        <v>8.24</v>
      </c>
      <c r="Q659">
        <f t="shared" si="32"/>
        <v>58.857142857142854</v>
      </c>
      <c r="R659" s="6">
        <f t="shared" si="33"/>
        <v>43096.25</v>
      </c>
      <c r="S659" s="6">
        <f t="shared" si="33"/>
        <v>43112.25</v>
      </c>
    </row>
    <row r="660" spans="1:19" x14ac:dyDescent="0.25">
      <c r="A660">
        <v>658</v>
      </c>
      <c r="B660" t="s">
        <v>1334</v>
      </c>
      <c r="C660" s="3" t="s">
        <v>1335</v>
      </c>
      <c r="D660" t="s">
        <v>2010</v>
      </c>
      <c r="E660" t="s">
        <v>2011</v>
      </c>
      <c r="F660">
        <v>52600</v>
      </c>
      <c r="G660">
        <v>31594</v>
      </c>
      <c r="H660" t="s">
        <v>63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>
        <f t="shared" si="31"/>
        <v>60.064638783269963</v>
      </c>
      <c r="Q660">
        <f t="shared" si="32"/>
        <v>81.010256410256417</v>
      </c>
      <c r="R660" s="6">
        <f t="shared" si="33"/>
        <v>42246.208333333328</v>
      </c>
      <c r="S660" s="6">
        <f t="shared" si="33"/>
        <v>42269.208333333328</v>
      </c>
    </row>
    <row r="661" spans="1:19" x14ac:dyDescent="0.25">
      <c r="A661">
        <v>659</v>
      </c>
      <c r="B661" t="s">
        <v>1336</v>
      </c>
      <c r="C661" s="3" t="s">
        <v>1337</v>
      </c>
      <c r="D661" t="s">
        <v>2016</v>
      </c>
      <c r="E661" t="s">
        <v>2017</v>
      </c>
      <c r="F661">
        <v>120700</v>
      </c>
      <c r="G661">
        <v>57010</v>
      </c>
      <c r="H661" t="s">
        <v>14</v>
      </c>
      <c r="I661">
        <v>750</v>
      </c>
      <c r="J661" t="s">
        <v>36</v>
      </c>
      <c r="K661" t="s">
        <v>37</v>
      </c>
      <c r="L661">
        <v>1296108000</v>
      </c>
      <c r="M661">
        <v>1296194400</v>
      </c>
      <c r="N661" t="b">
        <v>0</v>
      </c>
      <c r="O661" t="b">
        <v>0</v>
      </c>
      <c r="P661">
        <f t="shared" si="31"/>
        <v>47.232808616404313</v>
      </c>
      <c r="Q661">
        <f t="shared" si="32"/>
        <v>76.013333333333335</v>
      </c>
      <c r="R661" s="6">
        <f t="shared" si="33"/>
        <v>40570.25</v>
      </c>
      <c r="S661" s="6">
        <f t="shared" si="33"/>
        <v>40571.25</v>
      </c>
    </row>
    <row r="662" spans="1:19" x14ac:dyDescent="0.25">
      <c r="A662">
        <v>660</v>
      </c>
      <c r="B662" t="s">
        <v>1338</v>
      </c>
      <c r="C662" s="3" t="s">
        <v>1339</v>
      </c>
      <c r="D662" t="s">
        <v>2014</v>
      </c>
      <c r="E662" t="s">
        <v>2015</v>
      </c>
      <c r="F662">
        <v>9100</v>
      </c>
      <c r="G662">
        <v>7438</v>
      </c>
      <c r="H662" t="s">
        <v>14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>
        <f t="shared" si="31"/>
        <v>81.736263736263737</v>
      </c>
      <c r="Q662">
        <f t="shared" si="32"/>
        <v>96.597402597402592</v>
      </c>
      <c r="R662" s="6">
        <f t="shared" si="33"/>
        <v>42237.208333333328</v>
      </c>
      <c r="S662" s="6">
        <f t="shared" si="33"/>
        <v>42246.208333333328</v>
      </c>
    </row>
    <row r="663" spans="1:19" x14ac:dyDescent="0.25">
      <c r="A663">
        <v>661</v>
      </c>
      <c r="B663" t="s">
        <v>1340</v>
      </c>
      <c r="C663" s="3" t="s">
        <v>1341</v>
      </c>
      <c r="D663" t="s">
        <v>2010</v>
      </c>
      <c r="E663" t="s">
        <v>2033</v>
      </c>
      <c r="F663">
        <v>106800</v>
      </c>
      <c r="G663">
        <v>57872</v>
      </c>
      <c r="H663" t="s">
        <v>14</v>
      </c>
      <c r="I663">
        <v>752</v>
      </c>
      <c r="J663" t="s">
        <v>32</v>
      </c>
      <c r="K663" t="s">
        <v>33</v>
      </c>
      <c r="L663">
        <v>1332910800</v>
      </c>
      <c r="M663">
        <v>1335502800</v>
      </c>
      <c r="N663" t="b">
        <v>0</v>
      </c>
      <c r="O663" t="b">
        <v>0</v>
      </c>
      <c r="P663">
        <f t="shared" si="31"/>
        <v>54.187265917603</v>
      </c>
      <c r="Q663">
        <f t="shared" si="32"/>
        <v>76.957446808510639</v>
      </c>
      <c r="R663" s="6">
        <f t="shared" si="33"/>
        <v>40996.208333333336</v>
      </c>
      <c r="S663" s="6">
        <f t="shared" si="33"/>
        <v>41026.208333333336</v>
      </c>
    </row>
    <row r="664" spans="1:19" x14ac:dyDescent="0.25">
      <c r="A664">
        <v>662</v>
      </c>
      <c r="B664" t="s">
        <v>1342</v>
      </c>
      <c r="C664" s="3" t="s">
        <v>1343</v>
      </c>
      <c r="D664" t="s">
        <v>2014</v>
      </c>
      <c r="E664" t="s">
        <v>2015</v>
      </c>
      <c r="F664">
        <v>9100</v>
      </c>
      <c r="G664">
        <v>8906</v>
      </c>
      <c r="H664" t="s">
        <v>14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>
        <f t="shared" si="31"/>
        <v>97.868131868131869</v>
      </c>
      <c r="Q664">
        <f t="shared" si="32"/>
        <v>67.984732824427482</v>
      </c>
      <c r="R664" s="6">
        <f t="shared" si="33"/>
        <v>43443.25</v>
      </c>
      <c r="S664" s="6">
        <f t="shared" si="33"/>
        <v>43447.25</v>
      </c>
    </row>
    <row r="665" spans="1:19" x14ac:dyDescent="0.25">
      <c r="A665">
        <v>663</v>
      </c>
      <c r="B665" t="s">
        <v>1344</v>
      </c>
      <c r="C665" s="3" t="s">
        <v>1345</v>
      </c>
      <c r="D665" t="s">
        <v>2014</v>
      </c>
      <c r="E665" t="s">
        <v>2015</v>
      </c>
      <c r="F665">
        <v>10000</v>
      </c>
      <c r="G665">
        <v>7724</v>
      </c>
      <c r="H665" t="s">
        <v>14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>
        <f t="shared" si="31"/>
        <v>77.239999999999995</v>
      </c>
      <c r="Q665">
        <f t="shared" si="32"/>
        <v>88.781609195402297</v>
      </c>
      <c r="R665" s="6">
        <f t="shared" si="33"/>
        <v>40458.208333333336</v>
      </c>
      <c r="S665" s="6">
        <f t="shared" si="33"/>
        <v>40481.208333333336</v>
      </c>
    </row>
    <row r="666" spans="1:19" x14ac:dyDescent="0.25">
      <c r="A666">
        <v>664</v>
      </c>
      <c r="B666" t="s">
        <v>685</v>
      </c>
      <c r="C666" s="3" t="s">
        <v>1346</v>
      </c>
      <c r="D666" t="s">
        <v>2010</v>
      </c>
      <c r="E666" t="s">
        <v>2033</v>
      </c>
      <c r="F666">
        <v>79400</v>
      </c>
      <c r="G666">
        <v>26571</v>
      </c>
      <c r="H666" t="s">
        <v>14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>
        <f t="shared" si="31"/>
        <v>33.464735516372798</v>
      </c>
      <c r="Q666">
        <f t="shared" si="32"/>
        <v>24.99623706491063</v>
      </c>
      <c r="R666" s="6">
        <f t="shared" si="33"/>
        <v>40959.25</v>
      </c>
      <c r="S666" s="6">
        <f t="shared" si="33"/>
        <v>40969.25</v>
      </c>
    </row>
    <row r="667" spans="1:19" x14ac:dyDescent="0.25">
      <c r="A667">
        <v>665</v>
      </c>
      <c r="B667" t="s">
        <v>1347</v>
      </c>
      <c r="C667" s="3" t="s">
        <v>1348</v>
      </c>
      <c r="D667" t="s">
        <v>2016</v>
      </c>
      <c r="E667" t="s">
        <v>2017</v>
      </c>
      <c r="F667">
        <v>5100</v>
      </c>
      <c r="G667">
        <v>12219</v>
      </c>
      <c r="H667" t="s">
        <v>19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>
        <f t="shared" si="31"/>
        <v>239.58823529411765</v>
      </c>
      <c r="Q667">
        <f t="shared" si="32"/>
        <v>44.922794117647058</v>
      </c>
      <c r="R667" s="6">
        <f t="shared" si="33"/>
        <v>40733.208333333336</v>
      </c>
      <c r="S667" s="6">
        <f t="shared" si="33"/>
        <v>40747.208333333336</v>
      </c>
    </row>
    <row r="668" spans="1:19" x14ac:dyDescent="0.25">
      <c r="A668">
        <v>666</v>
      </c>
      <c r="B668" t="s">
        <v>1349</v>
      </c>
      <c r="C668" s="3" t="s">
        <v>1350</v>
      </c>
      <c r="D668" t="s">
        <v>2014</v>
      </c>
      <c r="E668" t="s">
        <v>2015</v>
      </c>
      <c r="F668">
        <v>3100</v>
      </c>
      <c r="G668">
        <v>1985</v>
      </c>
      <c r="H668" t="s">
        <v>63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>
        <f t="shared" si="31"/>
        <v>64.032258064516128</v>
      </c>
      <c r="Q668">
        <f t="shared" si="32"/>
        <v>79.400000000000006</v>
      </c>
      <c r="R668" s="6">
        <f t="shared" si="33"/>
        <v>41516.208333333336</v>
      </c>
      <c r="S668" s="6">
        <f t="shared" si="33"/>
        <v>41522.208333333336</v>
      </c>
    </row>
    <row r="669" spans="1:19" ht="31.5" x14ac:dyDescent="0.25">
      <c r="A669">
        <v>667</v>
      </c>
      <c r="B669" t="s">
        <v>1351</v>
      </c>
      <c r="C669" s="3" t="s">
        <v>1352</v>
      </c>
      <c r="D669" t="s">
        <v>2039</v>
      </c>
      <c r="E669" t="s">
        <v>2040</v>
      </c>
      <c r="F669">
        <v>6900</v>
      </c>
      <c r="G669">
        <v>12155</v>
      </c>
      <c r="H669" t="s">
        <v>19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>
        <f t="shared" si="31"/>
        <v>176.15942028985506</v>
      </c>
      <c r="Q669">
        <f t="shared" si="32"/>
        <v>29.009546539379475</v>
      </c>
      <c r="R669" s="6">
        <f t="shared" si="33"/>
        <v>41892.208333333336</v>
      </c>
      <c r="S669" s="6">
        <f t="shared" si="33"/>
        <v>41901.208333333336</v>
      </c>
    </row>
    <row r="670" spans="1:19" ht="31.5" x14ac:dyDescent="0.25">
      <c r="A670">
        <v>668</v>
      </c>
      <c r="B670" t="s">
        <v>1353</v>
      </c>
      <c r="C670" s="3" t="s">
        <v>1354</v>
      </c>
      <c r="D670" t="s">
        <v>2014</v>
      </c>
      <c r="E670" t="s">
        <v>2015</v>
      </c>
      <c r="F670">
        <v>27500</v>
      </c>
      <c r="G670">
        <v>5593</v>
      </c>
      <c r="H670" t="s">
        <v>14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>
        <f t="shared" si="31"/>
        <v>20.33818181818182</v>
      </c>
      <c r="Q670">
        <f t="shared" si="32"/>
        <v>73.59210526315789</v>
      </c>
      <c r="R670" s="6">
        <f t="shared" si="33"/>
        <v>41122.208333333336</v>
      </c>
      <c r="S670" s="6">
        <f t="shared" si="33"/>
        <v>41134.208333333336</v>
      </c>
    </row>
    <row r="671" spans="1:19" x14ac:dyDescent="0.25">
      <c r="A671">
        <v>669</v>
      </c>
      <c r="B671" t="s">
        <v>1355</v>
      </c>
      <c r="C671" s="3" t="s">
        <v>1356</v>
      </c>
      <c r="D671" t="s">
        <v>2014</v>
      </c>
      <c r="E671" t="s">
        <v>2015</v>
      </c>
      <c r="F671">
        <v>48800</v>
      </c>
      <c r="G671">
        <v>175020</v>
      </c>
      <c r="H671" t="s">
        <v>19</v>
      </c>
      <c r="I671">
        <v>1621</v>
      </c>
      <c r="J671" t="s">
        <v>94</v>
      </c>
      <c r="K671" t="s">
        <v>95</v>
      </c>
      <c r="L671">
        <v>1498453200</v>
      </c>
      <c r="M671">
        <v>1499230800</v>
      </c>
      <c r="N671" t="b">
        <v>0</v>
      </c>
      <c r="O671" t="b">
        <v>0</v>
      </c>
      <c r="P671">
        <f t="shared" si="31"/>
        <v>358.64754098360658</v>
      </c>
      <c r="Q671">
        <f t="shared" si="32"/>
        <v>107.97038864898211</v>
      </c>
      <c r="R671" s="6">
        <f t="shared" si="33"/>
        <v>42912.208333333328</v>
      </c>
      <c r="S671" s="6">
        <f t="shared" si="33"/>
        <v>42921.208333333328</v>
      </c>
    </row>
    <row r="672" spans="1:19" ht="31.5" x14ac:dyDescent="0.25">
      <c r="A672">
        <v>670</v>
      </c>
      <c r="B672" t="s">
        <v>1310</v>
      </c>
      <c r="C672" s="3" t="s">
        <v>1357</v>
      </c>
      <c r="D672" t="s">
        <v>2010</v>
      </c>
      <c r="E672" t="s">
        <v>2020</v>
      </c>
      <c r="F672">
        <v>16200</v>
      </c>
      <c r="G672">
        <v>75955</v>
      </c>
      <c r="H672" t="s">
        <v>19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>
        <f t="shared" si="31"/>
        <v>468.85802469135803</v>
      </c>
      <c r="Q672">
        <f t="shared" si="32"/>
        <v>68.987284287011803</v>
      </c>
      <c r="R672" s="6">
        <f t="shared" si="33"/>
        <v>42425.25</v>
      </c>
      <c r="S672" s="6">
        <f t="shared" si="33"/>
        <v>42437.25</v>
      </c>
    </row>
    <row r="673" spans="1:19" ht="31.5" x14ac:dyDescent="0.25">
      <c r="A673">
        <v>671</v>
      </c>
      <c r="B673" t="s">
        <v>1358</v>
      </c>
      <c r="C673" s="3" t="s">
        <v>1359</v>
      </c>
      <c r="D673" t="s">
        <v>2014</v>
      </c>
      <c r="E673" t="s">
        <v>2015</v>
      </c>
      <c r="F673">
        <v>97600</v>
      </c>
      <c r="G673">
        <v>119127</v>
      </c>
      <c r="H673" t="s">
        <v>19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>
        <f t="shared" si="31"/>
        <v>122.05635245901641</v>
      </c>
      <c r="Q673">
        <f t="shared" si="32"/>
        <v>111.02236719478098</v>
      </c>
      <c r="R673" s="6">
        <f t="shared" si="33"/>
        <v>40390.208333333336</v>
      </c>
      <c r="S673" s="6">
        <f t="shared" si="33"/>
        <v>40394.208333333336</v>
      </c>
    </row>
    <row r="674" spans="1:19" x14ac:dyDescent="0.25">
      <c r="A674">
        <v>672</v>
      </c>
      <c r="B674" t="s">
        <v>1360</v>
      </c>
      <c r="C674" s="3" t="s">
        <v>1361</v>
      </c>
      <c r="D674" t="s">
        <v>2014</v>
      </c>
      <c r="E674" t="s">
        <v>2015</v>
      </c>
      <c r="F674">
        <v>197900</v>
      </c>
      <c r="G674">
        <v>110689</v>
      </c>
      <c r="H674" t="s">
        <v>14</v>
      </c>
      <c r="I674">
        <v>4428</v>
      </c>
      <c r="J674" t="s">
        <v>24</v>
      </c>
      <c r="K674" t="s">
        <v>25</v>
      </c>
      <c r="L674">
        <v>1521608400</v>
      </c>
      <c r="M674">
        <v>1522472400</v>
      </c>
      <c r="N674" t="b">
        <v>0</v>
      </c>
      <c r="O674" t="b">
        <v>0</v>
      </c>
      <c r="P674">
        <f t="shared" si="31"/>
        <v>55.931783729156137</v>
      </c>
      <c r="Q674">
        <f t="shared" si="32"/>
        <v>24.997515808491418</v>
      </c>
      <c r="R674" s="6">
        <f t="shared" si="33"/>
        <v>43180.208333333328</v>
      </c>
      <c r="S674" s="6">
        <f t="shared" si="33"/>
        <v>43190.208333333328</v>
      </c>
    </row>
    <row r="675" spans="1:19" x14ac:dyDescent="0.25">
      <c r="A675">
        <v>673</v>
      </c>
      <c r="B675" t="s">
        <v>1362</v>
      </c>
      <c r="C675" s="3" t="s">
        <v>1363</v>
      </c>
      <c r="D675" t="s">
        <v>2010</v>
      </c>
      <c r="E675" t="s">
        <v>2020</v>
      </c>
      <c r="F675">
        <v>5600</v>
      </c>
      <c r="G675">
        <v>2445</v>
      </c>
      <c r="H675" t="s">
        <v>14</v>
      </c>
      <c r="I675">
        <v>58</v>
      </c>
      <c r="J675" t="s">
        <v>94</v>
      </c>
      <c r="K675" t="s">
        <v>95</v>
      </c>
      <c r="L675">
        <v>1460696400</v>
      </c>
      <c r="M675">
        <v>1462510800</v>
      </c>
      <c r="N675" t="b">
        <v>0</v>
      </c>
      <c r="O675" t="b">
        <v>0</v>
      </c>
      <c r="P675">
        <f t="shared" si="31"/>
        <v>43.660714285714285</v>
      </c>
      <c r="Q675">
        <f t="shared" si="32"/>
        <v>42.155172413793103</v>
      </c>
      <c r="R675" s="6">
        <f t="shared" si="33"/>
        <v>42475.208333333328</v>
      </c>
      <c r="S675" s="6">
        <f t="shared" si="33"/>
        <v>42496.208333333328</v>
      </c>
    </row>
    <row r="676" spans="1:19" x14ac:dyDescent="0.25">
      <c r="A676">
        <v>674</v>
      </c>
      <c r="B676" t="s">
        <v>1364</v>
      </c>
      <c r="C676" s="3" t="s">
        <v>1365</v>
      </c>
      <c r="D676" t="s">
        <v>2029</v>
      </c>
      <c r="E676" t="s">
        <v>2030</v>
      </c>
      <c r="F676">
        <v>170700</v>
      </c>
      <c r="G676">
        <v>57250</v>
      </c>
      <c r="H676" t="s">
        <v>63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>
        <f t="shared" si="31"/>
        <v>33.53837141183363</v>
      </c>
      <c r="Q676">
        <f t="shared" si="32"/>
        <v>47.003284072249592</v>
      </c>
      <c r="R676" s="6">
        <f t="shared" si="33"/>
        <v>40774.208333333336</v>
      </c>
      <c r="S676" s="6">
        <f t="shared" si="33"/>
        <v>40821.208333333336</v>
      </c>
    </row>
    <row r="677" spans="1:19" x14ac:dyDescent="0.25">
      <c r="A677">
        <v>675</v>
      </c>
      <c r="B677" t="s">
        <v>1366</v>
      </c>
      <c r="C677" s="3" t="s">
        <v>1367</v>
      </c>
      <c r="D677" t="s">
        <v>2039</v>
      </c>
      <c r="E677" t="s">
        <v>2040</v>
      </c>
      <c r="F677">
        <v>9700</v>
      </c>
      <c r="G677">
        <v>11929</v>
      </c>
      <c r="H677" t="s">
        <v>19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>
        <f t="shared" si="31"/>
        <v>122.97938144329896</v>
      </c>
      <c r="Q677">
        <f t="shared" si="32"/>
        <v>36.0392749244713</v>
      </c>
      <c r="R677" s="6">
        <f t="shared" si="33"/>
        <v>43719.208333333328</v>
      </c>
      <c r="S677" s="6">
        <f t="shared" si="33"/>
        <v>43726.208333333328</v>
      </c>
    </row>
    <row r="678" spans="1:19" x14ac:dyDescent="0.25">
      <c r="A678">
        <v>676</v>
      </c>
      <c r="B678" t="s">
        <v>1368</v>
      </c>
      <c r="C678" s="3" t="s">
        <v>1369</v>
      </c>
      <c r="D678" t="s">
        <v>2029</v>
      </c>
      <c r="E678" t="s">
        <v>2030</v>
      </c>
      <c r="F678">
        <v>62300</v>
      </c>
      <c r="G678">
        <v>118214</v>
      </c>
      <c r="H678" t="s">
        <v>19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>
        <f t="shared" si="31"/>
        <v>189.74959871589084</v>
      </c>
      <c r="Q678">
        <f t="shared" si="32"/>
        <v>101.03760683760684</v>
      </c>
      <c r="R678" s="6">
        <f t="shared" si="33"/>
        <v>41178.208333333336</v>
      </c>
      <c r="S678" s="6">
        <f t="shared" si="33"/>
        <v>41187.208333333336</v>
      </c>
    </row>
    <row r="679" spans="1:19" x14ac:dyDescent="0.25">
      <c r="A679">
        <v>677</v>
      </c>
      <c r="B679" t="s">
        <v>1370</v>
      </c>
      <c r="C679" s="3" t="s">
        <v>1371</v>
      </c>
      <c r="D679" t="s">
        <v>2022</v>
      </c>
      <c r="E679" t="s">
        <v>2028</v>
      </c>
      <c r="F679">
        <v>5300</v>
      </c>
      <c r="G679">
        <v>4432</v>
      </c>
      <c r="H679" t="s">
        <v>14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>
        <f t="shared" si="31"/>
        <v>83.622641509433961</v>
      </c>
      <c r="Q679">
        <f t="shared" si="32"/>
        <v>39.927927927927925</v>
      </c>
      <c r="R679" s="6">
        <f t="shared" si="33"/>
        <v>42561.208333333328</v>
      </c>
      <c r="S679" s="6">
        <f t="shared" si="33"/>
        <v>42611.208333333328</v>
      </c>
    </row>
    <row r="680" spans="1:19" x14ac:dyDescent="0.25">
      <c r="A680">
        <v>678</v>
      </c>
      <c r="B680" t="s">
        <v>1372</v>
      </c>
      <c r="C680" s="3" t="s">
        <v>1373</v>
      </c>
      <c r="D680" t="s">
        <v>2016</v>
      </c>
      <c r="E680" t="s">
        <v>2019</v>
      </c>
      <c r="F680">
        <v>99500</v>
      </c>
      <c r="G680">
        <v>17879</v>
      </c>
      <c r="H680" t="s">
        <v>63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>
        <f t="shared" si="31"/>
        <v>17.968844221105527</v>
      </c>
      <c r="Q680">
        <f t="shared" si="32"/>
        <v>83.158139534883716</v>
      </c>
      <c r="R680" s="6">
        <f t="shared" si="33"/>
        <v>43484.25</v>
      </c>
      <c r="S680" s="6">
        <f t="shared" si="33"/>
        <v>43486.25</v>
      </c>
    </row>
    <row r="681" spans="1:19" x14ac:dyDescent="0.25">
      <c r="A681">
        <v>679</v>
      </c>
      <c r="B681" t="s">
        <v>645</v>
      </c>
      <c r="C681" s="3" t="s">
        <v>1374</v>
      </c>
      <c r="D681" t="s">
        <v>2008</v>
      </c>
      <c r="E681" t="s">
        <v>2009</v>
      </c>
      <c r="F681">
        <v>1400</v>
      </c>
      <c r="G681">
        <v>14511</v>
      </c>
      <c r="H681" t="s">
        <v>19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>
        <f t="shared" si="31"/>
        <v>1036.5</v>
      </c>
      <c r="Q681">
        <f t="shared" si="32"/>
        <v>39.97520661157025</v>
      </c>
      <c r="R681" s="6">
        <f t="shared" si="33"/>
        <v>43756.208333333328</v>
      </c>
      <c r="S681" s="6">
        <f t="shared" si="33"/>
        <v>43761.208333333328</v>
      </c>
    </row>
    <row r="682" spans="1:19" ht="31.5" x14ac:dyDescent="0.25">
      <c r="A682">
        <v>680</v>
      </c>
      <c r="B682" t="s">
        <v>1375</v>
      </c>
      <c r="C682" s="3" t="s">
        <v>1376</v>
      </c>
      <c r="D682" t="s">
        <v>2025</v>
      </c>
      <c r="E682" t="s">
        <v>2036</v>
      </c>
      <c r="F682">
        <v>145600</v>
      </c>
      <c r="G682">
        <v>141822</v>
      </c>
      <c r="H682" t="s">
        <v>14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>
        <f t="shared" si="31"/>
        <v>97.405219780219781</v>
      </c>
      <c r="Q682">
        <f t="shared" si="32"/>
        <v>47.993908629441627</v>
      </c>
      <c r="R682" s="6">
        <f t="shared" si="33"/>
        <v>43813.25</v>
      </c>
      <c r="S682" s="6">
        <f t="shared" si="33"/>
        <v>43815.25</v>
      </c>
    </row>
    <row r="683" spans="1:19" ht="31.5" x14ac:dyDescent="0.25">
      <c r="A683">
        <v>681</v>
      </c>
      <c r="B683" t="s">
        <v>1377</v>
      </c>
      <c r="C683" s="3" t="s">
        <v>1378</v>
      </c>
      <c r="D683" t="s">
        <v>2014</v>
      </c>
      <c r="E683" t="s">
        <v>2015</v>
      </c>
      <c r="F683">
        <v>184100</v>
      </c>
      <c r="G683">
        <v>159037</v>
      </c>
      <c r="H683" t="s">
        <v>14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>
        <f t="shared" si="31"/>
        <v>86.386203150461711</v>
      </c>
      <c r="Q683">
        <f t="shared" si="32"/>
        <v>95.978877489438744</v>
      </c>
      <c r="R683" s="6">
        <f t="shared" si="33"/>
        <v>40898.25</v>
      </c>
      <c r="S683" s="6">
        <f t="shared" si="33"/>
        <v>40904.25</v>
      </c>
    </row>
    <row r="684" spans="1:19" x14ac:dyDescent="0.25">
      <c r="A684">
        <v>682</v>
      </c>
      <c r="B684" t="s">
        <v>1379</v>
      </c>
      <c r="C684" s="3" t="s">
        <v>1380</v>
      </c>
      <c r="D684" t="s">
        <v>2014</v>
      </c>
      <c r="E684" t="s">
        <v>2015</v>
      </c>
      <c r="F684">
        <v>5400</v>
      </c>
      <c r="G684">
        <v>8109</v>
      </c>
      <c r="H684" t="s">
        <v>19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>
        <f t="shared" si="31"/>
        <v>150.16666666666666</v>
      </c>
      <c r="Q684">
        <f t="shared" si="32"/>
        <v>78.728155339805824</v>
      </c>
      <c r="R684" s="6">
        <f t="shared" si="33"/>
        <v>41619.25</v>
      </c>
      <c r="S684" s="6">
        <f t="shared" si="33"/>
        <v>41628.25</v>
      </c>
    </row>
    <row r="685" spans="1:19" x14ac:dyDescent="0.25">
      <c r="A685">
        <v>683</v>
      </c>
      <c r="B685" t="s">
        <v>1381</v>
      </c>
      <c r="C685" s="3" t="s">
        <v>1382</v>
      </c>
      <c r="D685" t="s">
        <v>2014</v>
      </c>
      <c r="E685" t="s">
        <v>2015</v>
      </c>
      <c r="F685">
        <v>2300</v>
      </c>
      <c r="G685">
        <v>8244</v>
      </c>
      <c r="H685" t="s">
        <v>19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>
        <f t="shared" si="31"/>
        <v>358.43478260869563</v>
      </c>
      <c r="Q685">
        <f t="shared" si="32"/>
        <v>56.081632653061227</v>
      </c>
      <c r="R685" s="6">
        <f t="shared" si="33"/>
        <v>43359.208333333328</v>
      </c>
      <c r="S685" s="6">
        <f t="shared" si="33"/>
        <v>43361.208333333328</v>
      </c>
    </row>
    <row r="686" spans="1:19" x14ac:dyDescent="0.25">
      <c r="A686">
        <v>684</v>
      </c>
      <c r="B686" t="s">
        <v>1383</v>
      </c>
      <c r="C686" s="3" t="s">
        <v>1384</v>
      </c>
      <c r="D686" t="s">
        <v>2022</v>
      </c>
      <c r="E686" t="s">
        <v>2023</v>
      </c>
      <c r="F686">
        <v>1400</v>
      </c>
      <c r="G686">
        <v>7600</v>
      </c>
      <c r="H686" t="s">
        <v>19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>
        <f t="shared" si="31"/>
        <v>542.85714285714289</v>
      </c>
      <c r="Q686">
        <f t="shared" si="32"/>
        <v>69.090909090909093</v>
      </c>
      <c r="R686" s="6">
        <f t="shared" si="33"/>
        <v>40358.208333333336</v>
      </c>
      <c r="S686" s="6">
        <f t="shared" si="33"/>
        <v>40378.208333333336</v>
      </c>
    </row>
    <row r="687" spans="1:19" x14ac:dyDescent="0.25">
      <c r="A687">
        <v>685</v>
      </c>
      <c r="B687" t="s">
        <v>1385</v>
      </c>
      <c r="C687" s="3" t="s">
        <v>1386</v>
      </c>
      <c r="D687" t="s">
        <v>2014</v>
      </c>
      <c r="E687" t="s">
        <v>2015</v>
      </c>
      <c r="F687">
        <v>140000</v>
      </c>
      <c r="G687">
        <v>94501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>
        <f t="shared" si="31"/>
        <v>67.500714285714281</v>
      </c>
      <c r="Q687">
        <f t="shared" si="32"/>
        <v>102.05291576673866</v>
      </c>
      <c r="R687" s="6">
        <f t="shared" si="33"/>
        <v>42239.208333333328</v>
      </c>
      <c r="S687" s="6">
        <f t="shared" si="33"/>
        <v>42263.208333333328</v>
      </c>
    </row>
    <row r="688" spans="1:19" x14ac:dyDescent="0.25">
      <c r="A688">
        <v>686</v>
      </c>
      <c r="B688" t="s">
        <v>1387</v>
      </c>
      <c r="C688" s="3" t="s">
        <v>1388</v>
      </c>
      <c r="D688" t="s">
        <v>2012</v>
      </c>
      <c r="E688" t="s">
        <v>2021</v>
      </c>
      <c r="F688">
        <v>7500</v>
      </c>
      <c r="G688">
        <v>14381</v>
      </c>
      <c r="H688" t="s">
        <v>19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>
        <f t="shared" si="31"/>
        <v>191.74666666666667</v>
      </c>
      <c r="Q688">
        <f t="shared" si="32"/>
        <v>107.32089552238806</v>
      </c>
      <c r="R688" s="6">
        <f t="shared" si="33"/>
        <v>43186.208333333328</v>
      </c>
      <c r="S688" s="6">
        <f t="shared" si="33"/>
        <v>43197.208333333328</v>
      </c>
    </row>
    <row r="689" spans="1:19" x14ac:dyDescent="0.25">
      <c r="A689">
        <v>687</v>
      </c>
      <c r="B689" t="s">
        <v>1389</v>
      </c>
      <c r="C689" s="3" t="s">
        <v>1390</v>
      </c>
      <c r="D689" t="s">
        <v>2014</v>
      </c>
      <c r="E689" t="s">
        <v>2015</v>
      </c>
      <c r="F689">
        <v>1500</v>
      </c>
      <c r="G689">
        <v>13980</v>
      </c>
      <c r="H689" t="s">
        <v>19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>
        <f t="shared" si="31"/>
        <v>932</v>
      </c>
      <c r="Q689">
        <f t="shared" si="32"/>
        <v>51.970260223048328</v>
      </c>
      <c r="R689" s="6">
        <f t="shared" si="33"/>
        <v>42806.25</v>
      </c>
      <c r="S689" s="6">
        <f t="shared" si="33"/>
        <v>42809.208333333328</v>
      </c>
    </row>
    <row r="690" spans="1:19" x14ac:dyDescent="0.25">
      <c r="A690">
        <v>688</v>
      </c>
      <c r="B690" t="s">
        <v>1391</v>
      </c>
      <c r="C690" s="3" t="s">
        <v>1392</v>
      </c>
      <c r="D690" t="s">
        <v>2016</v>
      </c>
      <c r="E690" t="s">
        <v>2035</v>
      </c>
      <c r="F690">
        <v>2900</v>
      </c>
      <c r="G690">
        <v>12449</v>
      </c>
      <c r="H690" t="s">
        <v>19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>
        <f t="shared" si="31"/>
        <v>429.27586206896552</v>
      </c>
      <c r="Q690">
        <f t="shared" si="32"/>
        <v>71.137142857142862</v>
      </c>
      <c r="R690" s="6">
        <f t="shared" si="33"/>
        <v>43475.25</v>
      </c>
      <c r="S690" s="6">
        <f t="shared" si="33"/>
        <v>43491.25</v>
      </c>
    </row>
    <row r="691" spans="1:19" x14ac:dyDescent="0.25">
      <c r="A691">
        <v>689</v>
      </c>
      <c r="B691" t="s">
        <v>1393</v>
      </c>
      <c r="C691" s="3" t="s">
        <v>1394</v>
      </c>
      <c r="D691" t="s">
        <v>2012</v>
      </c>
      <c r="E691" t="s">
        <v>2013</v>
      </c>
      <c r="F691">
        <v>7300</v>
      </c>
      <c r="G691">
        <v>7348</v>
      </c>
      <c r="H691" t="s">
        <v>19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>
        <f t="shared" si="31"/>
        <v>100.65753424657535</v>
      </c>
      <c r="Q691">
        <f t="shared" si="32"/>
        <v>106.49275362318841</v>
      </c>
      <c r="R691" s="6">
        <f t="shared" si="33"/>
        <v>41576.208333333336</v>
      </c>
      <c r="S691" s="6">
        <f t="shared" si="33"/>
        <v>41588.25</v>
      </c>
    </row>
    <row r="692" spans="1:19" x14ac:dyDescent="0.25">
      <c r="A692">
        <v>690</v>
      </c>
      <c r="B692" t="s">
        <v>1395</v>
      </c>
      <c r="C692" s="3" t="s">
        <v>1396</v>
      </c>
      <c r="D692" t="s">
        <v>2016</v>
      </c>
      <c r="E692" t="s">
        <v>2017</v>
      </c>
      <c r="F692">
        <v>3600</v>
      </c>
      <c r="G692">
        <v>8158</v>
      </c>
      <c r="H692" t="s">
        <v>19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>
        <f t="shared" si="31"/>
        <v>226.61111111111109</v>
      </c>
      <c r="Q692">
        <f t="shared" si="32"/>
        <v>42.93684210526316</v>
      </c>
      <c r="R692" s="6">
        <f t="shared" si="33"/>
        <v>40874.25</v>
      </c>
      <c r="S692" s="6">
        <f t="shared" si="33"/>
        <v>40880.25</v>
      </c>
    </row>
    <row r="693" spans="1:19" x14ac:dyDescent="0.25">
      <c r="A693">
        <v>691</v>
      </c>
      <c r="B693" t="s">
        <v>1397</v>
      </c>
      <c r="C693" s="3" t="s">
        <v>1398</v>
      </c>
      <c r="D693" t="s">
        <v>2016</v>
      </c>
      <c r="E693" t="s">
        <v>2017</v>
      </c>
      <c r="F693">
        <v>5000</v>
      </c>
      <c r="G693">
        <v>7119</v>
      </c>
      <c r="H693" t="s">
        <v>19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>
        <f t="shared" si="31"/>
        <v>142.38</v>
      </c>
      <c r="Q693">
        <f t="shared" si="32"/>
        <v>30.037974683544302</v>
      </c>
      <c r="R693" s="6">
        <f t="shared" si="33"/>
        <v>41185.208333333336</v>
      </c>
      <c r="S693" s="6">
        <f t="shared" si="33"/>
        <v>41202.208333333336</v>
      </c>
    </row>
    <row r="694" spans="1:19" x14ac:dyDescent="0.25">
      <c r="A694">
        <v>692</v>
      </c>
      <c r="B694" t="s">
        <v>1399</v>
      </c>
      <c r="C694" s="3" t="s">
        <v>1400</v>
      </c>
      <c r="D694" t="s">
        <v>2010</v>
      </c>
      <c r="E694" t="s">
        <v>2011</v>
      </c>
      <c r="F694">
        <v>6000</v>
      </c>
      <c r="G694">
        <v>5438</v>
      </c>
      <c r="H694" t="s">
        <v>14</v>
      </c>
      <c r="I694">
        <v>77</v>
      </c>
      <c r="J694" t="s">
        <v>36</v>
      </c>
      <c r="K694" t="s">
        <v>37</v>
      </c>
      <c r="L694">
        <v>1562648400</v>
      </c>
      <c r="M694">
        <v>1564203600</v>
      </c>
      <c r="N694" t="b">
        <v>0</v>
      </c>
      <c r="O694" t="b">
        <v>0</v>
      </c>
      <c r="P694">
        <f t="shared" si="31"/>
        <v>90.633333333333326</v>
      </c>
      <c r="Q694">
        <f t="shared" si="32"/>
        <v>70.623376623376629</v>
      </c>
      <c r="R694" s="6">
        <f t="shared" si="33"/>
        <v>43655.208333333328</v>
      </c>
      <c r="S694" s="6">
        <f t="shared" si="33"/>
        <v>43673.208333333328</v>
      </c>
    </row>
    <row r="695" spans="1:19" ht="31.5" x14ac:dyDescent="0.25">
      <c r="A695">
        <v>693</v>
      </c>
      <c r="B695" t="s">
        <v>1401</v>
      </c>
      <c r="C695" s="3" t="s">
        <v>1402</v>
      </c>
      <c r="D695" t="s">
        <v>2014</v>
      </c>
      <c r="E695" t="s">
        <v>2015</v>
      </c>
      <c r="F695">
        <v>180400</v>
      </c>
      <c r="G695">
        <v>115396</v>
      </c>
      <c r="H695" t="s">
        <v>14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>
        <f t="shared" si="31"/>
        <v>63.966740576496676</v>
      </c>
      <c r="Q695">
        <f t="shared" si="32"/>
        <v>66.016018306636155</v>
      </c>
      <c r="R695" s="6">
        <f t="shared" si="33"/>
        <v>43025.208333333328</v>
      </c>
      <c r="S695" s="6">
        <f t="shared" si="33"/>
        <v>43042.208333333328</v>
      </c>
    </row>
    <row r="696" spans="1:19" x14ac:dyDescent="0.25">
      <c r="A696">
        <v>694</v>
      </c>
      <c r="B696" t="s">
        <v>1403</v>
      </c>
      <c r="C696" s="3" t="s">
        <v>1404</v>
      </c>
      <c r="D696" t="s">
        <v>2014</v>
      </c>
      <c r="E696" t="s">
        <v>2015</v>
      </c>
      <c r="F696">
        <v>9100</v>
      </c>
      <c r="G696">
        <v>7656</v>
      </c>
      <c r="H696" t="s">
        <v>14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>
        <f t="shared" si="31"/>
        <v>84.131868131868131</v>
      </c>
      <c r="Q696">
        <f t="shared" si="32"/>
        <v>96.911392405063296</v>
      </c>
      <c r="R696" s="6">
        <f t="shared" si="33"/>
        <v>43066.25</v>
      </c>
      <c r="S696" s="6">
        <f t="shared" si="33"/>
        <v>43103.25</v>
      </c>
    </row>
    <row r="697" spans="1:19" x14ac:dyDescent="0.25">
      <c r="A697">
        <v>695</v>
      </c>
      <c r="B697" t="s">
        <v>1405</v>
      </c>
      <c r="C697" s="3" t="s">
        <v>1406</v>
      </c>
      <c r="D697" t="s">
        <v>2010</v>
      </c>
      <c r="E697" t="s">
        <v>2011</v>
      </c>
      <c r="F697">
        <v>9200</v>
      </c>
      <c r="G697">
        <v>12322</v>
      </c>
      <c r="H697" t="s">
        <v>19</v>
      </c>
      <c r="I697">
        <v>196</v>
      </c>
      <c r="J697" t="s">
        <v>94</v>
      </c>
      <c r="K697" t="s">
        <v>95</v>
      </c>
      <c r="L697">
        <v>1447480800</v>
      </c>
      <c r="M697">
        <v>1448863200</v>
      </c>
      <c r="N697" t="b">
        <v>1</v>
      </c>
      <c r="O697" t="b">
        <v>0</v>
      </c>
      <c r="P697">
        <f t="shared" si="31"/>
        <v>133.93478260869566</v>
      </c>
      <c r="Q697">
        <f t="shared" si="32"/>
        <v>62.867346938775512</v>
      </c>
      <c r="R697" s="6">
        <f t="shared" si="33"/>
        <v>42322.25</v>
      </c>
      <c r="S697" s="6">
        <f t="shared" si="33"/>
        <v>42338.25</v>
      </c>
    </row>
    <row r="698" spans="1:19" x14ac:dyDescent="0.25">
      <c r="A698">
        <v>696</v>
      </c>
      <c r="B698" t="s">
        <v>1407</v>
      </c>
      <c r="C698" s="3" t="s">
        <v>1408</v>
      </c>
      <c r="D698" t="s">
        <v>2014</v>
      </c>
      <c r="E698" t="s">
        <v>2015</v>
      </c>
      <c r="F698">
        <v>164100</v>
      </c>
      <c r="G698">
        <v>96888</v>
      </c>
      <c r="H698" t="s">
        <v>14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>
        <f t="shared" si="31"/>
        <v>59.042047531992694</v>
      </c>
      <c r="Q698">
        <f t="shared" si="32"/>
        <v>108.98537682789652</v>
      </c>
      <c r="R698" s="6">
        <f t="shared" si="33"/>
        <v>42114.208333333328</v>
      </c>
      <c r="S698" s="6">
        <f t="shared" si="33"/>
        <v>42115.208333333328</v>
      </c>
    </row>
    <row r="699" spans="1:19" x14ac:dyDescent="0.25">
      <c r="A699">
        <v>697</v>
      </c>
      <c r="B699" t="s">
        <v>1409</v>
      </c>
      <c r="C699" s="3" t="s">
        <v>1410</v>
      </c>
      <c r="D699" t="s">
        <v>2010</v>
      </c>
      <c r="E699" t="s">
        <v>2018</v>
      </c>
      <c r="F699">
        <v>128900</v>
      </c>
      <c r="G699">
        <v>196960</v>
      </c>
      <c r="H699" t="s">
        <v>19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>
        <f t="shared" si="31"/>
        <v>152.80062063615205</v>
      </c>
      <c r="Q699">
        <f t="shared" si="32"/>
        <v>26.999314599040439</v>
      </c>
      <c r="R699" s="6">
        <f t="shared" si="33"/>
        <v>43190.208333333328</v>
      </c>
      <c r="S699" s="6">
        <f t="shared" si="33"/>
        <v>43192.208333333328</v>
      </c>
    </row>
    <row r="700" spans="1:19" x14ac:dyDescent="0.25">
      <c r="A700">
        <v>698</v>
      </c>
      <c r="B700" t="s">
        <v>1411</v>
      </c>
      <c r="C700" s="3" t="s">
        <v>1412</v>
      </c>
      <c r="D700" t="s">
        <v>2012</v>
      </c>
      <c r="E700" t="s">
        <v>2021</v>
      </c>
      <c r="F700">
        <v>42100</v>
      </c>
      <c r="G700">
        <v>188057</v>
      </c>
      <c r="H700" t="s">
        <v>19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>
        <f t="shared" si="31"/>
        <v>446.69121140142522</v>
      </c>
      <c r="Q700">
        <f t="shared" si="32"/>
        <v>65.004147943311438</v>
      </c>
      <c r="R700" s="6">
        <f t="shared" si="33"/>
        <v>40871.25</v>
      </c>
      <c r="S700" s="6">
        <f t="shared" si="33"/>
        <v>40885.25</v>
      </c>
    </row>
    <row r="701" spans="1:19" x14ac:dyDescent="0.25">
      <c r="A701">
        <v>699</v>
      </c>
      <c r="B701" t="s">
        <v>422</v>
      </c>
      <c r="C701" s="3" t="s">
        <v>1413</v>
      </c>
      <c r="D701" t="s">
        <v>2016</v>
      </c>
      <c r="E701" t="s">
        <v>2019</v>
      </c>
      <c r="F701">
        <v>7400</v>
      </c>
      <c r="G701">
        <v>6245</v>
      </c>
      <c r="H701" t="s">
        <v>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>
        <f t="shared" si="31"/>
        <v>84.391891891891888</v>
      </c>
      <c r="Q701">
        <f t="shared" si="32"/>
        <v>111.51785714285714</v>
      </c>
      <c r="R701" s="6">
        <f t="shared" si="33"/>
        <v>43641.208333333328</v>
      </c>
      <c r="S701" s="6">
        <f t="shared" si="33"/>
        <v>43642.208333333328</v>
      </c>
    </row>
    <row r="702" spans="1:19" ht="31.5" x14ac:dyDescent="0.25">
      <c r="A702">
        <v>700</v>
      </c>
      <c r="B702" t="s">
        <v>1414</v>
      </c>
      <c r="C702" s="3" t="s">
        <v>1415</v>
      </c>
      <c r="D702" t="s">
        <v>2012</v>
      </c>
      <c r="E702" t="s">
        <v>2021</v>
      </c>
      <c r="F702">
        <v>100</v>
      </c>
      <c r="G702">
        <v>3</v>
      </c>
      <c r="H702" t="s">
        <v>14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>
        <f t="shared" si="31"/>
        <v>3</v>
      </c>
      <c r="Q702">
        <f t="shared" si="32"/>
        <v>3</v>
      </c>
      <c r="R702" s="6">
        <f t="shared" si="33"/>
        <v>40203.25</v>
      </c>
      <c r="S702" s="6">
        <f t="shared" si="33"/>
        <v>40218.25</v>
      </c>
    </row>
    <row r="703" spans="1:19" ht="31.5" x14ac:dyDescent="0.25">
      <c r="A703">
        <v>701</v>
      </c>
      <c r="B703" t="s">
        <v>1416</v>
      </c>
      <c r="C703" s="3" t="s">
        <v>1417</v>
      </c>
      <c r="D703" t="s">
        <v>2014</v>
      </c>
      <c r="E703" t="s">
        <v>2015</v>
      </c>
      <c r="F703">
        <v>52000</v>
      </c>
      <c r="G703">
        <v>91014</v>
      </c>
      <c r="H703" t="s">
        <v>19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>
        <f t="shared" si="31"/>
        <v>175.02692307692308</v>
      </c>
      <c r="Q703">
        <f t="shared" si="32"/>
        <v>110.99268292682927</v>
      </c>
      <c r="R703" s="6">
        <f t="shared" si="33"/>
        <v>40629.208333333336</v>
      </c>
      <c r="S703" s="6">
        <f t="shared" si="33"/>
        <v>40636.208333333336</v>
      </c>
    </row>
    <row r="704" spans="1:19" ht="31.5" x14ac:dyDescent="0.25">
      <c r="A704">
        <v>702</v>
      </c>
      <c r="B704" t="s">
        <v>1418</v>
      </c>
      <c r="C704" s="3" t="s">
        <v>1419</v>
      </c>
      <c r="D704" t="s">
        <v>2012</v>
      </c>
      <c r="E704" t="s">
        <v>2021</v>
      </c>
      <c r="F704">
        <v>8700</v>
      </c>
      <c r="G704">
        <v>4710</v>
      </c>
      <c r="H704" t="s">
        <v>14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>
        <f t="shared" si="31"/>
        <v>54.137931034482754</v>
      </c>
      <c r="Q704">
        <f t="shared" si="32"/>
        <v>56.746987951807228</v>
      </c>
      <c r="R704" s="6">
        <f t="shared" si="33"/>
        <v>41477.208333333336</v>
      </c>
      <c r="S704" s="6">
        <f t="shared" si="33"/>
        <v>41482.208333333336</v>
      </c>
    </row>
    <row r="705" spans="1:19" x14ac:dyDescent="0.25">
      <c r="A705">
        <v>703</v>
      </c>
      <c r="B705" t="s">
        <v>1420</v>
      </c>
      <c r="C705" s="3" t="s">
        <v>1421</v>
      </c>
      <c r="D705" t="s">
        <v>2022</v>
      </c>
      <c r="E705" t="s">
        <v>2034</v>
      </c>
      <c r="F705">
        <v>63400</v>
      </c>
      <c r="G705">
        <v>197728</v>
      </c>
      <c r="H705" t="s">
        <v>19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>
        <f t="shared" si="31"/>
        <v>311.87381703470032</v>
      </c>
      <c r="Q705">
        <f t="shared" si="32"/>
        <v>97.020608439646708</v>
      </c>
      <c r="R705" s="6">
        <f t="shared" si="33"/>
        <v>41020.208333333336</v>
      </c>
      <c r="S705" s="6">
        <f t="shared" si="33"/>
        <v>41037.208333333336</v>
      </c>
    </row>
    <row r="706" spans="1:19" ht="31.5" x14ac:dyDescent="0.25">
      <c r="A706">
        <v>704</v>
      </c>
      <c r="B706" t="s">
        <v>1422</v>
      </c>
      <c r="C706" s="3" t="s">
        <v>1423</v>
      </c>
      <c r="D706" t="s">
        <v>2016</v>
      </c>
      <c r="E706" t="s">
        <v>2024</v>
      </c>
      <c r="F706">
        <v>8700</v>
      </c>
      <c r="G706">
        <v>10682</v>
      </c>
      <c r="H706" t="s">
        <v>19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>
        <f t="shared" si="31"/>
        <v>122.78160919540231</v>
      </c>
      <c r="Q706">
        <f t="shared" si="32"/>
        <v>92.08620689655173</v>
      </c>
      <c r="R706" s="6">
        <f t="shared" si="33"/>
        <v>42555.208333333328</v>
      </c>
      <c r="S706" s="6">
        <f t="shared" si="33"/>
        <v>42570.208333333328</v>
      </c>
    </row>
    <row r="707" spans="1:19" x14ac:dyDescent="0.25">
      <c r="A707">
        <v>705</v>
      </c>
      <c r="B707" t="s">
        <v>1424</v>
      </c>
      <c r="C707" s="3" t="s">
        <v>1425</v>
      </c>
      <c r="D707" t="s">
        <v>2022</v>
      </c>
      <c r="E707" t="s">
        <v>2023</v>
      </c>
      <c r="F707">
        <v>169700</v>
      </c>
      <c r="G707">
        <v>168048</v>
      </c>
      <c r="H707" t="s">
        <v>14</v>
      </c>
      <c r="I707">
        <v>2025</v>
      </c>
      <c r="J707" t="s">
        <v>36</v>
      </c>
      <c r="K707" t="s">
        <v>37</v>
      </c>
      <c r="L707">
        <v>1386741600</v>
      </c>
      <c r="M707">
        <v>1387087200</v>
      </c>
      <c r="N707" t="b">
        <v>0</v>
      </c>
      <c r="O707" t="b">
        <v>0</v>
      </c>
      <c r="P707">
        <f t="shared" ref="P707:P770" si="34">(G707/F707)*100</f>
        <v>99.026517383618156</v>
      </c>
      <c r="Q707">
        <f t="shared" ref="Q707:Q770" si="35">G707/I707</f>
        <v>82.986666666666665</v>
      </c>
      <c r="R707" s="6">
        <f t="shared" ref="R707:S770" si="36">(((L707/60)/60)/24)+DATE(1970,1,1)</f>
        <v>41619.25</v>
      </c>
      <c r="S707" s="6">
        <f t="shared" si="36"/>
        <v>41623.25</v>
      </c>
    </row>
    <row r="708" spans="1:19" ht="31.5" x14ac:dyDescent="0.25">
      <c r="A708">
        <v>706</v>
      </c>
      <c r="B708" t="s">
        <v>1426</v>
      </c>
      <c r="C708" s="3" t="s">
        <v>1427</v>
      </c>
      <c r="D708" t="s">
        <v>2012</v>
      </c>
      <c r="E708" t="s">
        <v>2013</v>
      </c>
      <c r="F708">
        <v>108400</v>
      </c>
      <c r="G708">
        <v>138586</v>
      </c>
      <c r="H708" t="s">
        <v>19</v>
      </c>
      <c r="I708">
        <v>1345</v>
      </c>
      <c r="J708" t="s">
        <v>24</v>
      </c>
      <c r="K708" t="s">
        <v>25</v>
      </c>
      <c r="L708">
        <v>1546754400</v>
      </c>
      <c r="M708">
        <v>1547445600</v>
      </c>
      <c r="N708" t="b">
        <v>0</v>
      </c>
      <c r="O708" t="b">
        <v>1</v>
      </c>
      <c r="P708">
        <f t="shared" si="34"/>
        <v>127.84686346863469</v>
      </c>
      <c r="Q708">
        <f t="shared" si="35"/>
        <v>103.03791821561339</v>
      </c>
      <c r="R708" s="6">
        <f t="shared" si="36"/>
        <v>43471.25</v>
      </c>
      <c r="S708" s="6">
        <f t="shared" si="36"/>
        <v>43479.25</v>
      </c>
    </row>
    <row r="709" spans="1:19" ht="31.5" x14ac:dyDescent="0.25">
      <c r="A709">
        <v>707</v>
      </c>
      <c r="B709" t="s">
        <v>1428</v>
      </c>
      <c r="C709" s="3" t="s">
        <v>1429</v>
      </c>
      <c r="D709" t="s">
        <v>2016</v>
      </c>
      <c r="E709" t="s">
        <v>2019</v>
      </c>
      <c r="F709">
        <v>7300</v>
      </c>
      <c r="G709">
        <v>11579</v>
      </c>
      <c r="H709" t="s">
        <v>19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>
        <f t="shared" si="34"/>
        <v>158.61643835616439</v>
      </c>
      <c r="Q709">
        <f t="shared" si="35"/>
        <v>68.922619047619051</v>
      </c>
      <c r="R709" s="6">
        <f t="shared" si="36"/>
        <v>43442.25</v>
      </c>
      <c r="S709" s="6">
        <f t="shared" si="36"/>
        <v>43478.25</v>
      </c>
    </row>
    <row r="710" spans="1:19" x14ac:dyDescent="0.25">
      <c r="A710">
        <v>708</v>
      </c>
      <c r="B710" t="s">
        <v>1430</v>
      </c>
      <c r="C710" s="3" t="s">
        <v>1431</v>
      </c>
      <c r="D710" t="s">
        <v>2014</v>
      </c>
      <c r="E710" t="s">
        <v>2015</v>
      </c>
      <c r="F710">
        <v>1700</v>
      </c>
      <c r="G710">
        <v>12020</v>
      </c>
      <c r="H710" t="s">
        <v>19</v>
      </c>
      <c r="I710">
        <v>137</v>
      </c>
      <c r="J710" t="s">
        <v>86</v>
      </c>
      <c r="K710" t="s">
        <v>87</v>
      </c>
      <c r="L710">
        <v>1495429200</v>
      </c>
      <c r="M710">
        <v>1496293200</v>
      </c>
      <c r="N710" t="b">
        <v>0</v>
      </c>
      <c r="O710" t="b">
        <v>0</v>
      </c>
      <c r="P710">
        <f t="shared" si="34"/>
        <v>707.05882352941171</v>
      </c>
      <c r="Q710">
        <f t="shared" si="35"/>
        <v>87.737226277372258</v>
      </c>
      <c r="R710" s="6">
        <f t="shared" si="36"/>
        <v>42877.208333333328</v>
      </c>
      <c r="S710" s="6">
        <f t="shared" si="36"/>
        <v>42887.208333333328</v>
      </c>
    </row>
    <row r="711" spans="1:19" x14ac:dyDescent="0.25">
      <c r="A711">
        <v>709</v>
      </c>
      <c r="B711" t="s">
        <v>1432</v>
      </c>
      <c r="C711" s="3" t="s">
        <v>1433</v>
      </c>
      <c r="D711" t="s">
        <v>2014</v>
      </c>
      <c r="E711" t="s">
        <v>2015</v>
      </c>
      <c r="F711">
        <v>9800</v>
      </c>
      <c r="G711">
        <v>13954</v>
      </c>
      <c r="H711" t="s">
        <v>19</v>
      </c>
      <c r="I711">
        <v>186</v>
      </c>
      <c r="J711" t="s">
        <v>94</v>
      </c>
      <c r="K711" t="s">
        <v>95</v>
      </c>
      <c r="L711">
        <v>1334811600</v>
      </c>
      <c r="M711">
        <v>1335416400</v>
      </c>
      <c r="N711" t="b">
        <v>0</v>
      </c>
      <c r="O711" t="b">
        <v>0</v>
      </c>
      <c r="P711">
        <f t="shared" si="34"/>
        <v>142.38775510204081</v>
      </c>
      <c r="Q711">
        <f t="shared" si="35"/>
        <v>75.021505376344081</v>
      </c>
      <c r="R711" s="6">
        <f t="shared" si="36"/>
        <v>41018.208333333336</v>
      </c>
      <c r="S711" s="6">
        <f t="shared" si="36"/>
        <v>41025.208333333336</v>
      </c>
    </row>
    <row r="712" spans="1:19" ht="31.5" x14ac:dyDescent="0.25">
      <c r="A712">
        <v>710</v>
      </c>
      <c r="B712" t="s">
        <v>1434</v>
      </c>
      <c r="C712" s="3" t="s">
        <v>1435</v>
      </c>
      <c r="D712" t="s">
        <v>2014</v>
      </c>
      <c r="E712" t="s">
        <v>2015</v>
      </c>
      <c r="F712">
        <v>4300</v>
      </c>
      <c r="G712">
        <v>6358</v>
      </c>
      <c r="H712" t="s">
        <v>19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>
        <f t="shared" si="34"/>
        <v>147.86046511627907</v>
      </c>
      <c r="Q712">
        <f t="shared" si="35"/>
        <v>50.863999999999997</v>
      </c>
      <c r="R712" s="6">
        <f t="shared" si="36"/>
        <v>43295.208333333328</v>
      </c>
      <c r="S712" s="6">
        <f t="shared" si="36"/>
        <v>43302.208333333328</v>
      </c>
    </row>
    <row r="713" spans="1:19" ht="31.5" x14ac:dyDescent="0.25">
      <c r="A713">
        <v>711</v>
      </c>
      <c r="B713" t="s">
        <v>1436</v>
      </c>
      <c r="C713" s="3" t="s">
        <v>1437</v>
      </c>
      <c r="D713" t="s">
        <v>2014</v>
      </c>
      <c r="E713" t="s">
        <v>2015</v>
      </c>
      <c r="F713">
        <v>6200</v>
      </c>
      <c r="G713">
        <v>1260</v>
      </c>
      <c r="H713" t="s">
        <v>14</v>
      </c>
      <c r="I713">
        <v>14</v>
      </c>
      <c r="J713" t="s">
        <v>94</v>
      </c>
      <c r="K713" t="s">
        <v>95</v>
      </c>
      <c r="L713">
        <v>1453615200</v>
      </c>
      <c r="M713">
        <v>1453788000</v>
      </c>
      <c r="N713" t="b">
        <v>1</v>
      </c>
      <c r="O713" t="b">
        <v>1</v>
      </c>
      <c r="P713">
        <f t="shared" si="34"/>
        <v>20.322580645161288</v>
      </c>
      <c r="Q713">
        <f t="shared" si="35"/>
        <v>90</v>
      </c>
      <c r="R713" s="6">
        <f t="shared" si="36"/>
        <v>42393.25</v>
      </c>
      <c r="S713" s="6">
        <f t="shared" si="36"/>
        <v>42395.25</v>
      </c>
    </row>
    <row r="714" spans="1:19" ht="31.5" x14ac:dyDescent="0.25">
      <c r="A714">
        <v>712</v>
      </c>
      <c r="B714" t="s">
        <v>1438</v>
      </c>
      <c r="C714" s="3" t="s">
        <v>1439</v>
      </c>
      <c r="D714" t="s">
        <v>2014</v>
      </c>
      <c r="E714" t="s">
        <v>2015</v>
      </c>
      <c r="F714">
        <v>800</v>
      </c>
      <c r="G714">
        <v>14725</v>
      </c>
      <c r="H714" t="s">
        <v>19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>
        <f t="shared" si="34"/>
        <v>1840.625</v>
      </c>
      <c r="Q714">
        <f t="shared" si="35"/>
        <v>72.896039603960389</v>
      </c>
      <c r="R714" s="6">
        <f t="shared" si="36"/>
        <v>42559.208333333328</v>
      </c>
      <c r="S714" s="6">
        <f t="shared" si="36"/>
        <v>42600.208333333328</v>
      </c>
    </row>
    <row r="715" spans="1:19" x14ac:dyDescent="0.25">
      <c r="A715">
        <v>713</v>
      </c>
      <c r="B715" t="s">
        <v>1440</v>
      </c>
      <c r="C715" s="3" t="s">
        <v>1441</v>
      </c>
      <c r="D715" t="s">
        <v>2022</v>
      </c>
      <c r="E715" t="s">
        <v>2031</v>
      </c>
      <c r="F715">
        <v>6900</v>
      </c>
      <c r="G715">
        <v>11174</v>
      </c>
      <c r="H715" t="s">
        <v>19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>
        <f t="shared" si="34"/>
        <v>161.94202898550725</v>
      </c>
      <c r="Q715">
        <f t="shared" si="35"/>
        <v>108.48543689320388</v>
      </c>
      <c r="R715" s="6">
        <f t="shared" si="36"/>
        <v>42604.208333333328</v>
      </c>
      <c r="S715" s="6">
        <f t="shared" si="36"/>
        <v>42616.208333333328</v>
      </c>
    </row>
    <row r="716" spans="1:19" x14ac:dyDescent="0.25">
      <c r="A716">
        <v>714</v>
      </c>
      <c r="B716" t="s">
        <v>1442</v>
      </c>
      <c r="C716" s="3" t="s">
        <v>1443</v>
      </c>
      <c r="D716" t="s">
        <v>2010</v>
      </c>
      <c r="E716" t="s">
        <v>2011</v>
      </c>
      <c r="F716">
        <v>38500</v>
      </c>
      <c r="G716">
        <v>182036</v>
      </c>
      <c r="H716" t="s">
        <v>19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>
        <f t="shared" si="34"/>
        <v>472.82077922077923</v>
      </c>
      <c r="Q716">
        <f t="shared" si="35"/>
        <v>101.98095238095237</v>
      </c>
      <c r="R716" s="6">
        <f t="shared" si="36"/>
        <v>41870.208333333336</v>
      </c>
      <c r="S716" s="6">
        <f t="shared" si="36"/>
        <v>41871.208333333336</v>
      </c>
    </row>
    <row r="717" spans="1:19" x14ac:dyDescent="0.25">
      <c r="A717">
        <v>715</v>
      </c>
      <c r="B717" t="s">
        <v>1444</v>
      </c>
      <c r="C717" s="3" t="s">
        <v>1445</v>
      </c>
      <c r="D717" t="s">
        <v>2025</v>
      </c>
      <c r="E717" t="s">
        <v>2036</v>
      </c>
      <c r="F717">
        <v>118000</v>
      </c>
      <c r="G717">
        <v>28870</v>
      </c>
      <c r="H717" t="s">
        <v>14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>
        <f t="shared" si="34"/>
        <v>24.466101694915253</v>
      </c>
      <c r="Q717">
        <f t="shared" si="35"/>
        <v>44.009146341463413</v>
      </c>
      <c r="R717" s="6">
        <f t="shared" si="36"/>
        <v>40397.208333333336</v>
      </c>
      <c r="S717" s="6">
        <f t="shared" si="36"/>
        <v>40402.208333333336</v>
      </c>
    </row>
    <row r="718" spans="1:19" x14ac:dyDescent="0.25">
      <c r="A718">
        <v>716</v>
      </c>
      <c r="B718" t="s">
        <v>1446</v>
      </c>
      <c r="C718" s="3" t="s">
        <v>1447</v>
      </c>
      <c r="D718" t="s">
        <v>2014</v>
      </c>
      <c r="E718" t="s">
        <v>2015</v>
      </c>
      <c r="F718">
        <v>2000</v>
      </c>
      <c r="G718">
        <v>10353</v>
      </c>
      <c r="H718" t="s">
        <v>19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>
        <f t="shared" si="34"/>
        <v>517.65</v>
      </c>
      <c r="Q718">
        <f t="shared" si="35"/>
        <v>65.942675159235662</v>
      </c>
      <c r="R718" s="6">
        <f t="shared" si="36"/>
        <v>41465.208333333336</v>
      </c>
      <c r="S718" s="6">
        <f t="shared" si="36"/>
        <v>41493.208333333336</v>
      </c>
    </row>
    <row r="719" spans="1:19" ht="31.5" x14ac:dyDescent="0.25">
      <c r="A719">
        <v>717</v>
      </c>
      <c r="B719" t="s">
        <v>1448</v>
      </c>
      <c r="C719" s="3" t="s">
        <v>1449</v>
      </c>
      <c r="D719" t="s">
        <v>2016</v>
      </c>
      <c r="E719" t="s">
        <v>2017</v>
      </c>
      <c r="F719">
        <v>5600</v>
      </c>
      <c r="G719">
        <v>13868</v>
      </c>
      <c r="H719" t="s">
        <v>19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>
        <f t="shared" si="34"/>
        <v>247.64285714285714</v>
      </c>
      <c r="Q719">
        <f t="shared" si="35"/>
        <v>24.987387387387386</v>
      </c>
      <c r="R719" s="6">
        <f t="shared" si="36"/>
        <v>40777.208333333336</v>
      </c>
      <c r="S719" s="6">
        <f t="shared" si="36"/>
        <v>40798.208333333336</v>
      </c>
    </row>
    <row r="720" spans="1:19" x14ac:dyDescent="0.25">
      <c r="A720">
        <v>718</v>
      </c>
      <c r="B720" t="s">
        <v>1450</v>
      </c>
      <c r="C720" s="3" t="s">
        <v>1451</v>
      </c>
      <c r="D720" t="s">
        <v>2012</v>
      </c>
      <c r="E720" t="s">
        <v>2021</v>
      </c>
      <c r="F720">
        <v>8300</v>
      </c>
      <c r="G720">
        <v>8317</v>
      </c>
      <c r="H720" t="s">
        <v>19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>
        <f t="shared" si="34"/>
        <v>100.20481927710843</v>
      </c>
      <c r="Q720">
        <f t="shared" si="35"/>
        <v>28.003367003367003</v>
      </c>
      <c r="R720" s="6">
        <f t="shared" si="36"/>
        <v>41442.208333333336</v>
      </c>
      <c r="S720" s="6">
        <f t="shared" si="36"/>
        <v>41468.208333333336</v>
      </c>
    </row>
    <row r="721" spans="1:19" x14ac:dyDescent="0.25">
      <c r="A721">
        <v>719</v>
      </c>
      <c r="B721" t="s">
        <v>1452</v>
      </c>
      <c r="C721" s="3" t="s">
        <v>1453</v>
      </c>
      <c r="D721" t="s">
        <v>2022</v>
      </c>
      <c r="E721" t="s">
        <v>2028</v>
      </c>
      <c r="F721">
        <v>6900</v>
      </c>
      <c r="G721">
        <v>10557</v>
      </c>
      <c r="H721" t="s">
        <v>19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>
        <f t="shared" si="34"/>
        <v>153</v>
      </c>
      <c r="Q721">
        <f t="shared" si="35"/>
        <v>85.829268292682926</v>
      </c>
      <c r="R721" s="6">
        <f t="shared" si="36"/>
        <v>41058.208333333336</v>
      </c>
      <c r="S721" s="6">
        <f t="shared" si="36"/>
        <v>41069.208333333336</v>
      </c>
    </row>
    <row r="722" spans="1:19" ht="31.5" x14ac:dyDescent="0.25">
      <c r="A722">
        <v>720</v>
      </c>
      <c r="B722" t="s">
        <v>1454</v>
      </c>
      <c r="C722" s="3" t="s">
        <v>1455</v>
      </c>
      <c r="D722" t="s">
        <v>2014</v>
      </c>
      <c r="E722" t="s">
        <v>2015</v>
      </c>
      <c r="F722">
        <v>8700</v>
      </c>
      <c r="G722">
        <v>3227</v>
      </c>
      <c r="H722" t="s">
        <v>63</v>
      </c>
      <c r="I722">
        <v>38</v>
      </c>
      <c r="J722" t="s">
        <v>32</v>
      </c>
      <c r="K722" t="s">
        <v>33</v>
      </c>
      <c r="L722">
        <v>1519192800</v>
      </c>
      <c r="M722">
        <v>1520402400</v>
      </c>
      <c r="N722" t="b">
        <v>0</v>
      </c>
      <c r="O722" t="b">
        <v>1</v>
      </c>
      <c r="P722">
        <f t="shared" si="34"/>
        <v>37.091954022988503</v>
      </c>
      <c r="Q722">
        <f t="shared" si="35"/>
        <v>84.921052631578945</v>
      </c>
      <c r="R722" s="6">
        <f t="shared" si="36"/>
        <v>43152.25</v>
      </c>
      <c r="S722" s="6">
        <f t="shared" si="36"/>
        <v>43166.25</v>
      </c>
    </row>
    <row r="723" spans="1:19" x14ac:dyDescent="0.25">
      <c r="A723">
        <v>721</v>
      </c>
      <c r="B723" t="s">
        <v>1456</v>
      </c>
      <c r="C723" s="3" t="s">
        <v>1457</v>
      </c>
      <c r="D723" t="s">
        <v>2010</v>
      </c>
      <c r="E723" t="s">
        <v>2011</v>
      </c>
      <c r="F723">
        <v>123600</v>
      </c>
      <c r="G723">
        <v>5429</v>
      </c>
      <c r="H723" t="s">
        <v>63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>
        <f t="shared" si="34"/>
        <v>4.392394822006473</v>
      </c>
      <c r="Q723">
        <f t="shared" si="35"/>
        <v>90.483333333333334</v>
      </c>
      <c r="R723" s="6">
        <f t="shared" si="36"/>
        <v>43194.208333333328</v>
      </c>
      <c r="S723" s="6">
        <f t="shared" si="36"/>
        <v>43200.208333333328</v>
      </c>
    </row>
    <row r="724" spans="1:19" x14ac:dyDescent="0.25">
      <c r="A724">
        <v>722</v>
      </c>
      <c r="B724" t="s">
        <v>1458</v>
      </c>
      <c r="C724" s="3" t="s">
        <v>1459</v>
      </c>
      <c r="D724" t="s">
        <v>2016</v>
      </c>
      <c r="E724" t="s">
        <v>2017</v>
      </c>
      <c r="F724">
        <v>48500</v>
      </c>
      <c r="G724">
        <v>75906</v>
      </c>
      <c r="H724" t="s">
        <v>19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>
        <f t="shared" si="34"/>
        <v>156.50721649484535</v>
      </c>
      <c r="Q724">
        <f t="shared" si="35"/>
        <v>25.00197628458498</v>
      </c>
      <c r="R724" s="6">
        <f t="shared" si="36"/>
        <v>43045.25</v>
      </c>
      <c r="S724" s="6">
        <f t="shared" si="36"/>
        <v>43072.25</v>
      </c>
    </row>
    <row r="725" spans="1:19" x14ac:dyDescent="0.25">
      <c r="A725">
        <v>723</v>
      </c>
      <c r="B725" t="s">
        <v>1460</v>
      </c>
      <c r="C725" s="3" t="s">
        <v>1461</v>
      </c>
      <c r="D725" t="s">
        <v>2014</v>
      </c>
      <c r="E725" t="s">
        <v>2015</v>
      </c>
      <c r="F725">
        <v>4900</v>
      </c>
      <c r="G725">
        <v>13250</v>
      </c>
      <c r="H725" t="s">
        <v>19</v>
      </c>
      <c r="I725">
        <v>144</v>
      </c>
      <c r="J725" t="s">
        <v>24</v>
      </c>
      <c r="K725" t="s">
        <v>25</v>
      </c>
      <c r="L725">
        <v>1456898400</v>
      </c>
      <c r="M725">
        <v>1458709200</v>
      </c>
      <c r="N725" t="b">
        <v>0</v>
      </c>
      <c r="O725" t="b">
        <v>0</v>
      </c>
      <c r="P725">
        <f t="shared" si="34"/>
        <v>270.40816326530609</v>
      </c>
      <c r="Q725">
        <f t="shared" si="35"/>
        <v>92.013888888888886</v>
      </c>
      <c r="R725" s="6">
        <f t="shared" si="36"/>
        <v>42431.25</v>
      </c>
      <c r="S725" s="6">
        <f t="shared" si="36"/>
        <v>42452.208333333328</v>
      </c>
    </row>
    <row r="726" spans="1:19" ht="31.5" x14ac:dyDescent="0.25">
      <c r="A726">
        <v>724</v>
      </c>
      <c r="B726" t="s">
        <v>1462</v>
      </c>
      <c r="C726" s="3" t="s">
        <v>1463</v>
      </c>
      <c r="D726" t="s">
        <v>2014</v>
      </c>
      <c r="E726" t="s">
        <v>2015</v>
      </c>
      <c r="F726">
        <v>8400</v>
      </c>
      <c r="G726">
        <v>11261</v>
      </c>
      <c r="H726" t="s">
        <v>19</v>
      </c>
      <c r="I726">
        <v>121</v>
      </c>
      <c r="J726" t="s">
        <v>36</v>
      </c>
      <c r="K726" t="s">
        <v>37</v>
      </c>
      <c r="L726">
        <v>1413954000</v>
      </c>
      <c r="M726">
        <v>1414126800</v>
      </c>
      <c r="N726" t="b">
        <v>0</v>
      </c>
      <c r="O726" t="b">
        <v>1</v>
      </c>
      <c r="P726">
        <f t="shared" si="34"/>
        <v>134.05952380952382</v>
      </c>
      <c r="Q726">
        <f t="shared" si="35"/>
        <v>93.066115702479337</v>
      </c>
      <c r="R726" s="6">
        <f t="shared" si="36"/>
        <v>41934.208333333336</v>
      </c>
      <c r="S726" s="6">
        <f t="shared" si="36"/>
        <v>41936.208333333336</v>
      </c>
    </row>
    <row r="727" spans="1:19" x14ac:dyDescent="0.25">
      <c r="A727">
        <v>725</v>
      </c>
      <c r="B727" t="s">
        <v>1464</v>
      </c>
      <c r="C727" s="3" t="s">
        <v>1465</v>
      </c>
      <c r="D727" t="s">
        <v>2025</v>
      </c>
      <c r="E727" t="s">
        <v>2036</v>
      </c>
      <c r="F727">
        <v>193200</v>
      </c>
      <c r="G727">
        <v>97369</v>
      </c>
      <c r="H727" t="s">
        <v>14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>
        <f t="shared" si="34"/>
        <v>50.398033126293996</v>
      </c>
      <c r="Q727">
        <f t="shared" si="35"/>
        <v>61.008145363408524</v>
      </c>
      <c r="R727" s="6">
        <f t="shared" si="36"/>
        <v>41958.25</v>
      </c>
      <c r="S727" s="6">
        <f t="shared" si="36"/>
        <v>41960.25</v>
      </c>
    </row>
    <row r="728" spans="1:19" x14ac:dyDescent="0.25">
      <c r="A728">
        <v>726</v>
      </c>
      <c r="B728" t="s">
        <v>1466</v>
      </c>
      <c r="C728" s="3" t="s">
        <v>1467</v>
      </c>
      <c r="D728" t="s">
        <v>2014</v>
      </c>
      <c r="E728" t="s">
        <v>2015</v>
      </c>
      <c r="F728">
        <v>54300</v>
      </c>
      <c r="G728">
        <v>48227</v>
      </c>
      <c r="H728" t="s">
        <v>63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>
        <f t="shared" si="34"/>
        <v>88.815837937384899</v>
      </c>
      <c r="Q728">
        <f t="shared" si="35"/>
        <v>92.036259541984734</v>
      </c>
      <c r="R728" s="6">
        <f t="shared" si="36"/>
        <v>40476.208333333336</v>
      </c>
      <c r="S728" s="6">
        <f t="shared" si="36"/>
        <v>40482.208333333336</v>
      </c>
    </row>
    <row r="729" spans="1:19" x14ac:dyDescent="0.25">
      <c r="A729">
        <v>727</v>
      </c>
      <c r="B729" t="s">
        <v>1468</v>
      </c>
      <c r="C729" s="3" t="s">
        <v>1469</v>
      </c>
      <c r="D729" t="s">
        <v>2012</v>
      </c>
      <c r="E729" t="s">
        <v>2013</v>
      </c>
      <c r="F729">
        <v>8900</v>
      </c>
      <c r="G729">
        <v>14685</v>
      </c>
      <c r="H729" t="s">
        <v>19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>
        <f t="shared" si="34"/>
        <v>165</v>
      </c>
      <c r="Q729">
        <f t="shared" si="35"/>
        <v>81.132596685082873</v>
      </c>
      <c r="R729" s="6">
        <f t="shared" si="36"/>
        <v>43485.25</v>
      </c>
      <c r="S729" s="6">
        <f t="shared" si="36"/>
        <v>43543.208333333328</v>
      </c>
    </row>
    <row r="730" spans="1:19" ht="31.5" x14ac:dyDescent="0.25">
      <c r="A730">
        <v>728</v>
      </c>
      <c r="B730" t="s">
        <v>1470</v>
      </c>
      <c r="C730" s="3" t="s">
        <v>1471</v>
      </c>
      <c r="D730" t="s">
        <v>2014</v>
      </c>
      <c r="E730" t="s">
        <v>2015</v>
      </c>
      <c r="F730">
        <v>4200</v>
      </c>
      <c r="G730">
        <v>735</v>
      </c>
      <c r="H730" t="s">
        <v>14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>
        <f t="shared" si="34"/>
        <v>17.5</v>
      </c>
      <c r="Q730">
        <f t="shared" si="35"/>
        <v>73.5</v>
      </c>
      <c r="R730" s="6">
        <f t="shared" si="36"/>
        <v>42515.208333333328</v>
      </c>
      <c r="S730" s="6">
        <f t="shared" si="36"/>
        <v>42526.208333333328</v>
      </c>
    </row>
    <row r="731" spans="1:19" ht="31.5" x14ac:dyDescent="0.25">
      <c r="A731">
        <v>729</v>
      </c>
      <c r="B731" t="s">
        <v>1472</v>
      </c>
      <c r="C731" s="3" t="s">
        <v>1473</v>
      </c>
      <c r="D731" t="s">
        <v>2016</v>
      </c>
      <c r="E731" t="s">
        <v>2019</v>
      </c>
      <c r="F731">
        <v>5600</v>
      </c>
      <c r="G731">
        <v>10397</v>
      </c>
      <c r="H731" t="s">
        <v>19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>
        <f t="shared" si="34"/>
        <v>185.66071428571428</v>
      </c>
      <c r="Q731">
        <f t="shared" si="35"/>
        <v>85.221311475409834</v>
      </c>
      <c r="R731" s="6">
        <f t="shared" si="36"/>
        <v>41309.25</v>
      </c>
      <c r="S731" s="6">
        <f t="shared" si="36"/>
        <v>41311.25</v>
      </c>
    </row>
    <row r="732" spans="1:19" x14ac:dyDescent="0.25">
      <c r="A732">
        <v>730</v>
      </c>
      <c r="B732" t="s">
        <v>1474</v>
      </c>
      <c r="C732" s="3" t="s">
        <v>1475</v>
      </c>
      <c r="D732" t="s">
        <v>2012</v>
      </c>
      <c r="E732" t="s">
        <v>2021</v>
      </c>
      <c r="F732">
        <v>28800</v>
      </c>
      <c r="G732">
        <v>118847</v>
      </c>
      <c r="H732" t="s">
        <v>19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>
        <f t="shared" si="34"/>
        <v>412.6631944444444</v>
      </c>
      <c r="Q732">
        <f t="shared" si="35"/>
        <v>110.96825396825396</v>
      </c>
      <c r="R732" s="6">
        <f t="shared" si="36"/>
        <v>42147.208333333328</v>
      </c>
      <c r="S732" s="6">
        <f t="shared" si="36"/>
        <v>42153.208333333328</v>
      </c>
    </row>
    <row r="733" spans="1:19" x14ac:dyDescent="0.25">
      <c r="A733">
        <v>731</v>
      </c>
      <c r="B733" t="s">
        <v>1476</v>
      </c>
      <c r="C733" s="3" t="s">
        <v>1477</v>
      </c>
      <c r="D733" t="s">
        <v>2012</v>
      </c>
      <c r="E733" t="s">
        <v>2013</v>
      </c>
      <c r="F733">
        <v>8000</v>
      </c>
      <c r="G733">
        <v>7220</v>
      </c>
      <c r="H733" t="s">
        <v>63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>
        <f t="shared" si="34"/>
        <v>90.25</v>
      </c>
      <c r="Q733">
        <f t="shared" si="35"/>
        <v>32.968036529680369</v>
      </c>
      <c r="R733" s="6">
        <f t="shared" si="36"/>
        <v>42939.208333333328</v>
      </c>
      <c r="S733" s="6">
        <f t="shared" si="36"/>
        <v>42940.208333333328</v>
      </c>
    </row>
    <row r="734" spans="1:19" x14ac:dyDescent="0.25">
      <c r="A734">
        <v>732</v>
      </c>
      <c r="B734" t="s">
        <v>1478</v>
      </c>
      <c r="C734" s="3" t="s">
        <v>1479</v>
      </c>
      <c r="D734" t="s">
        <v>2010</v>
      </c>
      <c r="E734" t="s">
        <v>2011</v>
      </c>
      <c r="F734">
        <v>117000</v>
      </c>
      <c r="G734">
        <v>107622</v>
      </c>
      <c r="H734" t="s">
        <v>14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>
        <f t="shared" si="34"/>
        <v>91.984615384615381</v>
      </c>
      <c r="Q734">
        <f t="shared" si="35"/>
        <v>96.005352363960753</v>
      </c>
      <c r="R734" s="6">
        <f t="shared" si="36"/>
        <v>42816.208333333328</v>
      </c>
      <c r="S734" s="6">
        <f t="shared" si="36"/>
        <v>42839.208333333328</v>
      </c>
    </row>
    <row r="735" spans="1:19" x14ac:dyDescent="0.25">
      <c r="A735">
        <v>733</v>
      </c>
      <c r="B735" t="s">
        <v>1480</v>
      </c>
      <c r="C735" s="3" t="s">
        <v>1481</v>
      </c>
      <c r="D735" t="s">
        <v>2010</v>
      </c>
      <c r="E735" t="s">
        <v>2032</v>
      </c>
      <c r="F735">
        <v>15800</v>
      </c>
      <c r="G735">
        <v>83267</v>
      </c>
      <c r="H735" t="s">
        <v>19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>
        <f t="shared" si="34"/>
        <v>527.00632911392404</v>
      </c>
      <c r="Q735">
        <f t="shared" si="35"/>
        <v>84.96632653061225</v>
      </c>
      <c r="R735" s="6">
        <f t="shared" si="36"/>
        <v>41844.208333333336</v>
      </c>
      <c r="S735" s="6">
        <f t="shared" si="36"/>
        <v>41857.208333333336</v>
      </c>
    </row>
    <row r="736" spans="1:19" x14ac:dyDescent="0.25">
      <c r="A736">
        <v>734</v>
      </c>
      <c r="B736" t="s">
        <v>1482</v>
      </c>
      <c r="C736" s="3" t="s">
        <v>1483</v>
      </c>
      <c r="D736" t="s">
        <v>2014</v>
      </c>
      <c r="E736" t="s">
        <v>2015</v>
      </c>
      <c r="F736">
        <v>4200</v>
      </c>
      <c r="G736">
        <v>13404</v>
      </c>
      <c r="H736" t="s">
        <v>19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>
        <f t="shared" si="34"/>
        <v>319.14285714285711</v>
      </c>
      <c r="Q736">
        <f t="shared" si="35"/>
        <v>25.007462686567163</v>
      </c>
      <c r="R736" s="6">
        <f t="shared" si="36"/>
        <v>42763.25</v>
      </c>
      <c r="S736" s="6">
        <f t="shared" si="36"/>
        <v>42775.25</v>
      </c>
    </row>
    <row r="737" spans="1:19" ht="31.5" x14ac:dyDescent="0.25">
      <c r="A737">
        <v>735</v>
      </c>
      <c r="B737" t="s">
        <v>1484</v>
      </c>
      <c r="C737" s="3" t="s">
        <v>1485</v>
      </c>
      <c r="D737" t="s">
        <v>2029</v>
      </c>
      <c r="E737" t="s">
        <v>2030</v>
      </c>
      <c r="F737">
        <v>37100</v>
      </c>
      <c r="G737">
        <v>131404</v>
      </c>
      <c r="H737" t="s">
        <v>19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>
        <f t="shared" si="34"/>
        <v>354.18867924528303</v>
      </c>
      <c r="Q737">
        <f t="shared" si="35"/>
        <v>65.998995479658461</v>
      </c>
      <c r="R737" s="6">
        <f t="shared" si="36"/>
        <v>42459.208333333328</v>
      </c>
      <c r="S737" s="6">
        <f t="shared" si="36"/>
        <v>42466.208333333328</v>
      </c>
    </row>
    <row r="738" spans="1:19" x14ac:dyDescent="0.25">
      <c r="A738">
        <v>736</v>
      </c>
      <c r="B738" t="s">
        <v>1486</v>
      </c>
      <c r="C738" s="3" t="s">
        <v>1487</v>
      </c>
      <c r="D738" t="s">
        <v>2022</v>
      </c>
      <c r="E738" t="s">
        <v>2023</v>
      </c>
      <c r="F738">
        <v>7700</v>
      </c>
      <c r="G738">
        <v>2533</v>
      </c>
      <c r="H738" t="s">
        <v>63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>
        <f t="shared" si="34"/>
        <v>32.896103896103895</v>
      </c>
      <c r="Q738">
        <f t="shared" si="35"/>
        <v>87.34482758620689</v>
      </c>
      <c r="R738" s="6">
        <f t="shared" si="36"/>
        <v>42055.25</v>
      </c>
      <c r="S738" s="6">
        <f t="shared" si="36"/>
        <v>42059.25</v>
      </c>
    </row>
    <row r="739" spans="1:19" ht="31.5" x14ac:dyDescent="0.25">
      <c r="A739">
        <v>737</v>
      </c>
      <c r="B739" t="s">
        <v>1488</v>
      </c>
      <c r="C739" s="3" t="s">
        <v>1489</v>
      </c>
      <c r="D739" t="s">
        <v>2010</v>
      </c>
      <c r="E739" t="s">
        <v>2020</v>
      </c>
      <c r="F739">
        <v>3700</v>
      </c>
      <c r="G739">
        <v>5028</v>
      </c>
      <c r="H739" t="s">
        <v>19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>
        <f t="shared" si="34"/>
        <v>135.8918918918919</v>
      </c>
      <c r="Q739">
        <f t="shared" si="35"/>
        <v>27.933333333333334</v>
      </c>
      <c r="R739" s="6">
        <f t="shared" si="36"/>
        <v>42685.25</v>
      </c>
      <c r="S739" s="6">
        <f t="shared" si="36"/>
        <v>42697.25</v>
      </c>
    </row>
    <row r="740" spans="1:19" x14ac:dyDescent="0.25">
      <c r="A740">
        <v>738</v>
      </c>
      <c r="B740" t="s">
        <v>1008</v>
      </c>
      <c r="C740" s="3" t="s">
        <v>1490</v>
      </c>
      <c r="D740" t="s">
        <v>2014</v>
      </c>
      <c r="E740" t="s">
        <v>2015</v>
      </c>
      <c r="F740">
        <v>74700</v>
      </c>
      <c r="G740">
        <v>1557</v>
      </c>
      <c r="H740" t="s">
        <v>14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>
        <f t="shared" si="34"/>
        <v>2.0843373493975905</v>
      </c>
      <c r="Q740">
        <f t="shared" si="35"/>
        <v>103.8</v>
      </c>
      <c r="R740" s="6">
        <f t="shared" si="36"/>
        <v>41959.25</v>
      </c>
      <c r="S740" s="6">
        <f t="shared" si="36"/>
        <v>41981.25</v>
      </c>
    </row>
    <row r="741" spans="1:19" x14ac:dyDescent="0.25">
      <c r="A741">
        <v>739</v>
      </c>
      <c r="B741" t="s">
        <v>1491</v>
      </c>
      <c r="C741" s="3" t="s">
        <v>1492</v>
      </c>
      <c r="D741" t="s">
        <v>2010</v>
      </c>
      <c r="E741" t="s">
        <v>2020</v>
      </c>
      <c r="F741">
        <v>10000</v>
      </c>
      <c r="G741">
        <v>6100</v>
      </c>
      <c r="H741" t="s">
        <v>14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>
        <f t="shared" si="34"/>
        <v>61</v>
      </c>
      <c r="Q741">
        <f t="shared" si="35"/>
        <v>31.937172774869111</v>
      </c>
      <c r="R741" s="6">
        <f t="shared" si="36"/>
        <v>41089.208333333336</v>
      </c>
      <c r="S741" s="6">
        <f t="shared" si="36"/>
        <v>41090.208333333336</v>
      </c>
    </row>
    <row r="742" spans="1:19" x14ac:dyDescent="0.25">
      <c r="A742">
        <v>740</v>
      </c>
      <c r="B742" t="s">
        <v>1493</v>
      </c>
      <c r="C742" s="3" t="s">
        <v>1494</v>
      </c>
      <c r="D742" t="s">
        <v>2014</v>
      </c>
      <c r="E742" t="s">
        <v>2015</v>
      </c>
      <c r="F742">
        <v>5300</v>
      </c>
      <c r="G742">
        <v>1592</v>
      </c>
      <c r="H742" t="s">
        <v>14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>
        <f t="shared" si="34"/>
        <v>30.037735849056602</v>
      </c>
      <c r="Q742">
        <f t="shared" si="35"/>
        <v>99.5</v>
      </c>
      <c r="R742" s="6">
        <f t="shared" si="36"/>
        <v>42769.25</v>
      </c>
      <c r="S742" s="6">
        <f t="shared" si="36"/>
        <v>42772.25</v>
      </c>
    </row>
    <row r="743" spans="1:19" x14ac:dyDescent="0.25">
      <c r="A743">
        <v>741</v>
      </c>
      <c r="B743" t="s">
        <v>605</v>
      </c>
      <c r="C743" s="3" t="s">
        <v>1495</v>
      </c>
      <c r="D743" t="s">
        <v>2014</v>
      </c>
      <c r="E743" t="s">
        <v>2015</v>
      </c>
      <c r="F743">
        <v>1200</v>
      </c>
      <c r="G743">
        <v>14150</v>
      </c>
      <c r="H743" t="s">
        <v>19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>
        <f t="shared" si="34"/>
        <v>1179.1666666666665</v>
      </c>
      <c r="Q743">
        <f t="shared" si="35"/>
        <v>108.84615384615384</v>
      </c>
      <c r="R743" s="6">
        <f t="shared" si="36"/>
        <v>40321.208333333336</v>
      </c>
      <c r="S743" s="6">
        <f t="shared" si="36"/>
        <v>40322.208333333336</v>
      </c>
    </row>
    <row r="744" spans="1:19" x14ac:dyDescent="0.25">
      <c r="A744">
        <v>742</v>
      </c>
      <c r="B744" t="s">
        <v>1496</v>
      </c>
      <c r="C744" s="3" t="s">
        <v>1497</v>
      </c>
      <c r="D744" t="s">
        <v>2010</v>
      </c>
      <c r="E744" t="s">
        <v>2018</v>
      </c>
      <c r="F744">
        <v>1200</v>
      </c>
      <c r="G744">
        <v>13513</v>
      </c>
      <c r="H744" t="s">
        <v>19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>
        <f t="shared" si="34"/>
        <v>1126.0833333333335</v>
      </c>
      <c r="Q744">
        <f t="shared" si="35"/>
        <v>110.76229508196721</v>
      </c>
      <c r="R744" s="6">
        <f t="shared" si="36"/>
        <v>40197.25</v>
      </c>
      <c r="S744" s="6">
        <f t="shared" si="36"/>
        <v>40239.25</v>
      </c>
    </row>
    <row r="745" spans="1:19" ht="31.5" x14ac:dyDescent="0.25">
      <c r="A745">
        <v>743</v>
      </c>
      <c r="B745" t="s">
        <v>1498</v>
      </c>
      <c r="C745" s="3" t="s">
        <v>1499</v>
      </c>
      <c r="D745" t="s">
        <v>2014</v>
      </c>
      <c r="E745" t="s">
        <v>2015</v>
      </c>
      <c r="F745">
        <v>3900</v>
      </c>
      <c r="G745">
        <v>504</v>
      </c>
      <c r="H745" t="s">
        <v>14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>
        <f t="shared" si="34"/>
        <v>12.923076923076923</v>
      </c>
      <c r="Q745">
        <f t="shared" si="35"/>
        <v>29.647058823529413</v>
      </c>
      <c r="R745" s="6">
        <f t="shared" si="36"/>
        <v>42298.208333333328</v>
      </c>
      <c r="S745" s="6">
        <f t="shared" si="36"/>
        <v>42304.208333333328</v>
      </c>
    </row>
    <row r="746" spans="1:19" x14ac:dyDescent="0.25">
      <c r="A746">
        <v>744</v>
      </c>
      <c r="B746" t="s">
        <v>1500</v>
      </c>
      <c r="C746" s="3" t="s">
        <v>1501</v>
      </c>
      <c r="D746" t="s">
        <v>2014</v>
      </c>
      <c r="E746" t="s">
        <v>2015</v>
      </c>
      <c r="F746">
        <v>2000</v>
      </c>
      <c r="G746">
        <v>14240</v>
      </c>
      <c r="H746" t="s">
        <v>19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>
        <f t="shared" si="34"/>
        <v>712</v>
      </c>
      <c r="Q746">
        <f t="shared" si="35"/>
        <v>101.71428571428571</v>
      </c>
      <c r="R746" s="6">
        <f t="shared" si="36"/>
        <v>43322.208333333328</v>
      </c>
      <c r="S746" s="6">
        <f t="shared" si="36"/>
        <v>43324.208333333328</v>
      </c>
    </row>
    <row r="747" spans="1:19" ht="31.5" x14ac:dyDescent="0.25">
      <c r="A747">
        <v>745</v>
      </c>
      <c r="B747" t="s">
        <v>1502</v>
      </c>
      <c r="C747" s="3" t="s">
        <v>1503</v>
      </c>
      <c r="D747" t="s">
        <v>2012</v>
      </c>
      <c r="E747" t="s">
        <v>2021</v>
      </c>
      <c r="F747">
        <v>6900</v>
      </c>
      <c r="G747">
        <v>2091</v>
      </c>
      <c r="H747" t="s">
        <v>14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>
        <f t="shared" si="34"/>
        <v>30.304347826086957</v>
      </c>
      <c r="Q747">
        <f t="shared" si="35"/>
        <v>61.5</v>
      </c>
      <c r="R747" s="6">
        <f t="shared" si="36"/>
        <v>40328.208333333336</v>
      </c>
      <c r="S747" s="6">
        <f t="shared" si="36"/>
        <v>40355.208333333336</v>
      </c>
    </row>
    <row r="748" spans="1:19" x14ac:dyDescent="0.25">
      <c r="A748">
        <v>746</v>
      </c>
      <c r="B748" t="s">
        <v>1504</v>
      </c>
      <c r="C748" s="3" t="s">
        <v>1505</v>
      </c>
      <c r="D748" t="s">
        <v>2012</v>
      </c>
      <c r="E748" t="s">
        <v>2013</v>
      </c>
      <c r="F748">
        <v>55800</v>
      </c>
      <c r="G748">
        <v>118580</v>
      </c>
      <c r="H748" t="s">
        <v>19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>
        <f t="shared" si="34"/>
        <v>212.50896057347671</v>
      </c>
      <c r="Q748">
        <f t="shared" si="35"/>
        <v>35</v>
      </c>
      <c r="R748" s="6">
        <f t="shared" si="36"/>
        <v>40825.208333333336</v>
      </c>
      <c r="S748" s="6">
        <f t="shared" si="36"/>
        <v>40830.208333333336</v>
      </c>
    </row>
    <row r="749" spans="1:19" x14ac:dyDescent="0.25">
      <c r="A749">
        <v>747</v>
      </c>
      <c r="B749" t="s">
        <v>1506</v>
      </c>
      <c r="C749" s="3" t="s">
        <v>1507</v>
      </c>
      <c r="D749" t="s">
        <v>2014</v>
      </c>
      <c r="E749" t="s">
        <v>2015</v>
      </c>
      <c r="F749">
        <v>4900</v>
      </c>
      <c r="G749">
        <v>11214</v>
      </c>
      <c r="H749" t="s">
        <v>19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>
        <f t="shared" si="34"/>
        <v>228.85714285714286</v>
      </c>
      <c r="Q749">
        <f t="shared" si="35"/>
        <v>40.049999999999997</v>
      </c>
      <c r="R749" s="6">
        <f t="shared" si="36"/>
        <v>40423.208333333336</v>
      </c>
      <c r="S749" s="6">
        <f t="shared" si="36"/>
        <v>40434.208333333336</v>
      </c>
    </row>
    <row r="750" spans="1:19" x14ac:dyDescent="0.25">
      <c r="A750">
        <v>748</v>
      </c>
      <c r="B750" t="s">
        <v>1508</v>
      </c>
      <c r="C750" s="3" t="s">
        <v>1509</v>
      </c>
      <c r="D750" t="s">
        <v>2016</v>
      </c>
      <c r="E750" t="s">
        <v>2024</v>
      </c>
      <c r="F750">
        <v>194900</v>
      </c>
      <c r="G750">
        <v>68137</v>
      </c>
      <c r="H750" t="s">
        <v>63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>
        <f t="shared" si="34"/>
        <v>34.959979476654695</v>
      </c>
      <c r="Q750">
        <f t="shared" si="35"/>
        <v>110.97231270358306</v>
      </c>
      <c r="R750" s="6">
        <f t="shared" si="36"/>
        <v>40238.25</v>
      </c>
      <c r="S750" s="6">
        <f t="shared" si="36"/>
        <v>40263.208333333336</v>
      </c>
    </row>
    <row r="751" spans="1:19" x14ac:dyDescent="0.25">
      <c r="A751">
        <v>749</v>
      </c>
      <c r="B751" t="s">
        <v>1510</v>
      </c>
      <c r="C751" s="3" t="s">
        <v>1511</v>
      </c>
      <c r="D751" t="s">
        <v>2012</v>
      </c>
      <c r="E751" t="s">
        <v>2021</v>
      </c>
      <c r="F751">
        <v>8600</v>
      </c>
      <c r="G751">
        <v>13527</v>
      </c>
      <c r="H751" t="s">
        <v>19</v>
      </c>
      <c r="I751">
        <v>366</v>
      </c>
      <c r="J751" t="s">
        <v>94</v>
      </c>
      <c r="K751" t="s">
        <v>95</v>
      </c>
      <c r="L751">
        <v>1412744400</v>
      </c>
      <c r="M751">
        <v>1413781200</v>
      </c>
      <c r="N751" t="b">
        <v>0</v>
      </c>
      <c r="O751" t="b">
        <v>1</v>
      </c>
      <c r="P751">
        <f t="shared" si="34"/>
        <v>157.29069767441862</v>
      </c>
      <c r="Q751">
        <f t="shared" si="35"/>
        <v>36.959016393442624</v>
      </c>
      <c r="R751" s="6">
        <f t="shared" si="36"/>
        <v>41920.208333333336</v>
      </c>
      <c r="S751" s="6">
        <f t="shared" si="36"/>
        <v>41932.208333333336</v>
      </c>
    </row>
    <row r="752" spans="1:19" x14ac:dyDescent="0.25">
      <c r="A752">
        <v>750</v>
      </c>
      <c r="B752" t="s">
        <v>1512</v>
      </c>
      <c r="C752" s="3" t="s">
        <v>1513</v>
      </c>
      <c r="D752" t="s">
        <v>2010</v>
      </c>
      <c r="E752" t="s">
        <v>2018</v>
      </c>
      <c r="F752">
        <v>100</v>
      </c>
      <c r="G752">
        <v>1</v>
      </c>
      <c r="H752" t="s">
        <v>14</v>
      </c>
      <c r="I752">
        <v>1</v>
      </c>
      <c r="J752" t="s">
        <v>36</v>
      </c>
      <c r="K752" t="s">
        <v>37</v>
      </c>
      <c r="L752">
        <v>1277960400</v>
      </c>
      <c r="M752">
        <v>1280120400</v>
      </c>
      <c r="N752" t="b">
        <v>0</v>
      </c>
      <c r="O752" t="b">
        <v>0</v>
      </c>
      <c r="P752">
        <f t="shared" si="34"/>
        <v>1</v>
      </c>
      <c r="Q752">
        <f t="shared" si="35"/>
        <v>1</v>
      </c>
      <c r="R752" s="6">
        <f t="shared" si="36"/>
        <v>40360.208333333336</v>
      </c>
      <c r="S752" s="6">
        <f t="shared" si="36"/>
        <v>40385.208333333336</v>
      </c>
    </row>
    <row r="753" spans="1:19" x14ac:dyDescent="0.25">
      <c r="A753">
        <v>751</v>
      </c>
      <c r="B753" t="s">
        <v>1514</v>
      </c>
      <c r="C753" s="3" t="s">
        <v>1515</v>
      </c>
      <c r="D753" t="s">
        <v>2022</v>
      </c>
      <c r="E753" t="s">
        <v>2023</v>
      </c>
      <c r="F753">
        <v>3600</v>
      </c>
      <c r="G753">
        <v>8363</v>
      </c>
      <c r="H753" t="s">
        <v>19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>
        <f t="shared" si="34"/>
        <v>232.30555555555554</v>
      </c>
      <c r="Q753">
        <f t="shared" si="35"/>
        <v>30.974074074074075</v>
      </c>
      <c r="R753" s="6">
        <f t="shared" si="36"/>
        <v>42446.208333333328</v>
      </c>
      <c r="S753" s="6">
        <f t="shared" si="36"/>
        <v>42461.208333333328</v>
      </c>
    </row>
    <row r="754" spans="1:19" x14ac:dyDescent="0.25">
      <c r="A754">
        <v>752</v>
      </c>
      <c r="B754" t="s">
        <v>1516</v>
      </c>
      <c r="C754" s="3" t="s">
        <v>1517</v>
      </c>
      <c r="D754" t="s">
        <v>2014</v>
      </c>
      <c r="E754" t="s">
        <v>2015</v>
      </c>
      <c r="F754">
        <v>5800</v>
      </c>
      <c r="G754">
        <v>5362</v>
      </c>
      <c r="H754" t="s">
        <v>63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>
        <f t="shared" si="34"/>
        <v>92.448275862068968</v>
      </c>
      <c r="Q754">
        <f t="shared" si="35"/>
        <v>47.035087719298247</v>
      </c>
      <c r="R754" s="6">
        <f t="shared" si="36"/>
        <v>40395.208333333336</v>
      </c>
      <c r="S754" s="6">
        <f t="shared" si="36"/>
        <v>40413.208333333336</v>
      </c>
    </row>
    <row r="755" spans="1:19" x14ac:dyDescent="0.25">
      <c r="A755">
        <v>753</v>
      </c>
      <c r="B755" t="s">
        <v>1518</v>
      </c>
      <c r="C755" s="3" t="s">
        <v>1519</v>
      </c>
      <c r="D755" t="s">
        <v>2029</v>
      </c>
      <c r="E755" t="s">
        <v>2030</v>
      </c>
      <c r="F755">
        <v>4700</v>
      </c>
      <c r="G755">
        <v>12065</v>
      </c>
      <c r="H755" t="s">
        <v>19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>
        <f t="shared" si="34"/>
        <v>256.70212765957444</v>
      </c>
      <c r="Q755">
        <f t="shared" si="35"/>
        <v>88.065693430656935</v>
      </c>
      <c r="R755" s="6">
        <f t="shared" si="36"/>
        <v>40321.208333333336</v>
      </c>
      <c r="S755" s="6">
        <f t="shared" si="36"/>
        <v>40336.208333333336</v>
      </c>
    </row>
    <row r="756" spans="1:19" x14ac:dyDescent="0.25">
      <c r="A756">
        <v>754</v>
      </c>
      <c r="B756" t="s">
        <v>1520</v>
      </c>
      <c r="C756" s="3" t="s">
        <v>1521</v>
      </c>
      <c r="D756" t="s">
        <v>2014</v>
      </c>
      <c r="E756" t="s">
        <v>2015</v>
      </c>
      <c r="F756">
        <v>70400</v>
      </c>
      <c r="G756">
        <v>118603</v>
      </c>
      <c r="H756" t="s">
        <v>19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>
        <f t="shared" si="34"/>
        <v>168.47017045454547</v>
      </c>
      <c r="Q756">
        <f t="shared" si="35"/>
        <v>37.005616224648989</v>
      </c>
      <c r="R756" s="6">
        <f t="shared" si="36"/>
        <v>41210.208333333336</v>
      </c>
      <c r="S756" s="6">
        <f t="shared" si="36"/>
        <v>41263.25</v>
      </c>
    </row>
    <row r="757" spans="1:19" x14ac:dyDescent="0.25">
      <c r="A757">
        <v>755</v>
      </c>
      <c r="B757" t="s">
        <v>1522</v>
      </c>
      <c r="C757" s="3" t="s">
        <v>1523</v>
      </c>
      <c r="D757" t="s">
        <v>2014</v>
      </c>
      <c r="E757" t="s">
        <v>2015</v>
      </c>
      <c r="F757">
        <v>4500</v>
      </c>
      <c r="G757">
        <v>7496</v>
      </c>
      <c r="H757" t="s">
        <v>19</v>
      </c>
      <c r="I757">
        <v>288</v>
      </c>
      <c r="J757" t="s">
        <v>32</v>
      </c>
      <c r="K757" t="s">
        <v>33</v>
      </c>
      <c r="L757">
        <v>1514354400</v>
      </c>
      <c r="M757">
        <v>1515391200</v>
      </c>
      <c r="N757" t="b">
        <v>0</v>
      </c>
      <c r="O757" t="b">
        <v>1</v>
      </c>
      <c r="P757">
        <f t="shared" si="34"/>
        <v>166.57777777777778</v>
      </c>
      <c r="Q757">
        <f t="shared" si="35"/>
        <v>26.027777777777779</v>
      </c>
      <c r="R757" s="6">
        <f t="shared" si="36"/>
        <v>43096.25</v>
      </c>
      <c r="S757" s="6">
        <f t="shared" si="36"/>
        <v>43108.25</v>
      </c>
    </row>
    <row r="758" spans="1:19" x14ac:dyDescent="0.25">
      <c r="A758">
        <v>756</v>
      </c>
      <c r="B758" t="s">
        <v>1524</v>
      </c>
      <c r="C758" s="3" t="s">
        <v>1525</v>
      </c>
      <c r="D758" t="s">
        <v>2014</v>
      </c>
      <c r="E758" t="s">
        <v>2015</v>
      </c>
      <c r="F758">
        <v>1300</v>
      </c>
      <c r="G758">
        <v>10037</v>
      </c>
      <c r="H758" t="s">
        <v>19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>
        <f t="shared" si="34"/>
        <v>772.07692307692309</v>
      </c>
      <c r="Q758">
        <f t="shared" si="35"/>
        <v>67.817567567567565</v>
      </c>
      <c r="R758" s="6">
        <f t="shared" si="36"/>
        <v>42024.25</v>
      </c>
      <c r="S758" s="6">
        <f t="shared" si="36"/>
        <v>42030.25</v>
      </c>
    </row>
    <row r="759" spans="1:19" x14ac:dyDescent="0.25">
      <c r="A759">
        <v>757</v>
      </c>
      <c r="B759" t="s">
        <v>1526</v>
      </c>
      <c r="C759" s="3" t="s">
        <v>1527</v>
      </c>
      <c r="D759" t="s">
        <v>2016</v>
      </c>
      <c r="E759" t="s">
        <v>2019</v>
      </c>
      <c r="F759">
        <v>1400</v>
      </c>
      <c r="G759">
        <v>5696</v>
      </c>
      <c r="H759" t="s">
        <v>19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>
        <f t="shared" si="34"/>
        <v>406.85714285714283</v>
      </c>
      <c r="Q759">
        <f t="shared" si="35"/>
        <v>49.964912280701753</v>
      </c>
      <c r="R759" s="6">
        <f t="shared" si="36"/>
        <v>40675.208333333336</v>
      </c>
      <c r="S759" s="6">
        <f t="shared" si="36"/>
        <v>40679.208333333336</v>
      </c>
    </row>
    <row r="760" spans="1:19" x14ac:dyDescent="0.25">
      <c r="A760">
        <v>758</v>
      </c>
      <c r="B760" t="s">
        <v>1528</v>
      </c>
      <c r="C760" s="3" t="s">
        <v>1529</v>
      </c>
      <c r="D760" t="s">
        <v>2010</v>
      </c>
      <c r="E760" t="s">
        <v>2011</v>
      </c>
      <c r="F760">
        <v>29600</v>
      </c>
      <c r="G760">
        <v>167005</v>
      </c>
      <c r="H760" t="s">
        <v>19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>
        <f t="shared" si="34"/>
        <v>564.20608108108115</v>
      </c>
      <c r="Q760">
        <f t="shared" si="35"/>
        <v>110.01646903820817</v>
      </c>
      <c r="R760" s="6">
        <f t="shared" si="36"/>
        <v>41936.208333333336</v>
      </c>
      <c r="S760" s="6">
        <f t="shared" si="36"/>
        <v>41945.208333333336</v>
      </c>
    </row>
    <row r="761" spans="1:19" ht="31.5" x14ac:dyDescent="0.25">
      <c r="A761">
        <v>759</v>
      </c>
      <c r="B761" t="s">
        <v>1530</v>
      </c>
      <c r="C761" s="3" t="s">
        <v>1531</v>
      </c>
      <c r="D761" t="s">
        <v>2010</v>
      </c>
      <c r="E761" t="s">
        <v>2018</v>
      </c>
      <c r="F761">
        <v>167500</v>
      </c>
      <c r="G761">
        <v>114615</v>
      </c>
      <c r="H761" t="s">
        <v>14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>
        <f t="shared" si="34"/>
        <v>68.426865671641792</v>
      </c>
      <c r="Q761">
        <f t="shared" si="35"/>
        <v>89.964678178963894</v>
      </c>
      <c r="R761" s="6">
        <f t="shared" si="36"/>
        <v>43136.25</v>
      </c>
      <c r="S761" s="6">
        <f t="shared" si="36"/>
        <v>43166.25</v>
      </c>
    </row>
    <row r="762" spans="1:19" x14ac:dyDescent="0.25">
      <c r="A762">
        <v>760</v>
      </c>
      <c r="B762" t="s">
        <v>1532</v>
      </c>
      <c r="C762" s="3" t="s">
        <v>1533</v>
      </c>
      <c r="D762" t="s">
        <v>2025</v>
      </c>
      <c r="E762" t="s">
        <v>2026</v>
      </c>
      <c r="F762">
        <v>48300</v>
      </c>
      <c r="G762">
        <v>16592</v>
      </c>
      <c r="H762" t="s">
        <v>14</v>
      </c>
      <c r="I762">
        <v>210</v>
      </c>
      <c r="J762" t="s">
        <v>94</v>
      </c>
      <c r="K762" t="s">
        <v>95</v>
      </c>
      <c r="L762">
        <v>1564635600</v>
      </c>
      <c r="M762">
        <v>1567141200</v>
      </c>
      <c r="N762" t="b">
        <v>0</v>
      </c>
      <c r="O762" t="b">
        <v>1</v>
      </c>
      <c r="P762">
        <f t="shared" si="34"/>
        <v>34.351966873706004</v>
      </c>
      <c r="Q762">
        <f t="shared" si="35"/>
        <v>79.009523809523813</v>
      </c>
      <c r="R762" s="6">
        <f t="shared" si="36"/>
        <v>43678.208333333328</v>
      </c>
      <c r="S762" s="6">
        <f t="shared" si="36"/>
        <v>43707.208333333328</v>
      </c>
    </row>
    <row r="763" spans="1:19" x14ac:dyDescent="0.25">
      <c r="A763">
        <v>761</v>
      </c>
      <c r="B763" t="s">
        <v>1534</v>
      </c>
      <c r="C763" s="3" t="s">
        <v>1535</v>
      </c>
      <c r="D763" t="s">
        <v>2010</v>
      </c>
      <c r="E763" t="s">
        <v>2011</v>
      </c>
      <c r="F763">
        <v>2200</v>
      </c>
      <c r="G763">
        <v>14420</v>
      </c>
      <c r="H763" t="s">
        <v>19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>
        <f t="shared" si="34"/>
        <v>655.4545454545455</v>
      </c>
      <c r="Q763">
        <f t="shared" si="35"/>
        <v>86.867469879518069</v>
      </c>
      <c r="R763" s="6">
        <f t="shared" si="36"/>
        <v>42938.208333333328</v>
      </c>
      <c r="S763" s="6">
        <f t="shared" si="36"/>
        <v>42943.208333333328</v>
      </c>
    </row>
    <row r="764" spans="1:19" x14ac:dyDescent="0.25">
      <c r="A764">
        <v>762</v>
      </c>
      <c r="B764" t="s">
        <v>645</v>
      </c>
      <c r="C764" s="3" t="s">
        <v>1536</v>
      </c>
      <c r="D764" t="s">
        <v>2010</v>
      </c>
      <c r="E764" t="s">
        <v>2033</v>
      </c>
      <c r="F764">
        <v>3500</v>
      </c>
      <c r="G764">
        <v>6204</v>
      </c>
      <c r="H764" t="s">
        <v>19</v>
      </c>
      <c r="I764">
        <v>100</v>
      </c>
      <c r="J764" t="s">
        <v>24</v>
      </c>
      <c r="K764" t="s">
        <v>25</v>
      </c>
      <c r="L764">
        <v>1354082400</v>
      </c>
      <c r="M764">
        <v>1355032800</v>
      </c>
      <c r="N764" t="b">
        <v>0</v>
      </c>
      <c r="O764" t="b">
        <v>0</v>
      </c>
      <c r="P764">
        <f t="shared" si="34"/>
        <v>177.25714285714284</v>
      </c>
      <c r="Q764">
        <f t="shared" si="35"/>
        <v>62.04</v>
      </c>
      <c r="R764" s="6">
        <f t="shared" si="36"/>
        <v>41241.25</v>
      </c>
      <c r="S764" s="6">
        <f t="shared" si="36"/>
        <v>41252.25</v>
      </c>
    </row>
    <row r="765" spans="1:19" x14ac:dyDescent="0.25">
      <c r="A765">
        <v>763</v>
      </c>
      <c r="B765" t="s">
        <v>1537</v>
      </c>
      <c r="C765" s="3" t="s">
        <v>1538</v>
      </c>
      <c r="D765" t="s">
        <v>2014</v>
      </c>
      <c r="E765" t="s">
        <v>2015</v>
      </c>
      <c r="F765">
        <v>5600</v>
      </c>
      <c r="G765">
        <v>6338</v>
      </c>
      <c r="H765" t="s">
        <v>19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>
        <f t="shared" si="34"/>
        <v>113.17857142857144</v>
      </c>
      <c r="Q765">
        <f t="shared" si="35"/>
        <v>26.970212765957445</v>
      </c>
      <c r="R765" s="6">
        <f t="shared" si="36"/>
        <v>41037.208333333336</v>
      </c>
      <c r="S765" s="6">
        <f t="shared" si="36"/>
        <v>41072.208333333336</v>
      </c>
    </row>
    <row r="766" spans="1:19" ht="31.5" x14ac:dyDescent="0.25">
      <c r="A766">
        <v>764</v>
      </c>
      <c r="B766" t="s">
        <v>1539</v>
      </c>
      <c r="C766" s="3" t="s">
        <v>1540</v>
      </c>
      <c r="D766" t="s">
        <v>2010</v>
      </c>
      <c r="E766" t="s">
        <v>2011</v>
      </c>
      <c r="F766">
        <v>1100</v>
      </c>
      <c r="G766">
        <v>8010</v>
      </c>
      <c r="H766" t="s">
        <v>19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>
        <f t="shared" si="34"/>
        <v>728.18181818181824</v>
      </c>
      <c r="Q766">
        <f t="shared" si="35"/>
        <v>54.121621621621621</v>
      </c>
      <c r="R766" s="6">
        <f t="shared" si="36"/>
        <v>40676.208333333336</v>
      </c>
      <c r="S766" s="6">
        <f t="shared" si="36"/>
        <v>40684.208333333336</v>
      </c>
    </row>
    <row r="767" spans="1:19" x14ac:dyDescent="0.25">
      <c r="A767">
        <v>765</v>
      </c>
      <c r="B767" t="s">
        <v>1541</v>
      </c>
      <c r="C767" s="3" t="s">
        <v>1542</v>
      </c>
      <c r="D767" t="s">
        <v>2010</v>
      </c>
      <c r="E767" t="s">
        <v>2020</v>
      </c>
      <c r="F767">
        <v>3900</v>
      </c>
      <c r="G767">
        <v>8125</v>
      </c>
      <c r="H767" t="s">
        <v>19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>
        <f t="shared" si="34"/>
        <v>208.33333333333334</v>
      </c>
      <c r="Q767">
        <f t="shared" si="35"/>
        <v>41.035353535353536</v>
      </c>
      <c r="R767" s="6">
        <f t="shared" si="36"/>
        <v>42840.208333333328</v>
      </c>
      <c r="S767" s="6">
        <f t="shared" si="36"/>
        <v>42865.208333333328</v>
      </c>
    </row>
    <row r="768" spans="1:19" ht="31.5" x14ac:dyDescent="0.25">
      <c r="A768">
        <v>766</v>
      </c>
      <c r="B768" t="s">
        <v>1543</v>
      </c>
      <c r="C768" s="3" t="s">
        <v>1544</v>
      </c>
      <c r="D768" t="s">
        <v>2016</v>
      </c>
      <c r="E768" t="s">
        <v>2038</v>
      </c>
      <c r="F768">
        <v>43800</v>
      </c>
      <c r="G768">
        <v>13653</v>
      </c>
      <c r="H768" t="s">
        <v>14</v>
      </c>
      <c r="I768">
        <v>248</v>
      </c>
      <c r="J768" t="s">
        <v>24</v>
      </c>
      <c r="K768" t="s">
        <v>25</v>
      </c>
      <c r="L768">
        <v>1537333200</v>
      </c>
      <c r="M768">
        <v>1537419600</v>
      </c>
      <c r="N768" t="b">
        <v>0</v>
      </c>
      <c r="O768" t="b">
        <v>0</v>
      </c>
      <c r="P768">
        <f t="shared" si="34"/>
        <v>31.171232876712331</v>
      </c>
      <c r="Q768">
        <f t="shared" si="35"/>
        <v>55.052419354838712</v>
      </c>
      <c r="R768" s="6">
        <f t="shared" si="36"/>
        <v>43362.208333333328</v>
      </c>
      <c r="S768" s="6">
        <f t="shared" si="36"/>
        <v>43363.208333333328</v>
      </c>
    </row>
    <row r="769" spans="1:19" x14ac:dyDescent="0.25">
      <c r="A769">
        <v>767</v>
      </c>
      <c r="B769" t="s">
        <v>1545</v>
      </c>
      <c r="C769" s="3" t="s">
        <v>1546</v>
      </c>
      <c r="D769" t="s">
        <v>2022</v>
      </c>
      <c r="E769" t="s">
        <v>2034</v>
      </c>
      <c r="F769">
        <v>97200</v>
      </c>
      <c r="G769">
        <v>55372</v>
      </c>
      <c r="H769" t="s">
        <v>14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>
        <f t="shared" si="34"/>
        <v>56.967078189300416</v>
      </c>
      <c r="Q769">
        <f t="shared" si="35"/>
        <v>107.93762183235867</v>
      </c>
      <c r="R769" s="6">
        <f t="shared" si="36"/>
        <v>42283.208333333328</v>
      </c>
      <c r="S769" s="6">
        <f t="shared" si="36"/>
        <v>42328.25</v>
      </c>
    </row>
    <row r="770" spans="1:19" x14ac:dyDescent="0.25">
      <c r="A770">
        <v>768</v>
      </c>
      <c r="B770" t="s">
        <v>1547</v>
      </c>
      <c r="C770" s="3" t="s">
        <v>1548</v>
      </c>
      <c r="D770" t="s">
        <v>2014</v>
      </c>
      <c r="E770" t="s">
        <v>2015</v>
      </c>
      <c r="F770">
        <v>4800</v>
      </c>
      <c r="G770">
        <v>11088</v>
      </c>
      <c r="H770" t="s">
        <v>19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>
        <f t="shared" si="34"/>
        <v>231</v>
      </c>
      <c r="Q770">
        <f t="shared" si="35"/>
        <v>73.92</v>
      </c>
      <c r="R770" s="6">
        <f t="shared" si="36"/>
        <v>41619.25</v>
      </c>
      <c r="S770" s="6">
        <f t="shared" si="36"/>
        <v>41634.25</v>
      </c>
    </row>
    <row r="771" spans="1:19" x14ac:dyDescent="0.25">
      <c r="A771">
        <v>769</v>
      </c>
      <c r="B771" t="s">
        <v>1549</v>
      </c>
      <c r="C771" s="3" t="s">
        <v>1550</v>
      </c>
      <c r="D771" t="s">
        <v>2025</v>
      </c>
      <c r="E771" t="s">
        <v>2026</v>
      </c>
      <c r="F771">
        <v>125600</v>
      </c>
      <c r="G771">
        <v>109106</v>
      </c>
      <c r="H771" t="s">
        <v>14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>
        <f t="shared" ref="P771:P834" si="37">(G771/F771)*100</f>
        <v>86.867834394904463</v>
      </c>
      <c r="Q771">
        <f t="shared" ref="Q771:Q834" si="38">G771/I771</f>
        <v>31.995894428152493</v>
      </c>
      <c r="R771" s="6">
        <f t="shared" ref="R771:S834" si="39">(((L771/60)/60)/24)+DATE(1970,1,1)</f>
        <v>41501.208333333336</v>
      </c>
      <c r="S771" s="6">
        <f t="shared" si="39"/>
        <v>41527.208333333336</v>
      </c>
    </row>
    <row r="772" spans="1:19" x14ac:dyDescent="0.25">
      <c r="A772">
        <v>770</v>
      </c>
      <c r="B772" t="s">
        <v>1551</v>
      </c>
      <c r="C772" s="3" t="s">
        <v>1552</v>
      </c>
      <c r="D772" t="s">
        <v>2014</v>
      </c>
      <c r="E772" t="s">
        <v>2015</v>
      </c>
      <c r="F772">
        <v>4300</v>
      </c>
      <c r="G772">
        <v>11642</v>
      </c>
      <c r="H772" t="s">
        <v>19</v>
      </c>
      <c r="I772">
        <v>216</v>
      </c>
      <c r="J772" t="s">
        <v>94</v>
      </c>
      <c r="K772" t="s">
        <v>95</v>
      </c>
      <c r="L772">
        <v>1397451600</v>
      </c>
      <c r="M772">
        <v>1398056400</v>
      </c>
      <c r="N772" t="b">
        <v>0</v>
      </c>
      <c r="O772" t="b">
        <v>1</v>
      </c>
      <c r="P772">
        <f t="shared" si="37"/>
        <v>270.74418604651163</v>
      </c>
      <c r="Q772">
        <f t="shared" si="38"/>
        <v>53.898148148148145</v>
      </c>
      <c r="R772" s="6">
        <f t="shared" si="39"/>
        <v>41743.208333333336</v>
      </c>
      <c r="S772" s="6">
        <f t="shared" si="39"/>
        <v>41750.208333333336</v>
      </c>
    </row>
    <row r="773" spans="1:19" x14ac:dyDescent="0.25">
      <c r="A773">
        <v>771</v>
      </c>
      <c r="B773" t="s">
        <v>1553</v>
      </c>
      <c r="C773" s="3" t="s">
        <v>1554</v>
      </c>
      <c r="D773" t="s">
        <v>2014</v>
      </c>
      <c r="E773" t="s">
        <v>2015</v>
      </c>
      <c r="F773">
        <v>5600</v>
      </c>
      <c r="G773">
        <v>2769</v>
      </c>
      <c r="H773" t="s">
        <v>63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>
        <f t="shared" si="37"/>
        <v>49.446428571428569</v>
      </c>
      <c r="Q773">
        <f t="shared" si="38"/>
        <v>106.5</v>
      </c>
      <c r="R773" s="6">
        <f t="shared" si="39"/>
        <v>43491.25</v>
      </c>
      <c r="S773" s="6">
        <f t="shared" si="39"/>
        <v>43518.25</v>
      </c>
    </row>
    <row r="774" spans="1:19" x14ac:dyDescent="0.25">
      <c r="A774">
        <v>772</v>
      </c>
      <c r="B774" t="s">
        <v>1555</v>
      </c>
      <c r="C774" s="3" t="s">
        <v>1556</v>
      </c>
      <c r="D774" t="s">
        <v>2010</v>
      </c>
      <c r="E774" t="s">
        <v>2020</v>
      </c>
      <c r="F774">
        <v>149600</v>
      </c>
      <c r="G774">
        <v>169586</v>
      </c>
      <c r="H774" t="s">
        <v>19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>
        <f t="shared" si="37"/>
        <v>113.3596256684492</v>
      </c>
      <c r="Q774">
        <f t="shared" si="38"/>
        <v>32.999805409612762</v>
      </c>
      <c r="R774" s="6">
        <f t="shared" si="39"/>
        <v>43505.25</v>
      </c>
      <c r="S774" s="6">
        <f t="shared" si="39"/>
        <v>43509.25</v>
      </c>
    </row>
    <row r="775" spans="1:19" x14ac:dyDescent="0.25">
      <c r="A775">
        <v>773</v>
      </c>
      <c r="B775" t="s">
        <v>1557</v>
      </c>
      <c r="C775" s="3" t="s">
        <v>1558</v>
      </c>
      <c r="D775" t="s">
        <v>2014</v>
      </c>
      <c r="E775" t="s">
        <v>2015</v>
      </c>
      <c r="F775">
        <v>53100</v>
      </c>
      <c r="G775">
        <v>101185</v>
      </c>
      <c r="H775" t="s">
        <v>19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>
        <f t="shared" si="37"/>
        <v>190.55555555555554</v>
      </c>
      <c r="Q775">
        <f t="shared" si="38"/>
        <v>43.00254993625159</v>
      </c>
      <c r="R775" s="6">
        <f t="shared" si="39"/>
        <v>42838.208333333328</v>
      </c>
      <c r="S775" s="6">
        <f t="shared" si="39"/>
        <v>42848.208333333328</v>
      </c>
    </row>
    <row r="776" spans="1:19" x14ac:dyDescent="0.25">
      <c r="A776">
        <v>774</v>
      </c>
      <c r="B776" t="s">
        <v>1559</v>
      </c>
      <c r="C776" s="3" t="s">
        <v>1560</v>
      </c>
      <c r="D776" t="s">
        <v>2012</v>
      </c>
      <c r="E776" t="s">
        <v>2013</v>
      </c>
      <c r="F776">
        <v>5000</v>
      </c>
      <c r="G776">
        <v>6775</v>
      </c>
      <c r="H776" t="s">
        <v>19</v>
      </c>
      <c r="I776">
        <v>78</v>
      </c>
      <c r="J776" t="s">
        <v>94</v>
      </c>
      <c r="K776" t="s">
        <v>95</v>
      </c>
      <c r="L776">
        <v>1463979600</v>
      </c>
      <c r="M776">
        <v>1467522000</v>
      </c>
      <c r="N776" t="b">
        <v>0</v>
      </c>
      <c r="O776" t="b">
        <v>0</v>
      </c>
      <c r="P776">
        <f t="shared" si="37"/>
        <v>135.5</v>
      </c>
      <c r="Q776">
        <f t="shared" si="38"/>
        <v>86.858974358974365</v>
      </c>
      <c r="R776" s="6">
        <f t="shared" si="39"/>
        <v>42513.208333333328</v>
      </c>
      <c r="S776" s="6">
        <f t="shared" si="39"/>
        <v>42554.208333333328</v>
      </c>
    </row>
    <row r="777" spans="1:19" ht="31.5" x14ac:dyDescent="0.25">
      <c r="A777">
        <v>775</v>
      </c>
      <c r="B777" t="s">
        <v>1561</v>
      </c>
      <c r="C777" s="3" t="s">
        <v>1562</v>
      </c>
      <c r="D777" t="s">
        <v>2010</v>
      </c>
      <c r="E777" t="s">
        <v>2011</v>
      </c>
      <c r="F777">
        <v>9400</v>
      </c>
      <c r="G777">
        <v>968</v>
      </c>
      <c r="H777" t="s">
        <v>14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>
        <f t="shared" si="37"/>
        <v>10.297872340425531</v>
      </c>
      <c r="Q777">
        <f t="shared" si="38"/>
        <v>96.8</v>
      </c>
      <c r="R777" s="6">
        <f t="shared" si="39"/>
        <v>41949.25</v>
      </c>
      <c r="S777" s="6">
        <f t="shared" si="39"/>
        <v>41959.25</v>
      </c>
    </row>
    <row r="778" spans="1:19" x14ac:dyDescent="0.25">
      <c r="A778">
        <v>776</v>
      </c>
      <c r="B778" t="s">
        <v>1563</v>
      </c>
      <c r="C778" s="3" t="s">
        <v>1564</v>
      </c>
      <c r="D778" t="s">
        <v>2014</v>
      </c>
      <c r="E778" t="s">
        <v>2015</v>
      </c>
      <c r="F778">
        <v>110800</v>
      </c>
      <c r="G778">
        <v>72623</v>
      </c>
      <c r="H778" t="s">
        <v>14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>
        <f t="shared" si="37"/>
        <v>65.544223826714799</v>
      </c>
      <c r="Q778">
        <f t="shared" si="38"/>
        <v>32.995456610631528</v>
      </c>
      <c r="R778" s="6">
        <f t="shared" si="39"/>
        <v>43650.208333333328</v>
      </c>
      <c r="S778" s="6">
        <f t="shared" si="39"/>
        <v>43668.208333333328</v>
      </c>
    </row>
    <row r="779" spans="1:19" x14ac:dyDescent="0.25">
      <c r="A779">
        <v>777</v>
      </c>
      <c r="B779" t="s">
        <v>1565</v>
      </c>
      <c r="C779" s="3" t="s">
        <v>1566</v>
      </c>
      <c r="D779" t="s">
        <v>2014</v>
      </c>
      <c r="E779" t="s">
        <v>2015</v>
      </c>
      <c r="F779">
        <v>93800</v>
      </c>
      <c r="G779">
        <v>45987</v>
      </c>
      <c r="H779" t="s">
        <v>14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>
        <f t="shared" si="37"/>
        <v>49.026652452025587</v>
      </c>
      <c r="Q779">
        <f t="shared" si="38"/>
        <v>68.028106508875737</v>
      </c>
      <c r="R779" s="6">
        <f t="shared" si="39"/>
        <v>40809.208333333336</v>
      </c>
      <c r="S779" s="6">
        <f t="shared" si="39"/>
        <v>40838.208333333336</v>
      </c>
    </row>
    <row r="780" spans="1:19" x14ac:dyDescent="0.25">
      <c r="A780">
        <v>778</v>
      </c>
      <c r="B780" t="s">
        <v>1567</v>
      </c>
      <c r="C780" s="3" t="s">
        <v>1568</v>
      </c>
      <c r="D780" t="s">
        <v>2016</v>
      </c>
      <c r="E780" t="s">
        <v>2024</v>
      </c>
      <c r="F780">
        <v>1300</v>
      </c>
      <c r="G780">
        <v>10243</v>
      </c>
      <c r="H780" t="s">
        <v>19</v>
      </c>
      <c r="I780">
        <v>174</v>
      </c>
      <c r="J780" t="s">
        <v>86</v>
      </c>
      <c r="K780" t="s">
        <v>87</v>
      </c>
      <c r="L780">
        <v>1313211600</v>
      </c>
      <c r="M780">
        <v>1313643600</v>
      </c>
      <c r="N780" t="b">
        <v>0</v>
      </c>
      <c r="O780" t="b">
        <v>0</v>
      </c>
      <c r="P780">
        <f t="shared" si="37"/>
        <v>787.92307692307691</v>
      </c>
      <c r="Q780">
        <f t="shared" si="38"/>
        <v>58.867816091954026</v>
      </c>
      <c r="R780" s="6">
        <f t="shared" si="39"/>
        <v>40768.208333333336</v>
      </c>
      <c r="S780" s="6">
        <f t="shared" si="39"/>
        <v>40773.208333333336</v>
      </c>
    </row>
    <row r="781" spans="1:19" x14ac:dyDescent="0.25">
      <c r="A781">
        <v>779</v>
      </c>
      <c r="B781" t="s">
        <v>1569</v>
      </c>
      <c r="C781" s="3" t="s">
        <v>1570</v>
      </c>
      <c r="D781" t="s">
        <v>2014</v>
      </c>
      <c r="E781" t="s">
        <v>2015</v>
      </c>
      <c r="F781">
        <v>108700</v>
      </c>
      <c r="G781">
        <v>87293</v>
      </c>
      <c r="H781" t="s">
        <v>14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>
        <f t="shared" si="37"/>
        <v>80.306347746090154</v>
      </c>
      <c r="Q781">
        <f t="shared" si="38"/>
        <v>105.04572803850782</v>
      </c>
      <c r="R781" s="6">
        <f t="shared" si="39"/>
        <v>42230.208333333328</v>
      </c>
      <c r="S781" s="6">
        <f t="shared" si="39"/>
        <v>42239.208333333328</v>
      </c>
    </row>
    <row r="782" spans="1:19" x14ac:dyDescent="0.25">
      <c r="A782">
        <v>780</v>
      </c>
      <c r="B782" t="s">
        <v>1571</v>
      </c>
      <c r="C782" s="3" t="s">
        <v>1572</v>
      </c>
      <c r="D782" t="s">
        <v>2016</v>
      </c>
      <c r="E782" t="s">
        <v>2019</v>
      </c>
      <c r="F782">
        <v>5100</v>
      </c>
      <c r="G782">
        <v>5421</v>
      </c>
      <c r="H782" t="s">
        <v>19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>
        <f t="shared" si="37"/>
        <v>106.29411764705883</v>
      </c>
      <c r="Q782">
        <f t="shared" si="38"/>
        <v>33.054878048780488</v>
      </c>
      <c r="R782" s="6">
        <f t="shared" si="39"/>
        <v>42573.208333333328</v>
      </c>
      <c r="S782" s="6">
        <f t="shared" si="39"/>
        <v>42592.208333333328</v>
      </c>
    </row>
    <row r="783" spans="1:19" x14ac:dyDescent="0.25">
      <c r="A783">
        <v>781</v>
      </c>
      <c r="B783" t="s">
        <v>1573</v>
      </c>
      <c r="C783" s="3" t="s">
        <v>1574</v>
      </c>
      <c r="D783" t="s">
        <v>2014</v>
      </c>
      <c r="E783" t="s">
        <v>2015</v>
      </c>
      <c r="F783">
        <v>8700</v>
      </c>
      <c r="G783">
        <v>4414</v>
      </c>
      <c r="H783" t="s">
        <v>63</v>
      </c>
      <c r="I783">
        <v>56</v>
      </c>
      <c r="J783" t="s">
        <v>86</v>
      </c>
      <c r="K783" t="s">
        <v>87</v>
      </c>
      <c r="L783">
        <v>1288501200</v>
      </c>
      <c r="M783">
        <v>1292911200</v>
      </c>
      <c r="N783" t="b">
        <v>0</v>
      </c>
      <c r="O783" t="b">
        <v>0</v>
      </c>
      <c r="P783">
        <f t="shared" si="37"/>
        <v>50.735632183908038</v>
      </c>
      <c r="Q783">
        <f t="shared" si="38"/>
        <v>78.821428571428569</v>
      </c>
      <c r="R783" s="6">
        <f t="shared" si="39"/>
        <v>40482.208333333336</v>
      </c>
      <c r="S783" s="6">
        <f t="shared" si="39"/>
        <v>40533.25</v>
      </c>
    </row>
    <row r="784" spans="1:19" x14ac:dyDescent="0.25">
      <c r="A784">
        <v>782</v>
      </c>
      <c r="B784" t="s">
        <v>1575</v>
      </c>
      <c r="C784" s="3" t="s">
        <v>1576</v>
      </c>
      <c r="D784" t="s">
        <v>2016</v>
      </c>
      <c r="E784" t="s">
        <v>2024</v>
      </c>
      <c r="F784">
        <v>5100</v>
      </c>
      <c r="G784">
        <v>10981</v>
      </c>
      <c r="H784" t="s">
        <v>19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>
        <f t="shared" si="37"/>
        <v>215.31372549019611</v>
      </c>
      <c r="Q784">
        <f t="shared" si="38"/>
        <v>68.204968944099377</v>
      </c>
      <c r="R784" s="6">
        <f t="shared" si="39"/>
        <v>40603.25</v>
      </c>
      <c r="S784" s="6">
        <f t="shared" si="39"/>
        <v>40631.208333333336</v>
      </c>
    </row>
    <row r="785" spans="1:19" x14ac:dyDescent="0.25">
      <c r="A785">
        <v>783</v>
      </c>
      <c r="B785" t="s">
        <v>1577</v>
      </c>
      <c r="C785" s="3" t="s">
        <v>1578</v>
      </c>
      <c r="D785" t="s">
        <v>2010</v>
      </c>
      <c r="E785" t="s">
        <v>2011</v>
      </c>
      <c r="F785">
        <v>7400</v>
      </c>
      <c r="G785">
        <v>10451</v>
      </c>
      <c r="H785" t="s">
        <v>19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>
        <f t="shared" si="37"/>
        <v>141.22972972972974</v>
      </c>
      <c r="Q785">
        <f t="shared" si="38"/>
        <v>75.731884057971016</v>
      </c>
      <c r="R785" s="6">
        <f t="shared" si="39"/>
        <v>41625.25</v>
      </c>
      <c r="S785" s="6">
        <f t="shared" si="39"/>
        <v>41632.25</v>
      </c>
    </row>
    <row r="786" spans="1:19" x14ac:dyDescent="0.25">
      <c r="A786">
        <v>784</v>
      </c>
      <c r="B786" t="s">
        <v>1579</v>
      </c>
      <c r="C786" s="3" t="s">
        <v>1580</v>
      </c>
      <c r="D786" t="s">
        <v>2012</v>
      </c>
      <c r="E786" t="s">
        <v>2013</v>
      </c>
      <c r="F786">
        <v>88900</v>
      </c>
      <c r="G786">
        <v>102535</v>
      </c>
      <c r="H786" t="s">
        <v>19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>
        <f t="shared" si="37"/>
        <v>115.33745781777279</v>
      </c>
      <c r="Q786">
        <f t="shared" si="38"/>
        <v>30.996070133010882</v>
      </c>
      <c r="R786" s="6">
        <f t="shared" si="39"/>
        <v>42435.25</v>
      </c>
      <c r="S786" s="6">
        <f t="shared" si="39"/>
        <v>42446.208333333328</v>
      </c>
    </row>
    <row r="787" spans="1:19" ht="31.5" x14ac:dyDescent="0.25">
      <c r="A787">
        <v>785</v>
      </c>
      <c r="B787" t="s">
        <v>1581</v>
      </c>
      <c r="C787" s="3" t="s">
        <v>1582</v>
      </c>
      <c r="D787" t="s">
        <v>2016</v>
      </c>
      <c r="E787" t="s">
        <v>2024</v>
      </c>
      <c r="F787">
        <v>6700</v>
      </c>
      <c r="G787">
        <v>12939</v>
      </c>
      <c r="H787" t="s">
        <v>19</v>
      </c>
      <c r="I787">
        <v>127</v>
      </c>
      <c r="J787" t="s">
        <v>24</v>
      </c>
      <c r="K787" t="s">
        <v>25</v>
      </c>
      <c r="L787">
        <v>1556341200</v>
      </c>
      <c r="M787">
        <v>1559278800</v>
      </c>
      <c r="N787" t="b">
        <v>0</v>
      </c>
      <c r="O787" t="b">
        <v>1</v>
      </c>
      <c r="P787">
        <f t="shared" si="37"/>
        <v>193.11940298507463</v>
      </c>
      <c r="Q787">
        <f t="shared" si="38"/>
        <v>101.88188976377953</v>
      </c>
      <c r="R787" s="6">
        <f t="shared" si="39"/>
        <v>43582.208333333328</v>
      </c>
      <c r="S787" s="6">
        <f t="shared" si="39"/>
        <v>43616.208333333328</v>
      </c>
    </row>
    <row r="788" spans="1:19" x14ac:dyDescent="0.25">
      <c r="A788">
        <v>786</v>
      </c>
      <c r="B788" t="s">
        <v>1583</v>
      </c>
      <c r="C788" s="3" t="s">
        <v>1584</v>
      </c>
      <c r="D788" t="s">
        <v>2010</v>
      </c>
      <c r="E788" t="s">
        <v>2033</v>
      </c>
      <c r="F788">
        <v>1500</v>
      </c>
      <c r="G788">
        <v>10946</v>
      </c>
      <c r="H788" t="s">
        <v>19</v>
      </c>
      <c r="I788">
        <v>207</v>
      </c>
      <c r="J788" t="s">
        <v>94</v>
      </c>
      <c r="K788" t="s">
        <v>95</v>
      </c>
      <c r="L788">
        <v>1522126800</v>
      </c>
      <c r="M788">
        <v>1522731600</v>
      </c>
      <c r="N788" t="b">
        <v>0</v>
      </c>
      <c r="O788" t="b">
        <v>1</v>
      </c>
      <c r="P788">
        <f t="shared" si="37"/>
        <v>729.73333333333335</v>
      </c>
      <c r="Q788">
        <f t="shared" si="38"/>
        <v>52.879227053140099</v>
      </c>
      <c r="R788" s="6">
        <f t="shared" si="39"/>
        <v>43186.208333333328</v>
      </c>
      <c r="S788" s="6">
        <f t="shared" si="39"/>
        <v>43193.208333333328</v>
      </c>
    </row>
    <row r="789" spans="1:19" x14ac:dyDescent="0.25">
      <c r="A789">
        <v>787</v>
      </c>
      <c r="B789" t="s">
        <v>1585</v>
      </c>
      <c r="C789" s="3" t="s">
        <v>1586</v>
      </c>
      <c r="D789" t="s">
        <v>2010</v>
      </c>
      <c r="E789" t="s">
        <v>2011</v>
      </c>
      <c r="F789">
        <v>61200</v>
      </c>
      <c r="G789">
        <v>60994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>
        <f t="shared" si="37"/>
        <v>99.66339869281046</v>
      </c>
      <c r="Q789">
        <f t="shared" si="38"/>
        <v>71.005820721769496</v>
      </c>
      <c r="R789" s="6">
        <f t="shared" si="39"/>
        <v>40684.208333333336</v>
      </c>
      <c r="S789" s="6">
        <f t="shared" si="39"/>
        <v>40693.208333333336</v>
      </c>
    </row>
    <row r="790" spans="1:19" x14ac:dyDescent="0.25">
      <c r="A790">
        <v>788</v>
      </c>
      <c r="B790" t="s">
        <v>1587</v>
      </c>
      <c r="C790" s="3" t="s">
        <v>1588</v>
      </c>
      <c r="D790" t="s">
        <v>2016</v>
      </c>
      <c r="E790" t="s">
        <v>2024</v>
      </c>
      <c r="F790">
        <v>3600</v>
      </c>
      <c r="G790">
        <v>3174</v>
      </c>
      <c r="H790" t="s">
        <v>42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>
        <f t="shared" si="37"/>
        <v>88.166666666666671</v>
      </c>
      <c r="Q790">
        <f t="shared" si="38"/>
        <v>102.38709677419355</v>
      </c>
      <c r="R790" s="6">
        <f t="shared" si="39"/>
        <v>41202.208333333336</v>
      </c>
      <c r="S790" s="6">
        <f t="shared" si="39"/>
        <v>41223.25</v>
      </c>
    </row>
    <row r="791" spans="1:19" x14ac:dyDescent="0.25">
      <c r="A791">
        <v>789</v>
      </c>
      <c r="B791" t="s">
        <v>1589</v>
      </c>
      <c r="C791" s="3" t="s">
        <v>1590</v>
      </c>
      <c r="D791" t="s">
        <v>2014</v>
      </c>
      <c r="E791" t="s">
        <v>2015</v>
      </c>
      <c r="F791">
        <v>9000</v>
      </c>
      <c r="G791">
        <v>3351</v>
      </c>
      <c r="H791" t="s">
        <v>14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>
        <f t="shared" si="37"/>
        <v>37.233333333333334</v>
      </c>
      <c r="Q791">
        <f t="shared" si="38"/>
        <v>74.466666666666669</v>
      </c>
      <c r="R791" s="6">
        <f t="shared" si="39"/>
        <v>41786.208333333336</v>
      </c>
      <c r="S791" s="6">
        <f t="shared" si="39"/>
        <v>41823.208333333336</v>
      </c>
    </row>
    <row r="792" spans="1:19" x14ac:dyDescent="0.25">
      <c r="A792">
        <v>790</v>
      </c>
      <c r="B792" t="s">
        <v>1591</v>
      </c>
      <c r="C792" s="3" t="s">
        <v>1592</v>
      </c>
      <c r="D792" t="s">
        <v>2014</v>
      </c>
      <c r="E792" t="s">
        <v>2015</v>
      </c>
      <c r="F792">
        <v>185900</v>
      </c>
      <c r="G792">
        <v>56774</v>
      </c>
      <c r="H792" t="s">
        <v>63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>
        <f t="shared" si="37"/>
        <v>30.540075309306079</v>
      </c>
      <c r="Q792">
        <f t="shared" si="38"/>
        <v>51.009883198562441</v>
      </c>
      <c r="R792" s="6">
        <f t="shared" si="39"/>
        <v>40223.25</v>
      </c>
      <c r="S792" s="6">
        <f t="shared" si="39"/>
        <v>40229.25</v>
      </c>
    </row>
    <row r="793" spans="1:19" x14ac:dyDescent="0.25">
      <c r="A793">
        <v>791</v>
      </c>
      <c r="B793" t="s">
        <v>1593</v>
      </c>
      <c r="C793" s="3" t="s">
        <v>1594</v>
      </c>
      <c r="D793" t="s">
        <v>2008</v>
      </c>
      <c r="E793" t="s">
        <v>2009</v>
      </c>
      <c r="F793">
        <v>2100</v>
      </c>
      <c r="G793">
        <v>540</v>
      </c>
      <c r="H793" t="s">
        <v>14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>
        <f t="shared" si="37"/>
        <v>25.714285714285712</v>
      </c>
      <c r="Q793">
        <f t="shared" si="38"/>
        <v>90</v>
      </c>
      <c r="R793" s="6">
        <f t="shared" si="39"/>
        <v>42715.25</v>
      </c>
      <c r="S793" s="6">
        <f t="shared" si="39"/>
        <v>42731.25</v>
      </c>
    </row>
    <row r="794" spans="1:19" x14ac:dyDescent="0.25">
      <c r="A794">
        <v>792</v>
      </c>
      <c r="B794" t="s">
        <v>1595</v>
      </c>
      <c r="C794" s="3" t="s">
        <v>1596</v>
      </c>
      <c r="D794" t="s">
        <v>2014</v>
      </c>
      <c r="E794" t="s">
        <v>2015</v>
      </c>
      <c r="F794">
        <v>2000</v>
      </c>
      <c r="G794">
        <v>680</v>
      </c>
      <c r="H794" t="s">
        <v>14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>
        <f t="shared" si="37"/>
        <v>34</v>
      </c>
      <c r="Q794">
        <f t="shared" si="38"/>
        <v>97.142857142857139</v>
      </c>
      <c r="R794" s="6">
        <f t="shared" si="39"/>
        <v>41451.208333333336</v>
      </c>
      <c r="S794" s="6">
        <f t="shared" si="39"/>
        <v>41479.208333333336</v>
      </c>
    </row>
    <row r="795" spans="1:19" x14ac:dyDescent="0.25">
      <c r="A795">
        <v>793</v>
      </c>
      <c r="B795" t="s">
        <v>1597</v>
      </c>
      <c r="C795" s="3" t="s">
        <v>1598</v>
      </c>
      <c r="D795" t="s">
        <v>2022</v>
      </c>
      <c r="E795" t="s">
        <v>2023</v>
      </c>
      <c r="F795">
        <v>1100</v>
      </c>
      <c r="G795">
        <v>13045</v>
      </c>
      <c r="H795" t="s">
        <v>19</v>
      </c>
      <c r="I795">
        <v>181</v>
      </c>
      <c r="J795" t="s">
        <v>86</v>
      </c>
      <c r="K795" t="s">
        <v>87</v>
      </c>
      <c r="L795">
        <v>1372136400</v>
      </c>
      <c r="M795">
        <v>1372482000</v>
      </c>
      <c r="N795" t="b">
        <v>0</v>
      </c>
      <c r="O795" t="b">
        <v>0</v>
      </c>
      <c r="P795">
        <f t="shared" si="37"/>
        <v>1185.909090909091</v>
      </c>
      <c r="Q795">
        <f t="shared" si="38"/>
        <v>72.071823204419886</v>
      </c>
      <c r="R795" s="6">
        <f t="shared" si="39"/>
        <v>41450.208333333336</v>
      </c>
      <c r="S795" s="6">
        <f t="shared" si="39"/>
        <v>41454.208333333336</v>
      </c>
    </row>
    <row r="796" spans="1:19" x14ac:dyDescent="0.25">
      <c r="A796">
        <v>794</v>
      </c>
      <c r="B796" t="s">
        <v>1599</v>
      </c>
      <c r="C796" s="3" t="s">
        <v>1600</v>
      </c>
      <c r="D796" t="s">
        <v>2010</v>
      </c>
      <c r="E796" t="s">
        <v>2011</v>
      </c>
      <c r="F796">
        <v>6600</v>
      </c>
      <c r="G796">
        <v>8276</v>
      </c>
      <c r="H796" t="s">
        <v>19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>
        <f t="shared" si="37"/>
        <v>125.39393939393939</v>
      </c>
      <c r="Q796">
        <f t="shared" si="38"/>
        <v>75.236363636363635</v>
      </c>
      <c r="R796" s="6">
        <f t="shared" si="39"/>
        <v>43091.25</v>
      </c>
      <c r="S796" s="6">
        <f t="shared" si="39"/>
        <v>43103.25</v>
      </c>
    </row>
    <row r="797" spans="1:19" ht="31.5" x14ac:dyDescent="0.25">
      <c r="A797">
        <v>795</v>
      </c>
      <c r="B797" t="s">
        <v>1601</v>
      </c>
      <c r="C797" s="3" t="s">
        <v>1602</v>
      </c>
      <c r="D797" t="s">
        <v>2016</v>
      </c>
      <c r="E797" t="s">
        <v>2019</v>
      </c>
      <c r="F797">
        <v>7100</v>
      </c>
      <c r="G797">
        <v>1022</v>
      </c>
      <c r="H797" t="s">
        <v>14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>
        <f t="shared" si="37"/>
        <v>14.394366197183098</v>
      </c>
      <c r="Q797">
        <f t="shared" si="38"/>
        <v>32.967741935483872</v>
      </c>
      <c r="R797" s="6">
        <f t="shared" si="39"/>
        <v>42675.208333333328</v>
      </c>
      <c r="S797" s="6">
        <f t="shared" si="39"/>
        <v>42678.208333333328</v>
      </c>
    </row>
    <row r="798" spans="1:19" x14ac:dyDescent="0.25">
      <c r="A798">
        <v>796</v>
      </c>
      <c r="B798" t="s">
        <v>1603</v>
      </c>
      <c r="C798" s="3" t="s">
        <v>1604</v>
      </c>
      <c r="D798" t="s">
        <v>2025</v>
      </c>
      <c r="E798" t="s">
        <v>2036</v>
      </c>
      <c r="F798">
        <v>7800</v>
      </c>
      <c r="G798">
        <v>4275</v>
      </c>
      <c r="H798" t="s">
        <v>14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>
        <f t="shared" si="37"/>
        <v>54.807692307692314</v>
      </c>
      <c r="Q798">
        <f t="shared" si="38"/>
        <v>54.807692307692307</v>
      </c>
      <c r="R798" s="6">
        <f t="shared" si="39"/>
        <v>41859.208333333336</v>
      </c>
      <c r="S798" s="6">
        <f t="shared" si="39"/>
        <v>41866.208333333336</v>
      </c>
    </row>
    <row r="799" spans="1:19" x14ac:dyDescent="0.25">
      <c r="A799">
        <v>797</v>
      </c>
      <c r="B799" t="s">
        <v>1605</v>
      </c>
      <c r="C799" s="3" t="s">
        <v>1606</v>
      </c>
      <c r="D799" t="s">
        <v>2012</v>
      </c>
      <c r="E799" t="s">
        <v>2013</v>
      </c>
      <c r="F799">
        <v>7600</v>
      </c>
      <c r="G799">
        <v>8332</v>
      </c>
      <c r="H799" t="s">
        <v>19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>
        <f t="shared" si="37"/>
        <v>109.63157894736841</v>
      </c>
      <c r="Q799">
        <f t="shared" si="38"/>
        <v>45.037837837837834</v>
      </c>
      <c r="R799" s="6">
        <f t="shared" si="39"/>
        <v>43464.25</v>
      </c>
      <c r="S799" s="6">
        <f t="shared" si="39"/>
        <v>43487.25</v>
      </c>
    </row>
    <row r="800" spans="1:19" x14ac:dyDescent="0.25">
      <c r="A800">
        <v>798</v>
      </c>
      <c r="B800" t="s">
        <v>1607</v>
      </c>
      <c r="C800" s="3" t="s">
        <v>1608</v>
      </c>
      <c r="D800" t="s">
        <v>2014</v>
      </c>
      <c r="E800" t="s">
        <v>2015</v>
      </c>
      <c r="F800">
        <v>3400</v>
      </c>
      <c r="G800">
        <v>6408</v>
      </c>
      <c r="H800" t="s">
        <v>19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>
        <f t="shared" si="37"/>
        <v>188.47058823529412</v>
      </c>
      <c r="Q800">
        <f t="shared" si="38"/>
        <v>52.958677685950413</v>
      </c>
      <c r="R800" s="6">
        <f t="shared" si="39"/>
        <v>41060.208333333336</v>
      </c>
      <c r="S800" s="6">
        <f t="shared" si="39"/>
        <v>41088.208333333336</v>
      </c>
    </row>
    <row r="801" spans="1:19" x14ac:dyDescent="0.25">
      <c r="A801">
        <v>799</v>
      </c>
      <c r="B801" t="s">
        <v>1609</v>
      </c>
      <c r="C801" s="3" t="s">
        <v>1610</v>
      </c>
      <c r="D801" t="s">
        <v>2014</v>
      </c>
      <c r="E801" t="s">
        <v>2015</v>
      </c>
      <c r="F801">
        <v>84500</v>
      </c>
      <c r="G801">
        <v>73522</v>
      </c>
      <c r="H801" t="s">
        <v>14</v>
      </c>
      <c r="I801">
        <v>1225</v>
      </c>
      <c r="J801" t="s">
        <v>36</v>
      </c>
      <c r="K801" t="s">
        <v>37</v>
      </c>
      <c r="L801">
        <v>1454133600</v>
      </c>
      <c r="M801">
        <v>1454479200</v>
      </c>
      <c r="N801" t="b">
        <v>0</v>
      </c>
      <c r="O801" t="b">
        <v>0</v>
      </c>
      <c r="P801">
        <f t="shared" si="37"/>
        <v>87.008284023668637</v>
      </c>
      <c r="Q801">
        <f t="shared" si="38"/>
        <v>60.017959183673469</v>
      </c>
      <c r="R801" s="6">
        <f t="shared" si="39"/>
        <v>42399.25</v>
      </c>
      <c r="S801" s="6">
        <f t="shared" si="39"/>
        <v>42403.25</v>
      </c>
    </row>
    <row r="802" spans="1:19" x14ac:dyDescent="0.25">
      <c r="A802">
        <v>800</v>
      </c>
      <c r="B802" t="s">
        <v>1611</v>
      </c>
      <c r="C802" s="3" t="s">
        <v>1612</v>
      </c>
      <c r="D802" t="s">
        <v>2010</v>
      </c>
      <c r="E802" t="s">
        <v>2011</v>
      </c>
      <c r="F802">
        <v>100</v>
      </c>
      <c r="G802">
        <v>1</v>
      </c>
      <c r="H802" t="s">
        <v>14</v>
      </c>
      <c r="I802">
        <v>1</v>
      </c>
      <c r="J802" t="s">
        <v>86</v>
      </c>
      <c r="K802" t="s">
        <v>87</v>
      </c>
      <c r="L802">
        <v>1434085200</v>
      </c>
      <c r="M802">
        <v>1434430800</v>
      </c>
      <c r="N802" t="b">
        <v>0</v>
      </c>
      <c r="O802" t="b">
        <v>0</v>
      </c>
      <c r="P802">
        <f t="shared" si="37"/>
        <v>1</v>
      </c>
      <c r="Q802">
        <f t="shared" si="38"/>
        <v>1</v>
      </c>
      <c r="R802" s="6">
        <f t="shared" si="39"/>
        <v>42167.208333333328</v>
      </c>
      <c r="S802" s="6">
        <f t="shared" si="39"/>
        <v>42171.208333333328</v>
      </c>
    </row>
    <row r="803" spans="1:19" x14ac:dyDescent="0.25">
      <c r="A803">
        <v>801</v>
      </c>
      <c r="B803" t="s">
        <v>1613</v>
      </c>
      <c r="C803" s="3" t="s">
        <v>1614</v>
      </c>
      <c r="D803" t="s">
        <v>2029</v>
      </c>
      <c r="E803" t="s">
        <v>2030</v>
      </c>
      <c r="F803">
        <v>2300</v>
      </c>
      <c r="G803">
        <v>4667</v>
      </c>
      <c r="H803" t="s">
        <v>19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>
        <f t="shared" si="37"/>
        <v>202.9130434782609</v>
      </c>
      <c r="Q803">
        <f t="shared" si="38"/>
        <v>44.028301886792455</v>
      </c>
      <c r="R803" s="6">
        <f t="shared" si="39"/>
        <v>43830.25</v>
      </c>
      <c r="S803" s="6">
        <f t="shared" si="39"/>
        <v>43852.25</v>
      </c>
    </row>
    <row r="804" spans="1:19" ht="31.5" x14ac:dyDescent="0.25">
      <c r="A804">
        <v>802</v>
      </c>
      <c r="B804" t="s">
        <v>1615</v>
      </c>
      <c r="C804" s="3" t="s">
        <v>1616</v>
      </c>
      <c r="D804" t="s">
        <v>2029</v>
      </c>
      <c r="E804" t="s">
        <v>2030</v>
      </c>
      <c r="F804">
        <v>6200</v>
      </c>
      <c r="G804">
        <v>12216</v>
      </c>
      <c r="H804" t="s">
        <v>19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>
        <f t="shared" si="37"/>
        <v>197.03225806451613</v>
      </c>
      <c r="Q804">
        <f t="shared" si="38"/>
        <v>86.028169014084511</v>
      </c>
      <c r="R804" s="6">
        <f t="shared" si="39"/>
        <v>43650.208333333328</v>
      </c>
      <c r="S804" s="6">
        <f t="shared" si="39"/>
        <v>43652.208333333328</v>
      </c>
    </row>
    <row r="805" spans="1:19" ht="31.5" x14ac:dyDescent="0.25">
      <c r="A805">
        <v>803</v>
      </c>
      <c r="B805" t="s">
        <v>1617</v>
      </c>
      <c r="C805" s="3" t="s">
        <v>1618</v>
      </c>
      <c r="D805" t="s">
        <v>2014</v>
      </c>
      <c r="E805" t="s">
        <v>2015</v>
      </c>
      <c r="F805">
        <v>6100</v>
      </c>
      <c r="G805">
        <v>6527</v>
      </c>
      <c r="H805" t="s">
        <v>19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>
        <f t="shared" si="37"/>
        <v>107</v>
      </c>
      <c r="Q805">
        <f t="shared" si="38"/>
        <v>28.012875536480685</v>
      </c>
      <c r="R805" s="6">
        <f t="shared" si="39"/>
        <v>43492.25</v>
      </c>
      <c r="S805" s="6">
        <f t="shared" si="39"/>
        <v>43526.25</v>
      </c>
    </row>
    <row r="806" spans="1:19" x14ac:dyDescent="0.25">
      <c r="A806">
        <v>804</v>
      </c>
      <c r="B806" t="s">
        <v>1619</v>
      </c>
      <c r="C806" s="3" t="s">
        <v>1620</v>
      </c>
      <c r="D806" t="s">
        <v>2010</v>
      </c>
      <c r="E806" t="s">
        <v>2011</v>
      </c>
      <c r="F806">
        <v>2600</v>
      </c>
      <c r="G806">
        <v>6987</v>
      </c>
      <c r="H806" t="s">
        <v>19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>
        <f t="shared" si="37"/>
        <v>268.73076923076923</v>
      </c>
      <c r="Q806">
        <f t="shared" si="38"/>
        <v>32.050458715596328</v>
      </c>
      <c r="R806" s="6">
        <f t="shared" si="39"/>
        <v>43102.25</v>
      </c>
      <c r="S806" s="6">
        <f t="shared" si="39"/>
        <v>43122.25</v>
      </c>
    </row>
    <row r="807" spans="1:19" ht="31.5" x14ac:dyDescent="0.25">
      <c r="A807">
        <v>805</v>
      </c>
      <c r="B807" t="s">
        <v>1621</v>
      </c>
      <c r="C807" s="3" t="s">
        <v>1622</v>
      </c>
      <c r="D807" t="s">
        <v>2016</v>
      </c>
      <c r="E807" t="s">
        <v>2017</v>
      </c>
      <c r="F807">
        <v>9700</v>
      </c>
      <c r="G807">
        <v>4932</v>
      </c>
      <c r="H807" t="s">
        <v>14</v>
      </c>
      <c r="I807">
        <v>67</v>
      </c>
      <c r="J807" t="s">
        <v>24</v>
      </c>
      <c r="K807" t="s">
        <v>25</v>
      </c>
      <c r="L807">
        <v>1416031200</v>
      </c>
      <c r="M807">
        <v>1420437600</v>
      </c>
      <c r="N807" t="b">
        <v>0</v>
      </c>
      <c r="O807" t="b">
        <v>0</v>
      </c>
      <c r="P807">
        <f t="shared" si="37"/>
        <v>50.845360824742272</v>
      </c>
      <c r="Q807">
        <f t="shared" si="38"/>
        <v>73.611940298507463</v>
      </c>
      <c r="R807" s="6">
        <f t="shared" si="39"/>
        <v>41958.25</v>
      </c>
      <c r="S807" s="6">
        <f t="shared" si="39"/>
        <v>42009.25</v>
      </c>
    </row>
    <row r="808" spans="1:19" x14ac:dyDescent="0.25">
      <c r="A808">
        <v>806</v>
      </c>
      <c r="B808" t="s">
        <v>1623</v>
      </c>
      <c r="C808" s="3" t="s">
        <v>1624</v>
      </c>
      <c r="D808" t="s">
        <v>2016</v>
      </c>
      <c r="E808" t="s">
        <v>2019</v>
      </c>
      <c r="F808">
        <v>700</v>
      </c>
      <c r="G808">
        <v>8262</v>
      </c>
      <c r="H808" t="s">
        <v>19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>
        <f t="shared" si="37"/>
        <v>1180.2857142857142</v>
      </c>
      <c r="Q808">
        <f t="shared" si="38"/>
        <v>108.71052631578948</v>
      </c>
      <c r="R808" s="6">
        <f t="shared" si="39"/>
        <v>40973.25</v>
      </c>
      <c r="S808" s="6">
        <f t="shared" si="39"/>
        <v>40997.208333333336</v>
      </c>
    </row>
    <row r="809" spans="1:19" x14ac:dyDescent="0.25">
      <c r="A809">
        <v>807</v>
      </c>
      <c r="B809" t="s">
        <v>1625</v>
      </c>
      <c r="C809" s="3" t="s">
        <v>1626</v>
      </c>
      <c r="D809" t="s">
        <v>2014</v>
      </c>
      <c r="E809" t="s">
        <v>2015</v>
      </c>
      <c r="F809">
        <v>700</v>
      </c>
      <c r="G809">
        <v>1848</v>
      </c>
      <c r="H809" t="s">
        <v>19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>
        <f t="shared" si="37"/>
        <v>264</v>
      </c>
      <c r="Q809">
        <f t="shared" si="38"/>
        <v>42.97674418604651</v>
      </c>
      <c r="R809" s="6">
        <f t="shared" si="39"/>
        <v>43753.208333333328</v>
      </c>
      <c r="S809" s="6">
        <f t="shared" si="39"/>
        <v>43797.25</v>
      </c>
    </row>
    <row r="810" spans="1:19" x14ac:dyDescent="0.25">
      <c r="A810">
        <v>808</v>
      </c>
      <c r="B810" t="s">
        <v>1627</v>
      </c>
      <c r="C810" s="3" t="s">
        <v>1628</v>
      </c>
      <c r="D810" t="s">
        <v>2008</v>
      </c>
      <c r="E810" t="s">
        <v>2009</v>
      </c>
      <c r="F810">
        <v>5200</v>
      </c>
      <c r="G810">
        <v>1583</v>
      </c>
      <c r="H810" t="s">
        <v>14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>
        <f t="shared" si="37"/>
        <v>30.44230769230769</v>
      </c>
      <c r="Q810">
        <f t="shared" si="38"/>
        <v>83.315789473684205</v>
      </c>
      <c r="R810" s="6">
        <f t="shared" si="39"/>
        <v>42507.208333333328</v>
      </c>
      <c r="S810" s="6">
        <f t="shared" si="39"/>
        <v>42524.208333333328</v>
      </c>
    </row>
    <row r="811" spans="1:19" x14ac:dyDescent="0.25">
      <c r="A811">
        <v>809</v>
      </c>
      <c r="B811" t="s">
        <v>1575</v>
      </c>
      <c r="C811" s="3" t="s">
        <v>1629</v>
      </c>
      <c r="D811" t="s">
        <v>2016</v>
      </c>
      <c r="E811" t="s">
        <v>2017</v>
      </c>
      <c r="F811">
        <v>140800</v>
      </c>
      <c r="G811">
        <v>88536</v>
      </c>
      <c r="H811" t="s">
        <v>14</v>
      </c>
      <c r="I811">
        <v>2108</v>
      </c>
      <c r="J811" t="s">
        <v>86</v>
      </c>
      <c r="K811" t="s">
        <v>87</v>
      </c>
      <c r="L811">
        <v>1344920400</v>
      </c>
      <c r="M811">
        <v>1345006800</v>
      </c>
      <c r="N811" t="b">
        <v>0</v>
      </c>
      <c r="O811" t="b">
        <v>0</v>
      </c>
      <c r="P811">
        <f t="shared" si="37"/>
        <v>62.880681818181813</v>
      </c>
      <c r="Q811">
        <f t="shared" si="38"/>
        <v>42</v>
      </c>
      <c r="R811" s="6">
        <f t="shared" si="39"/>
        <v>41135.208333333336</v>
      </c>
      <c r="S811" s="6">
        <f t="shared" si="39"/>
        <v>41136.208333333336</v>
      </c>
    </row>
    <row r="812" spans="1:19" x14ac:dyDescent="0.25">
      <c r="A812">
        <v>810</v>
      </c>
      <c r="B812" t="s">
        <v>1630</v>
      </c>
      <c r="C812" s="3" t="s">
        <v>1631</v>
      </c>
      <c r="D812" t="s">
        <v>2014</v>
      </c>
      <c r="E812" t="s">
        <v>2015</v>
      </c>
      <c r="F812">
        <v>6400</v>
      </c>
      <c r="G812">
        <v>12360</v>
      </c>
      <c r="H812" t="s">
        <v>19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>
        <f t="shared" si="37"/>
        <v>193.125</v>
      </c>
      <c r="Q812">
        <f t="shared" si="38"/>
        <v>55.927601809954751</v>
      </c>
      <c r="R812" s="6">
        <f t="shared" si="39"/>
        <v>43067.25</v>
      </c>
      <c r="S812" s="6">
        <f t="shared" si="39"/>
        <v>43077.25</v>
      </c>
    </row>
    <row r="813" spans="1:19" x14ac:dyDescent="0.25">
      <c r="A813">
        <v>811</v>
      </c>
      <c r="B813" t="s">
        <v>1632</v>
      </c>
      <c r="C813" s="3" t="s">
        <v>1633</v>
      </c>
      <c r="D813" t="s">
        <v>2025</v>
      </c>
      <c r="E813" t="s">
        <v>2026</v>
      </c>
      <c r="F813">
        <v>92500</v>
      </c>
      <c r="G813">
        <v>71320</v>
      </c>
      <c r="H813" t="s">
        <v>14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>
        <f t="shared" si="37"/>
        <v>77.102702702702715</v>
      </c>
      <c r="Q813">
        <f t="shared" si="38"/>
        <v>105.03681885125184</v>
      </c>
      <c r="R813" s="6">
        <f t="shared" si="39"/>
        <v>42378.25</v>
      </c>
      <c r="S813" s="6">
        <f t="shared" si="39"/>
        <v>42380.25</v>
      </c>
    </row>
    <row r="814" spans="1:19" x14ac:dyDescent="0.25">
      <c r="A814">
        <v>812</v>
      </c>
      <c r="B814" t="s">
        <v>1634</v>
      </c>
      <c r="C814" s="3" t="s">
        <v>1635</v>
      </c>
      <c r="D814" t="s">
        <v>2022</v>
      </c>
      <c r="E814" t="s">
        <v>2023</v>
      </c>
      <c r="F814">
        <v>59700</v>
      </c>
      <c r="G814">
        <v>134640</v>
      </c>
      <c r="H814" t="s">
        <v>19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>
        <f t="shared" si="37"/>
        <v>225.52763819095478</v>
      </c>
      <c r="Q814">
        <f t="shared" si="38"/>
        <v>48</v>
      </c>
      <c r="R814" s="6">
        <f t="shared" si="39"/>
        <v>43206.208333333328</v>
      </c>
      <c r="S814" s="6">
        <f t="shared" si="39"/>
        <v>43211.208333333328</v>
      </c>
    </row>
    <row r="815" spans="1:19" x14ac:dyDescent="0.25">
      <c r="A815">
        <v>813</v>
      </c>
      <c r="B815" t="s">
        <v>1636</v>
      </c>
      <c r="C815" s="3" t="s">
        <v>1637</v>
      </c>
      <c r="D815" t="s">
        <v>2025</v>
      </c>
      <c r="E815" t="s">
        <v>2026</v>
      </c>
      <c r="F815">
        <v>3200</v>
      </c>
      <c r="G815">
        <v>7661</v>
      </c>
      <c r="H815" t="s">
        <v>19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>
        <f t="shared" si="37"/>
        <v>239.40625</v>
      </c>
      <c r="Q815">
        <f t="shared" si="38"/>
        <v>112.66176470588235</v>
      </c>
      <c r="R815" s="6">
        <f t="shared" si="39"/>
        <v>41148.208333333336</v>
      </c>
      <c r="S815" s="6">
        <f t="shared" si="39"/>
        <v>41158.208333333336</v>
      </c>
    </row>
    <row r="816" spans="1:19" x14ac:dyDescent="0.25">
      <c r="A816">
        <v>814</v>
      </c>
      <c r="B816" t="s">
        <v>1638</v>
      </c>
      <c r="C816" s="3" t="s">
        <v>1639</v>
      </c>
      <c r="D816" t="s">
        <v>2010</v>
      </c>
      <c r="E816" t="s">
        <v>2011</v>
      </c>
      <c r="F816">
        <v>3200</v>
      </c>
      <c r="G816">
        <v>2950</v>
      </c>
      <c r="H816" t="s">
        <v>14</v>
      </c>
      <c r="I816">
        <v>36</v>
      </c>
      <c r="J816" t="s">
        <v>32</v>
      </c>
      <c r="K816" t="s">
        <v>33</v>
      </c>
      <c r="L816">
        <v>1464325200</v>
      </c>
      <c r="M816">
        <v>1464498000</v>
      </c>
      <c r="N816" t="b">
        <v>0</v>
      </c>
      <c r="O816" t="b">
        <v>1</v>
      </c>
      <c r="P816">
        <f t="shared" si="37"/>
        <v>92.1875</v>
      </c>
      <c r="Q816">
        <f t="shared" si="38"/>
        <v>81.944444444444443</v>
      </c>
      <c r="R816" s="6">
        <f t="shared" si="39"/>
        <v>42517.208333333328</v>
      </c>
      <c r="S816" s="6">
        <f t="shared" si="39"/>
        <v>42519.208333333328</v>
      </c>
    </row>
    <row r="817" spans="1:19" ht="31.5" x14ac:dyDescent="0.25">
      <c r="A817">
        <v>815</v>
      </c>
      <c r="B817" t="s">
        <v>1640</v>
      </c>
      <c r="C817" s="3" t="s">
        <v>1641</v>
      </c>
      <c r="D817" t="s">
        <v>2010</v>
      </c>
      <c r="E817" t="s">
        <v>2011</v>
      </c>
      <c r="F817">
        <v>9000</v>
      </c>
      <c r="G817">
        <v>11721</v>
      </c>
      <c r="H817" t="s">
        <v>19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>
        <f t="shared" si="37"/>
        <v>130.23333333333335</v>
      </c>
      <c r="Q817">
        <f t="shared" si="38"/>
        <v>64.049180327868854</v>
      </c>
      <c r="R817" s="6">
        <f t="shared" si="39"/>
        <v>43068.25</v>
      </c>
      <c r="S817" s="6">
        <f t="shared" si="39"/>
        <v>43094.25</v>
      </c>
    </row>
    <row r="818" spans="1:19" x14ac:dyDescent="0.25">
      <c r="A818">
        <v>816</v>
      </c>
      <c r="B818" t="s">
        <v>1642</v>
      </c>
      <c r="C818" s="3" t="s">
        <v>1643</v>
      </c>
      <c r="D818" t="s">
        <v>2014</v>
      </c>
      <c r="E818" t="s">
        <v>2015</v>
      </c>
      <c r="F818">
        <v>2300</v>
      </c>
      <c r="G818">
        <v>14150</v>
      </c>
      <c r="H818" t="s">
        <v>19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>
        <f t="shared" si="37"/>
        <v>615.21739130434787</v>
      </c>
      <c r="Q818">
        <f t="shared" si="38"/>
        <v>106.39097744360902</v>
      </c>
      <c r="R818" s="6">
        <f t="shared" si="39"/>
        <v>41680.25</v>
      </c>
      <c r="S818" s="6">
        <f t="shared" si="39"/>
        <v>41682.25</v>
      </c>
    </row>
    <row r="819" spans="1:19" x14ac:dyDescent="0.25">
      <c r="A819">
        <v>817</v>
      </c>
      <c r="B819" t="s">
        <v>1644</v>
      </c>
      <c r="C819" s="3" t="s">
        <v>1645</v>
      </c>
      <c r="D819" t="s">
        <v>2022</v>
      </c>
      <c r="E819" t="s">
        <v>2023</v>
      </c>
      <c r="F819">
        <v>51300</v>
      </c>
      <c r="G819">
        <v>189192</v>
      </c>
      <c r="H819" t="s">
        <v>19</v>
      </c>
      <c r="I819">
        <v>2489</v>
      </c>
      <c r="J819" t="s">
        <v>94</v>
      </c>
      <c r="K819" t="s">
        <v>95</v>
      </c>
      <c r="L819">
        <v>1556946000</v>
      </c>
      <c r="M819">
        <v>1559365200</v>
      </c>
      <c r="N819" t="b">
        <v>0</v>
      </c>
      <c r="O819" t="b">
        <v>1</v>
      </c>
      <c r="P819">
        <f t="shared" si="37"/>
        <v>368.79532163742692</v>
      </c>
      <c r="Q819">
        <f t="shared" si="38"/>
        <v>76.011249497790274</v>
      </c>
      <c r="R819" s="6">
        <f t="shared" si="39"/>
        <v>43589.208333333328</v>
      </c>
      <c r="S819" s="6">
        <f t="shared" si="39"/>
        <v>43617.208333333328</v>
      </c>
    </row>
    <row r="820" spans="1:19" x14ac:dyDescent="0.25">
      <c r="A820">
        <v>818</v>
      </c>
      <c r="B820" t="s">
        <v>653</v>
      </c>
      <c r="C820" s="3" t="s">
        <v>1646</v>
      </c>
      <c r="D820" t="s">
        <v>2014</v>
      </c>
      <c r="E820" t="s">
        <v>2015</v>
      </c>
      <c r="F820">
        <v>700</v>
      </c>
      <c r="G820">
        <v>7664</v>
      </c>
      <c r="H820" t="s">
        <v>19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>
        <f t="shared" si="37"/>
        <v>1094.8571428571429</v>
      </c>
      <c r="Q820">
        <f t="shared" si="38"/>
        <v>111.07246376811594</v>
      </c>
      <c r="R820" s="6">
        <f t="shared" si="39"/>
        <v>43486.25</v>
      </c>
      <c r="S820" s="6">
        <f t="shared" si="39"/>
        <v>43499.25</v>
      </c>
    </row>
    <row r="821" spans="1:19" ht="31.5" x14ac:dyDescent="0.25">
      <c r="A821">
        <v>819</v>
      </c>
      <c r="B821" t="s">
        <v>1647</v>
      </c>
      <c r="C821" s="3" t="s">
        <v>1648</v>
      </c>
      <c r="D821" t="s">
        <v>2025</v>
      </c>
      <c r="E821" t="s">
        <v>2026</v>
      </c>
      <c r="F821">
        <v>8900</v>
      </c>
      <c r="G821">
        <v>4509</v>
      </c>
      <c r="H821" t="s">
        <v>14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>
        <f t="shared" si="37"/>
        <v>50.662921348314605</v>
      </c>
      <c r="Q821">
        <f t="shared" si="38"/>
        <v>95.936170212765958</v>
      </c>
      <c r="R821" s="6">
        <f t="shared" si="39"/>
        <v>41237.25</v>
      </c>
      <c r="S821" s="6">
        <f t="shared" si="39"/>
        <v>41252.25</v>
      </c>
    </row>
    <row r="822" spans="1:19" x14ac:dyDescent="0.25">
      <c r="A822">
        <v>820</v>
      </c>
      <c r="B822" t="s">
        <v>1649</v>
      </c>
      <c r="C822" s="3" t="s">
        <v>1650</v>
      </c>
      <c r="D822" t="s">
        <v>2010</v>
      </c>
      <c r="E822" t="s">
        <v>2011</v>
      </c>
      <c r="F822">
        <v>1500</v>
      </c>
      <c r="G822">
        <v>12009</v>
      </c>
      <c r="H822" t="s">
        <v>19</v>
      </c>
      <c r="I822">
        <v>279</v>
      </c>
      <c r="J822" t="s">
        <v>36</v>
      </c>
      <c r="K822" t="s">
        <v>37</v>
      </c>
      <c r="L822">
        <v>1532840400</v>
      </c>
      <c r="M822">
        <v>1533963600</v>
      </c>
      <c r="N822" t="b">
        <v>0</v>
      </c>
      <c r="O822" t="b">
        <v>1</v>
      </c>
      <c r="P822">
        <f t="shared" si="37"/>
        <v>800.6</v>
      </c>
      <c r="Q822">
        <f t="shared" si="38"/>
        <v>43.043010752688176</v>
      </c>
      <c r="R822" s="6">
        <f t="shared" si="39"/>
        <v>43310.208333333328</v>
      </c>
      <c r="S822" s="6">
        <f t="shared" si="39"/>
        <v>43323.208333333328</v>
      </c>
    </row>
    <row r="823" spans="1:19" x14ac:dyDescent="0.25">
      <c r="A823">
        <v>821</v>
      </c>
      <c r="B823" t="s">
        <v>1651</v>
      </c>
      <c r="C823" s="3" t="s">
        <v>1652</v>
      </c>
      <c r="D823" t="s">
        <v>2016</v>
      </c>
      <c r="E823" t="s">
        <v>2017</v>
      </c>
      <c r="F823">
        <v>4900</v>
      </c>
      <c r="G823">
        <v>14273</v>
      </c>
      <c r="H823" t="s">
        <v>19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>
        <f t="shared" si="37"/>
        <v>291.28571428571428</v>
      </c>
      <c r="Q823">
        <f t="shared" si="38"/>
        <v>67.966666666666669</v>
      </c>
      <c r="R823" s="6">
        <f t="shared" si="39"/>
        <v>42794.25</v>
      </c>
      <c r="S823" s="6">
        <f t="shared" si="39"/>
        <v>42807.208333333328</v>
      </c>
    </row>
    <row r="824" spans="1:19" x14ac:dyDescent="0.25">
      <c r="A824">
        <v>822</v>
      </c>
      <c r="B824" t="s">
        <v>1653</v>
      </c>
      <c r="C824" s="3" t="s">
        <v>1654</v>
      </c>
      <c r="D824" t="s">
        <v>2010</v>
      </c>
      <c r="E824" t="s">
        <v>2011</v>
      </c>
      <c r="F824">
        <v>54000</v>
      </c>
      <c r="G824">
        <v>188982</v>
      </c>
      <c r="H824" t="s">
        <v>19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>
        <f t="shared" si="37"/>
        <v>349.9666666666667</v>
      </c>
      <c r="Q824">
        <f t="shared" si="38"/>
        <v>89.991428571428571</v>
      </c>
      <c r="R824" s="6">
        <f t="shared" si="39"/>
        <v>41698.25</v>
      </c>
      <c r="S824" s="6">
        <f t="shared" si="39"/>
        <v>41715.208333333336</v>
      </c>
    </row>
    <row r="825" spans="1:19" x14ac:dyDescent="0.25">
      <c r="A825">
        <v>823</v>
      </c>
      <c r="B825" t="s">
        <v>1655</v>
      </c>
      <c r="C825" s="3" t="s">
        <v>1656</v>
      </c>
      <c r="D825" t="s">
        <v>2010</v>
      </c>
      <c r="E825" t="s">
        <v>2011</v>
      </c>
      <c r="F825">
        <v>4100</v>
      </c>
      <c r="G825">
        <v>14640</v>
      </c>
      <c r="H825" t="s">
        <v>19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>
        <f t="shared" si="37"/>
        <v>357.07317073170731</v>
      </c>
      <c r="Q825">
        <f t="shared" si="38"/>
        <v>58.095238095238095</v>
      </c>
      <c r="R825" s="6">
        <f t="shared" si="39"/>
        <v>41892.208333333336</v>
      </c>
      <c r="S825" s="6">
        <f t="shared" si="39"/>
        <v>41917.208333333336</v>
      </c>
    </row>
    <row r="826" spans="1:19" x14ac:dyDescent="0.25">
      <c r="A826">
        <v>824</v>
      </c>
      <c r="B826" t="s">
        <v>1657</v>
      </c>
      <c r="C826" s="3" t="s">
        <v>1658</v>
      </c>
      <c r="D826" t="s">
        <v>2022</v>
      </c>
      <c r="E826" t="s">
        <v>2023</v>
      </c>
      <c r="F826">
        <v>85000</v>
      </c>
      <c r="G826">
        <v>107516</v>
      </c>
      <c r="H826" t="s">
        <v>19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>
        <f t="shared" si="37"/>
        <v>126.48941176470588</v>
      </c>
      <c r="Q826">
        <f t="shared" si="38"/>
        <v>83.996875000000003</v>
      </c>
      <c r="R826" s="6">
        <f t="shared" si="39"/>
        <v>40348.208333333336</v>
      </c>
      <c r="S826" s="6">
        <f t="shared" si="39"/>
        <v>40380.208333333336</v>
      </c>
    </row>
    <row r="827" spans="1:19" x14ac:dyDescent="0.25">
      <c r="A827">
        <v>825</v>
      </c>
      <c r="B827" t="s">
        <v>1659</v>
      </c>
      <c r="C827" s="3" t="s">
        <v>1660</v>
      </c>
      <c r="D827" t="s">
        <v>2016</v>
      </c>
      <c r="E827" t="s">
        <v>2027</v>
      </c>
      <c r="F827">
        <v>3600</v>
      </c>
      <c r="G827">
        <v>13950</v>
      </c>
      <c r="H827" t="s">
        <v>19</v>
      </c>
      <c r="I827">
        <v>157</v>
      </c>
      <c r="J827" t="s">
        <v>36</v>
      </c>
      <c r="K827" t="s">
        <v>37</v>
      </c>
      <c r="L827">
        <v>1500958800</v>
      </c>
      <c r="M827">
        <v>1501995600</v>
      </c>
      <c r="N827" t="b">
        <v>0</v>
      </c>
      <c r="O827" t="b">
        <v>0</v>
      </c>
      <c r="P827">
        <f t="shared" si="37"/>
        <v>387.5</v>
      </c>
      <c r="Q827">
        <f t="shared" si="38"/>
        <v>88.853503184713375</v>
      </c>
      <c r="R827" s="6">
        <f t="shared" si="39"/>
        <v>42941.208333333328</v>
      </c>
      <c r="S827" s="6">
        <f t="shared" si="39"/>
        <v>42953.208333333328</v>
      </c>
    </row>
    <row r="828" spans="1:19" ht="31.5" x14ac:dyDescent="0.25">
      <c r="A828">
        <v>826</v>
      </c>
      <c r="B828" t="s">
        <v>1661</v>
      </c>
      <c r="C828" s="3" t="s">
        <v>1662</v>
      </c>
      <c r="D828" t="s">
        <v>2014</v>
      </c>
      <c r="E828" t="s">
        <v>2015</v>
      </c>
      <c r="F828">
        <v>2800</v>
      </c>
      <c r="G828">
        <v>12797</v>
      </c>
      <c r="H828" t="s">
        <v>19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>
        <f t="shared" si="37"/>
        <v>457.03571428571428</v>
      </c>
      <c r="Q828">
        <f t="shared" si="38"/>
        <v>65.963917525773198</v>
      </c>
      <c r="R828" s="6">
        <f t="shared" si="39"/>
        <v>40525.25</v>
      </c>
      <c r="S828" s="6">
        <f t="shared" si="39"/>
        <v>40553.25</v>
      </c>
    </row>
    <row r="829" spans="1:19" ht="31.5" x14ac:dyDescent="0.25">
      <c r="A829">
        <v>827</v>
      </c>
      <c r="B829" t="s">
        <v>1663</v>
      </c>
      <c r="C829" s="3" t="s">
        <v>1664</v>
      </c>
      <c r="D829" t="s">
        <v>2016</v>
      </c>
      <c r="E829" t="s">
        <v>2019</v>
      </c>
      <c r="F829">
        <v>2300</v>
      </c>
      <c r="G829">
        <v>6134</v>
      </c>
      <c r="H829" t="s">
        <v>19</v>
      </c>
      <c r="I829">
        <v>82</v>
      </c>
      <c r="J829" t="s">
        <v>24</v>
      </c>
      <c r="K829" t="s">
        <v>25</v>
      </c>
      <c r="L829">
        <v>1304398800</v>
      </c>
      <c r="M829">
        <v>1305435600</v>
      </c>
      <c r="N829" t="b">
        <v>0</v>
      </c>
      <c r="O829" t="b">
        <v>1</v>
      </c>
      <c r="P829">
        <f t="shared" si="37"/>
        <v>266.69565217391306</v>
      </c>
      <c r="Q829">
        <f t="shared" si="38"/>
        <v>74.804878048780495</v>
      </c>
      <c r="R829" s="6">
        <f t="shared" si="39"/>
        <v>40666.208333333336</v>
      </c>
      <c r="S829" s="6">
        <f t="shared" si="39"/>
        <v>40678.208333333336</v>
      </c>
    </row>
    <row r="830" spans="1:19" ht="31.5" x14ac:dyDescent="0.25">
      <c r="A830">
        <v>828</v>
      </c>
      <c r="B830" t="s">
        <v>1665</v>
      </c>
      <c r="C830" s="3" t="s">
        <v>1666</v>
      </c>
      <c r="D830" t="s">
        <v>2014</v>
      </c>
      <c r="E830" t="s">
        <v>2015</v>
      </c>
      <c r="F830">
        <v>7100</v>
      </c>
      <c r="G830">
        <v>4899</v>
      </c>
      <c r="H830" t="s">
        <v>14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>
        <f t="shared" si="37"/>
        <v>69</v>
      </c>
      <c r="Q830">
        <f t="shared" si="38"/>
        <v>69.98571428571428</v>
      </c>
      <c r="R830" s="6">
        <f t="shared" si="39"/>
        <v>43340.208333333328</v>
      </c>
      <c r="S830" s="6">
        <f t="shared" si="39"/>
        <v>43365.208333333328</v>
      </c>
    </row>
    <row r="831" spans="1:19" x14ac:dyDescent="0.25">
      <c r="A831">
        <v>829</v>
      </c>
      <c r="B831" t="s">
        <v>1667</v>
      </c>
      <c r="C831" s="3" t="s">
        <v>1668</v>
      </c>
      <c r="D831" t="s">
        <v>2014</v>
      </c>
      <c r="E831" t="s">
        <v>2015</v>
      </c>
      <c r="F831">
        <v>9600</v>
      </c>
      <c r="G831">
        <v>4929</v>
      </c>
      <c r="H831" t="s">
        <v>14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>
        <f t="shared" si="37"/>
        <v>51.34375</v>
      </c>
      <c r="Q831">
        <f t="shared" si="38"/>
        <v>32.006493506493506</v>
      </c>
      <c r="R831" s="6">
        <f t="shared" si="39"/>
        <v>42164.208333333328</v>
      </c>
      <c r="S831" s="6">
        <f t="shared" si="39"/>
        <v>42179.208333333328</v>
      </c>
    </row>
    <row r="832" spans="1:19" ht="31.5" x14ac:dyDescent="0.25">
      <c r="A832">
        <v>830</v>
      </c>
      <c r="B832" t="s">
        <v>1669</v>
      </c>
      <c r="C832" s="3" t="s">
        <v>1670</v>
      </c>
      <c r="D832" t="s">
        <v>2014</v>
      </c>
      <c r="E832" t="s">
        <v>2015</v>
      </c>
      <c r="F832">
        <v>121600</v>
      </c>
      <c r="G832">
        <v>1424</v>
      </c>
      <c r="H832" t="s">
        <v>14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>
        <f t="shared" si="37"/>
        <v>1.1710526315789473</v>
      </c>
      <c r="Q832">
        <f t="shared" si="38"/>
        <v>64.727272727272734</v>
      </c>
      <c r="R832" s="6">
        <f t="shared" si="39"/>
        <v>43103.25</v>
      </c>
      <c r="S832" s="6">
        <f t="shared" si="39"/>
        <v>43162.25</v>
      </c>
    </row>
    <row r="833" spans="1:19" ht="31.5" x14ac:dyDescent="0.25">
      <c r="A833">
        <v>831</v>
      </c>
      <c r="B833" t="s">
        <v>1671</v>
      </c>
      <c r="C833" s="3" t="s">
        <v>1672</v>
      </c>
      <c r="D833" t="s">
        <v>2029</v>
      </c>
      <c r="E833" t="s">
        <v>2030</v>
      </c>
      <c r="F833">
        <v>97100</v>
      </c>
      <c r="G833">
        <v>105817</v>
      </c>
      <c r="H833" t="s">
        <v>19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>
        <f t="shared" si="37"/>
        <v>108.97734294541709</v>
      </c>
      <c r="Q833">
        <f t="shared" si="38"/>
        <v>24.998110087408456</v>
      </c>
      <c r="R833" s="6">
        <f t="shared" si="39"/>
        <v>40994.208333333336</v>
      </c>
      <c r="S833" s="6">
        <f t="shared" si="39"/>
        <v>41028.208333333336</v>
      </c>
    </row>
    <row r="834" spans="1:19" x14ac:dyDescent="0.25">
      <c r="A834">
        <v>832</v>
      </c>
      <c r="B834" t="s">
        <v>1673</v>
      </c>
      <c r="C834" s="3" t="s">
        <v>1674</v>
      </c>
      <c r="D834" t="s">
        <v>2022</v>
      </c>
      <c r="E834" t="s">
        <v>2034</v>
      </c>
      <c r="F834">
        <v>43200</v>
      </c>
      <c r="G834">
        <v>136156</v>
      </c>
      <c r="H834" t="s">
        <v>19</v>
      </c>
      <c r="I834">
        <v>1297</v>
      </c>
      <c r="J834" t="s">
        <v>32</v>
      </c>
      <c r="K834" t="s">
        <v>33</v>
      </c>
      <c r="L834">
        <v>1445490000</v>
      </c>
      <c r="M834">
        <v>1448431200</v>
      </c>
      <c r="N834" t="b">
        <v>1</v>
      </c>
      <c r="O834" t="b">
        <v>0</v>
      </c>
      <c r="P834">
        <f t="shared" si="37"/>
        <v>315.17592592592592</v>
      </c>
      <c r="Q834">
        <f t="shared" si="38"/>
        <v>104.97764070932922</v>
      </c>
      <c r="R834" s="6">
        <f t="shared" si="39"/>
        <v>42299.208333333328</v>
      </c>
      <c r="S834" s="6">
        <f t="shared" si="39"/>
        <v>42333.25</v>
      </c>
    </row>
    <row r="835" spans="1:19" x14ac:dyDescent="0.25">
      <c r="A835">
        <v>833</v>
      </c>
      <c r="B835" t="s">
        <v>1675</v>
      </c>
      <c r="C835" s="3" t="s">
        <v>1676</v>
      </c>
      <c r="D835" t="s">
        <v>2022</v>
      </c>
      <c r="E835" t="s">
        <v>2034</v>
      </c>
      <c r="F835">
        <v>6800</v>
      </c>
      <c r="G835">
        <v>10723</v>
      </c>
      <c r="H835" t="s">
        <v>19</v>
      </c>
      <c r="I835">
        <v>165</v>
      </c>
      <c r="J835" t="s">
        <v>32</v>
      </c>
      <c r="K835" t="s">
        <v>33</v>
      </c>
      <c r="L835">
        <v>1297663200</v>
      </c>
      <c r="M835">
        <v>1298613600</v>
      </c>
      <c r="N835" t="b">
        <v>0</v>
      </c>
      <c r="O835" t="b">
        <v>0</v>
      </c>
      <c r="P835">
        <f t="shared" ref="P835:P898" si="40">(G835/F835)*100</f>
        <v>157.69117647058823</v>
      </c>
      <c r="Q835">
        <f t="shared" ref="Q835:Q898" si="41">G835/I835</f>
        <v>64.987878787878785</v>
      </c>
      <c r="R835" s="6">
        <f t="shared" ref="R835:S898" si="42">(((L835/60)/60)/24)+DATE(1970,1,1)</f>
        <v>40588.25</v>
      </c>
      <c r="S835" s="6">
        <f t="shared" si="42"/>
        <v>40599.25</v>
      </c>
    </row>
    <row r="836" spans="1:19" x14ac:dyDescent="0.25">
      <c r="A836">
        <v>834</v>
      </c>
      <c r="B836" t="s">
        <v>1677</v>
      </c>
      <c r="C836" s="3" t="s">
        <v>1678</v>
      </c>
      <c r="D836" t="s">
        <v>2014</v>
      </c>
      <c r="E836" t="s">
        <v>2015</v>
      </c>
      <c r="F836">
        <v>7300</v>
      </c>
      <c r="G836">
        <v>11228</v>
      </c>
      <c r="H836" t="s">
        <v>19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>
        <f t="shared" si="40"/>
        <v>153.8082191780822</v>
      </c>
      <c r="Q836">
        <f t="shared" si="41"/>
        <v>94.352941176470594</v>
      </c>
      <c r="R836" s="6">
        <f t="shared" si="42"/>
        <v>41448.208333333336</v>
      </c>
      <c r="S836" s="6">
        <f t="shared" si="42"/>
        <v>41454.208333333336</v>
      </c>
    </row>
    <row r="837" spans="1:19" x14ac:dyDescent="0.25">
      <c r="A837">
        <v>835</v>
      </c>
      <c r="B837" t="s">
        <v>1679</v>
      </c>
      <c r="C837" s="3" t="s">
        <v>1680</v>
      </c>
      <c r="D837" t="s">
        <v>2012</v>
      </c>
      <c r="E837" t="s">
        <v>2013</v>
      </c>
      <c r="F837">
        <v>86200</v>
      </c>
      <c r="G837">
        <v>77355</v>
      </c>
      <c r="H837" t="s">
        <v>14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>
        <f t="shared" si="40"/>
        <v>89.738979118329468</v>
      </c>
      <c r="Q837">
        <f t="shared" si="41"/>
        <v>44.001706484641637</v>
      </c>
      <c r="R837" s="6">
        <f t="shared" si="42"/>
        <v>42063.25</v>
      </c>
      <c r="S837" s="6">
        <f t="shared" si="42"/>
        <v>42069.25</v>
      </c>
    </row>
    <row r="838" spans="1:19" x14ac:dyDescent="0.25">
      <c r="A838">
        <v>836</v>
      </c>
      <c r="B838" t="s">
        <v>1681</v>
      </c>
      <c r="C838" s="3" t="s">
        <v>1682</v>
      </c>
      <c r="D838" t="s">
        <v>2010</v>
      </c>
      <c r="E838" t="s">
        <v>2020</v>
      </c>
      <c r="F838">
        <v>8100</v>
      </c>
      <c r="G838">
        <v>6086</v>
      </c>
      <c r="H838" t="s">
        <v>14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>
        <f t="shared" si="40"/>
        <v>75.135802469135797</v>
      </c>
      <c r="Q838">
        <f t="shared" si="41"/>
        <v>64.744680851063833</v>
      </c>
      <c r="R838" s="6">
        <f t="shared" si="42"/>
        <v>40214.25</v>
      </c>
      <c r="S838" s="6">
        <f t="shared" si="42"/>
        <v>40225.25</v>
      </c>
    </row>
    <row r="839" spans="1:19" x14ac:dyDescent="0.25">
      <c r="A839">
        <v>837</v>
      </c>
      <c r="B839" t="s">
        <v>1683</v>
      </c>
      <c r="C839" s="3" t="s">
        <v>1684</v>
      </c>
      <c r="D839" t="s">
        <v>2010</v>
      </c>
      <c r="E839" t="s">
        <v>2033</v>
      </c>
      <c r="F839">
        <v>17700</v>
      </c>
      <c r="G839">
        <v>150960</v>
      </c>
      <c r="H839" t="s">
        <v>19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>
        <f t="shared" si="40"/>
        <v>852.88135593220341</v>
      </c>
      <c r="Q839">
        <f t="shared" si="41"/>
        <v>84.00667779632721</v>
      </c>
      <c r="R839" s="6">
        <f t="shared" si="42"/>
        <v>40629.208333333336</v>
      </c>
      <c r="S839" s="6">
        <f t="shared" si="42"/>
        <v>40683.208333333336</v>
      </c>
    </row>
    <row r="840" spans="1:19" x14ac:dyDescent="0.25">
      <c r="A840">
        <v>838</v>
      </c>
      <c r="B840" t="s">
        <v>1685</v>
      </c>
      <c r="C840" s="3" t="s">
        <v>1686</v>
      </c>
      <c r="D840" t="s">
        <v>2014</v>
      </c>
      <c r="E840" t="s">
        <v>2015</v>
      </c>
      <c r="F840">
        <v>6400</v>
      </c>
      <c r="G840">
        <v>8890</v>
      </c>
      <c r="H840" t="s">
        <v>19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>
        <f t="shared" si="40"/>
        <v>138.90625</v>
      </c>
      <c r="Q840">
        <f t="shared" si="41"/>
        <v>34.061302681992338</v>
      </c>
      <c r="R840" s="6">
        <f t="shared" si="42"/>
        <v>43370.208333333328</v>
      </c>
      <c r="S840" s="6">
        <f t="shared" si="42"/>
        <v>43379.208333333328</v>
      </c>
    </row>
    <row r="841" spans="1:19" x14ac:dyDescent="0.25">
      <c r="A841">
        <v>839</v>
      </c>
      <c r="B841" t="s">
        <v>1687</v>
      </c>
      <c r="C841" s="3" t="s">
        <v>1688</v>
      </c>
      <c r="D841" t="s">
        <v>2016</v>
      </c>
      <c r="E841" t="s">
        <v>2017</v>
      </c>
      <c r="F841">
        <v>7700</v>
      </c>
      <c r="G841">
        <v>14644</v>
      </c>
      <c r="H841" t="s">
        <v>19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>
        <f t="shared" si="40"/>
        <v>190.18181818181819</v>
      </c>
      <c r="Q841">
        <f t="shared" si="41"/>
        <v>93.273885350318466</v>
      </c>
      <c r="R841" s="6">
        <f t="shared" si="42"/>
        <v>41715.208333333336</v>
      </c>
      <c r="S841" s="6">
        <f t="shared" si="42"/>
        <v>41760.208333333336</v>
      </c>
    </row>
    <row r="842" spans="1:19" x14ac:dyDescent="0.25">
      <c r="A842">
        <v>840</v>
      </c>
      <c r="B842" t="s">
        <v>1689</v>
      </c>
      <c r="C842" s="3" t="s">
        <v>1690</v>
      </c>
      <c r="D842" t="s">
        <v>2014</v>
      </c>
      <c r="E842" t="s">
        <v>2015</v>
      </c>
      <c r="F842">
        <v>116300</v>
      </c>
      <c r="G842">
        <v>116583</v>
      </c>
      <c r="H842" t="s">
        <v>19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>
        <f t="shared" si="40"/>
        <v>100.24333619948409</v>
      </c>
      <c r="Q842">
        <f t="shared" si="41"/>
        <v>32.998301726577978</v>
      </c>
      <c r="R842" s="6">
        <f t="shared" si="42"/>
        <v>41836.208333333336</v>
      </c>
      <c r="S842" s="6">
        <f t="shared" si="42"/>
        <v>41838.208333333336</v>
      </c>
    </row>
    <row r="843" spans="1:19" x14ac:dyDescent="0.25">
      <c r="A843">
        <v>841</v>
      </c>
      <c r="B843" t="s">
        <v>1691</v>
      </c>
      <c r="C843" s="3" t="s">
        <v>1692</v>
      </c>
      <c r="D843" t="s">
        <v>2012</v>
      </c>
      <c r="E843" t="s">
        <v>2013</v>
      </c>
      <c r="F843">
        <v>9100</v>
      </c>
      <c r="G843">
        <v>12991</v>
      </c>
      <c r="H843" t="s">
        <v>19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>
        <f t="shared" si="40"/>
        <v>142.75824175824175</v>
      </c>
      <c r="Q843">
        <f t="shared" si="41"/>
        <v>83.812903225806451</v>
      </c>
      <c r="R843" s="6">
        <f t="shared" si="42"/>
        <v>42419.25</v>
      </c>
      <c r="S843" s="6">
        <f t="shared" si="42"/>
        <v>42435.25</v>
      </c>
    </row>
    <row r="844" spans="1:19" ht="31.5" x14ac:dyDescent="0.25">
      <c r="A844">
        <v>842</v>
      </c>
      <c r="B844" t="s">
        <v>1693</v>
      </c>
      <c r="C844" s="3" t="s">
        <v>1694</v>
      </c>
      <c r="D844" t="s">
        <v>2012</v>
      </c>
      <c r="E844" t="s">
        <v>2021</v>
      </c>
      <c r="F844">
        <v>1500</v>
      </c>
      <c r="G844">
        <v>8447</v>
      </c>
      <c r="H844" t="s">
        <v>19</v>
      </c>
      <c r="I844">
        <v>132</v>
      </c>
      <c r="J844" t="s">
        <v>94</v>
      </c>
      <c r="K844" t="s">
        <v>95</v>
      </c>
      <c r="L844">
        <v>1529038800</v>
      </c>
      <c r="M844">
        <v>1529298000</v>
      </c>
      <c r="N844" t="b">
        <v>0</v>
      </c>
      <c r="O844" t="b">
        <v>0</v>
      </c>
      <c r="P844">
        <f t="shared" si="40"/>
        <v>563.13333333333333</v>
      </c>
      <c r="Q844">
        <f t="shared" si="41"/>
        <v>63.992424242424242</v>
      </c>
      <c r="R844" s="6">
        <f t="shared" si="42"/>
        <v>43266.208333333328</v>
      </c>
      <c r="S844" s="6">
        <f t="shared" si="42"/>
        <v>43269.208333333328</v>
      </c>
    </row>
    <row r="845" spans="1:19" ht="31.5" x14ac:dyDescent="0.25">
      <c r="A845">
        <v>843</v>
      </c>
      <c r="B845" t="s">
        <v>1695</v>
      </c>
      <c r="C845" s="3" t="s">
        <v>1696</v>
      </c>
      <c r="D845" t="s">
        <v>2029</v>
      </c>
      <c r="E845" t="s">
        <v>2030</v>
      </c>
      <c r="F845">
        <v>8800</v>
      </c>
      <c r="G845">
        <v>2703</v>
      </c>
      <c r="H845" t="s">
        <v>14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>
        <f t="shared" si="40"/>
        <v>30.715909090909086</v>
      </c>
      <c r="Q845">
        <f t="shared" si="41"/>
        <v>81.909090909090907</v>
      </c>
      <c r="R845" s="6">
        <f t="shared" si="42"/>
        <v>43338.208333333328</v>
      </c>
      <c r="S845" s="6">
        <f t="shared" si="42"/>
        <v>43344.208333333328</v>
      </c>
    </row>
    <row r="846" spans="1:19" x14ac:dyDescent="0.25">
      <c r="A846">
        <v>844</v>
      </c>
      <c r="B846" t="s">
        <v>1697</v>
      </c>
      <c r="C846" s="3" t="s">
        <v>1698</v>
      </c>
      <c r="D846" t="s">
        <v>2016</v>
      </c>
      <c r="E846" t="s">
        <v>2017</v>
      </c>
      <c r="F846">
        <v>8800</v>
      </c>
      <c r="G846">
        <v>8747</v>
      </c>
      <c r="H846" t="s">
        <v>63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>
        <f t="shared" si="40"/>
        <v>99.39772727272728</v>
      </c>
      <c r="Q846">
        <f t="shared" si="41"/>
        <v>93.053191489361708</v>
      </c>
      <c r="R846" s="6">
        <f t="shared" si="42"/>
        <v>40930.25</v>
      </c>
      <c r="S846" s="6">
        <f t="shared" si="42"/>
        <v>40933.25</v>
      </c>
    </row>
    <row r="847" spans="1:19" x14ac:dyDescent="0.25">
      <c r="A847">
        <v>845</v>
      </c>
      <c r="B847" t="s">
        <v>1699</v>
      </c>
      <c r="C847" s="3" t="s">
        <v>1700</v>
      </c>
      <c r="D847" t="s">
        <v>2012</v>
      </c>
      <c r="E847" t="s">
        <v>2013</v>
      </c>
      <c r="F847">
        <v>69900</v>
      </c>
      <c r="G847">
        <v>138087</v>
      </c>
      <c r="H847" t="s">
        <v>19</v>
      </c>
      <c r="I847">
        <v>1354</v>
      </c>
      <c r="J847" t="s">
        <v>36</v>
      </c>
      <c r="K847" t="s">
        <v>37</v>
      </c>
      <c r="L847">
        <v>1526360400</v>
      </c>
      <c r="M847">
        <v>1529557200</v>
      </c>
      <c r="N847" t="b">
        <v>0</v>
      </c>
      <c r="O847" t="b">
        <v>0</v>
      </c>
      <c r="P847">
        <f t="shared" si="40"/>
        <v>197.54935622317598</v>
      </c>
      <c r="Q847">
        <f t="shared" si="41"/>
        <v>101.98449039881831</v>
      </c>
      <c r="R847" s="6">
        <f t="shared" si="42"/>
        <v>43235.208333333328</v>
      </c>
      <c r="S847" s="6">
        <f t="shared" si="42"/>
        <v>43272.208333333328</v>
      </c>
    </row>
    <row r="848" spans="1:19" x14ac:dyDescent="0.25">
      <c r="A848">
        <v>846</v>
      </c>
      <c r="B848" t="s">
        <v>1701</v>
      </c>
      <c r="C848" s="3" t="s">
        <v>1702</v>
      </c>
      <c r="D848" t="s">
        <v>2012</v>
      </c>
      <c r="E848" t="s">
        <v>2013</v>
      </c>
      <c r="F848">
        <v>1000</v>
      </c>
      <c r="G848">
        <v>5085</v>
      </c>
      <c r="H848" t="s">
        <v>19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>
        <f t="shared" si="40"/>
        <v>508.5</v>
      </c>
      <c r="Q848">
        <f t="shared" si="41"/>
        <v>105.9375</v>
      </c>
      <c r="R848" s="6">
        <f t="shared" si="42"/>
        <v>43302.208333333328</v>
      </c>
      <c r="S848" s="6">
        <f t="shared" si="42"/>
        <v>43338.208333333328</v>
      </c>
    </row>
    <row r="849" spans="1:19" x14ac:dyDescent="0.25">
      <c r="A849">
        <v>847</v>
      </c>
      <c r="B849" t="s">
        <v>1703</v>
      </c>
      <c r="C849" s="3" t="s">
        <v>1704</v>
      </c>
      <c r="D849" t="s">
        <v>2008</v>
      </c>
      <c r="E849" t="s">
        <v>2009</v>
      </c>
      <c r="F849">
        <v>4700</v>
      </c>
      <c r="G849">
        <v>11174</v>
      </c>
      <c r="H849" t="s">
        <v>19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>
        <f t="shared" si="40"/>
        <v>237.74468085106383</v>
      </c>
      <c r="Q849">
        <f t="shared" si="41"/>
        <v>101.58181818181818</v>
      </c>
      <c r="R849" s="6">
        <f t="shared" si="42"/>
        <v>43107.25</v>
      </c>
      <c r="S849" s="6">
        <f t="shared" si="42"/>
        <v>43110.25</v>
      </c>
    </row>
    <row r="850" spans="1:19" x14ac:dyDescent="0.25">
      <c r="A850">
        <v>848</v>
      </c>
      <c r="B850" t="s">
        <v>1705</v>
      </c>
      <c r="C850" s="3" t="s">
        <v>1706</v>
      </c>
      <c r="D850" t="s">
        <v>2016</v>
      </c>
      <c r="E850" t="s">
        <v>2019</v>
      </c>
      <c r="F850">
        <v>3200</v>
      </c>
      <c r="G850">
        <v>10831</v>
      </c>
      <c r="H850" t="s">
        <v>19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>
        <f t="shared" si="40"/>
        <v>338.46875</v>
      </c>
      <c r="Q850">
        <f t="shared" si="41"/>
        <v>62.970930232558139</v>
      </c>
      <c r="R850" s="6">
        <f t="shared" si="42"/>
        <v>40341.208333333336</v>
      </c>
      <c r="S850" s="6">
        <f t="shared" si="42"/>
        <v>40350.208333333336</v>
      </c>
    </row>
    <row r="851" spans="1:19" x14ac:dyDescent="0.25">
      <c r="A851">
        <v>849</v>
      </c>
      <c r="B851" t="s">
        <v>1707</v>
      </c>
      <c r="C851" s="3" t="s">
        <v>1708</v>
      </c>
      <c r="D851" t="s">
        <v>2010</v>
      </c>
      <c r="E851" t="s">
        <v>2020</v>
      </c>
      <c r="F851">
        <v>6700</v>
      </c>
      <c r="G851">
        <v>8917</v>
      </c>
      <c r="H851" t="s">
        <v>19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>
        <f t="shared" si="40"/>
        <v>133.08955223880596</v>
      </c>
      <c r="Q851">
        <f t="shared" si="41"/>
        <v>29.045602605863191</v>
      </c>
      <c r="R851" s="6">
        <f t="shared" si="42"/>
        <v>40948.25</v>
      </c>
      <c r="S851" s="6">
        <f t="shared" si="42"/>
        <v>40951.25</v>
      </c>
    </row>
    <row r="852" spans="1:19" x14ac:dyDescent="0.25">
      <c r="A852">
        <v>850</v>
      </c>
      <c r="B852" t="s">
        <v>1709</v>
      </c>
      <c r="C852" s="3" t="s">
        <v>1710</v>
      </c>
      <c r="D852" t="s">
        <v>2010</v>
      </c>
      <c r="E852" t="s">
        <v>2011</v>
      </c>
      <c r="F852">
        <v>100</v>
      </c>
      <c r="G852">
        <v>1</v>
      </c>
      <c r="H852" t="s">
        <v>14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>
        <f t="shared" si="40"/>
        <v>1</v>
      </c>
      <c r="Q852">
        <f t="shared" si="41"/>
        <v>1</v>
      </c>
      <c r="R852" s="6">
        <f t="shared" si="42"/>
        <v>40866.25</v>
      </c>
      <c r="S852" s="6">
        <f t="shared" si="42"/>
        <v>40881.25</v>
      </c>
    </row>
    <row r="853" spans="1:19" ht="31.5" x14ac:dyDescent="0.25">
      <c r="A853">
        <v>851</v>
      </c>
      <c r="B853" t="s">
        <v>1711</v>
      </c>
      <c r="C853" s="3" t="s">
        <v>1712</v>
      </c>
      <c r="D853" t="s">
        <v>2010</v>
      </c>
      <c r="E853" t="s">
        <v>2018</v>
      </c>
      <c r="F853">
        <v>6000</v>
      </c>
      <c r="G853">
        <v>12468</v>
      </c>
      <c r="H853" t="s">
        <v>19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>
        <f t="shared" si="40"/>
        <v>207.79999999999998</v>
      </c>
      <c r="Q853">
        <f t="shared" si="41"/>
        <v>77.924999999999997</v>
      </c>
      <c r="R853" s="6">
        <f t="shared" si="42"/>
        <v>41031.208333333336</v>
      </c>
      <c r="S853" s="6">
        <f t="shared" si="42"/>
        <v>41064.208333333336</v>
      </c>
    </row>
    <row r="854" spans="1:19" x14ac:dyDescent="0.25">
      <c r="A854">
        <v>852</v>
      </c>
      <c r="B854" t="s">
        <v>1713</v>
      </c>
      <c r="C854" s="3" t="s">
        <v>1714</v>
      </c>
      <c r="D854" t="s">
        <v>2025</v>
      </c>
      <c r="E854" t="s">
        <v>2026</v>
      </c>
      <c r="F854">
        <v>4900</v>
      </c>
      <c r="G854">
        <v>2505</v>
      </c>
      <c r="H854" t="s">
        <v>14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>
        <f t="shared" si="40"/>
        <v>51.122448979591837</v>
      </c>
      <c r="Q854">
        <f t="shared" si="41"/>
        <v>80.806451612903231</v>
      </c>
      <c r="R854" s="6">
        <f t="shared" si="42"/>
        <v>40740.208333333336</v>
      </c>
      <c r="S854" s="6">
        <f t="shared" si="42"/>
        <v>40750.208333333336</v>
      </c>
    </row>
    <row r="855" spans="1:19" x14ac:dyDescent="0.25">
      <c r="A855">
        <v>853</v>
      </c>
      <c r="B855" t="s">
        <v>1715</v>
      </c>
      <c r="C855" s="3" t="s">
        <v>1716</v>
      </c>
      <c r="D855" t="s">
        <v>2010</v>
      </c>
      <c r="E855" t="s">
        <v>2020</v>
      </c>
      <c r="F855">
        <v>17100</v>
      </c>
      <c r="G855">
        <v>111502</v>
      </c>
      <c r="H855" t="s">
        <v>19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>
        <f t="shared" si="40"/>
        <v>652.05847953216369</v>
      </c>
      <c r="Q855">
        <f t="shared" si="41"/>
        <v>76.006816632583508</v>
      </c>
      <c r="R855" s="6">
        <f t="shared" si="42"/>
        <v>40714.208333333336</v>
      </c>
      <c r="S855" s="6">
        <f t="shared" si="42"/>
        <v>40719.208333333336</v>
      </c>
    </row>
    <row r="856" spans="1:19" x14ac:dyDescent="0.25">
      <c r="A856">
        <v>854</v>
      </c>
      <c r="B856" t="s">
        <v>1717</v>
      </c>
      <c r="C856" s="3" t="s">
        <v>1718</v>
      </c>
      <c r="D856" t="s">
        <v>2022</v>
      </c>
      <c r="E856" t="s">
        <v>2028</v>
      </c>
      <c r="F856">
        <v>171000</v>
      </c>
      <c r="G856">
        <v>194309</v>
      </c>
      <c r="H856" t="s">
        <v>19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>
        <f t="shared" si="40"/>
        <v>113.63099415204678</v>
      </c>
      <c r="Q856">
        <f t="shared" si="41"/>
        <v>72.993613824192337</v>
      </c>
      <c r="R856" s="6">
        <f t="shared" si="42"/>
        <v>43787.25</v>
      </c>
      <c r="S856" s="6">
        <f t="shared" si="42"/>
        <v>43814.25</v>
      </c>
    </row>
    <row r="857" spans="1:19" x14ac:dyDescent="0.25">
      <c r="A857">
        <v>855</v>
      </c>
      <c r="B857" t="s">
        <v>1719</v>
      </c>
      <c r="C857" s="3" t="s">
        <v>1720</v>
      </c>
      <c r="D857" t="s">
        <v>2014</v>
      </c>
      <c r="E857" t="s">
        <v>2015</v>
      </c>
      <c r="F857">
        <v>23400</v>
      </c>
      <c r="G857">
        <v>23956</v>
      </c>
      <c r="H857" t="s">
        <v>19</v>
      </c>
      <c r="I857">
        <v>452</v>
      </c>
      <c r="J857" t="s">
        <v>24</v>
      </c>
      <c r="K857" t="s">
        <v>25</v>
      </c>
      <c r="L857">
        <v>1308373200</v>
      </c>
      <c r="M857">
        <v>1311051600</v>
      </c>
      <c r="N857" t="b">
        <v>0</v>
      </c>
      <c r="O857" t="b">
        <v>0</v>
      </c>
      <c r="P857">
        <f t="shared" si="40"/>
        <v>102.37606837606839</v>
      </c>
      <c r="Q857">
        <f t="shared" si="41"/>
        <v>53</v>
      </c>
      <c r="R857" s="6">
        <f t="shared" si="42"/>
        <v>40712.208333333336</v>
      </c>
      <c r="S857" s="6">
        <f t="shared" si="42"/>
        <v>40743.208333333336</v>
      </c>
    </row>
    <row r="858" spans="1:19" x14ac:dyDescent="0.25">
      <c r="A858">
        <v>856</v>
      </c>
      <c r="B858" t="s">
        <v>1575</v>
      </c>
      <c r="C858" s="3" t="s">
        <v>1721</v>
      </c>
      <c r="D858" t="s">
        <v>2008</v>
      </c>
      <c r="E858" t="s">
        <v>2009</v>
      </c>
      <c r="F858">
        <v>2400</v>
      </c>
      <c r="G858">
        <v>8558</v>
      </c>
      <c r="H858" t="s">
        <v>19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>
        <f t="shared" si="40"/>
        <v>356.58333333333331</v>
      </c>
      <c r="Q858">
        <f t="shared" si="41"/>
        <v>54.164556962025316</v>
      </c>
      <c r="R858" s="6">
        <f t="shared" si="42"/>
        <v>41023.208333333336</v>
      </c>
      <c r="S858" s="6">
        <f t="shared" si="42"/>
        <v>41040.208333333336</v>
      </c>
    </row>
    <row r="859" spans="1:19" ht="31.5" x14ac:dyDescent="0.25">
      <c r="A859">
        <v>857</v>
      </c>
      <c r="B859" t="s">
        <v>1722</v>
      </c>
      <c r="C859" s="3" t="s">
        <v>1723</v>
      </c>
      <c r="D859" t="s">
        <v>2016</v>
      </c>
      <c r="E859" t="s">
        <v>2027</v>
      </c>
      <c r="F859">
        <v>5300</v>
      </c>
      <c r="G859">
        <v>7413</v>
      </c>
      <c r="H859" t="s">
        <v>19</v>
      </c>
      <c r="I859">
        <v>225</v>
      </c>
      <c r="J859" t="s">
        <v>86</v>
      </c>
      <c r="K859" t="s">
        <v>87</v>
      </c>
      <c r="L859">
        <v>1328421600</v>
      </c>
      <c r="M859">
        <v>1330408800</v>
      </c>
      <c r="N859" t="b">
        <v>1</v>
      </c>
      <c r="O859" t="b">
        <v>0</v>
      </c>
      <c r="P859">
        <f t="shared" si="40"/>
        <v>139.86792452830187</v>
      </c>
      <c r="Q859">
        <f t="shared" si="41"/>
        <v>32.946666666666665</v>
      </c>
      <c r="R859" s="6">
        <f t="shared" si="42"/>
        <v>40944.25</v>
      </c>
      <c r="S859" s="6">
        <f t="shared" si="42"/>
        <v>40967.25</v>
      </c>
    </row>
    <row r="860" spans="1:19" ht="31.5" x14ac:dyDescent="0.25">
      <c r="A860">
        <v>858</v>
      </c>
      <c r="B860" t="s">
        <v>1724</v>
      </c>
      <c r="C860" s="3" t="s">
        <v>1725</v>
      </c>
      <c r="D860" t="s">
        <v>2008</v>
      </c>
      <c r="E860" t="s">
        <v>2009</v>
      </c>
      <c r="F860">
        <v>4000</v>
      </c>
      <c r="G860">
        <v>2778</v>
      </c>
      <c r="H860" t="s">
        <v>14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>
        <f t="shared" si="40"/>
        <v>69.45</v>
      </c>
      <c r="Q860">
        <f t="shared" si="41"/>
        <v>79.371428571428567</v>
      </c>
      <c r="R860" s="6">
        <f t="shared" si="42"/>
        <v>43211.208333333328</v>
      </c>
      <c r="S860" s="6">
        <f t="shared" si="42"/>
        <v>43218.208333333328</v>
      </c>
    </row>
    <row r="861" spans="1:19" ht="31.5" x14ac:dyDescent="0.25">
      <c r="A861">
        <v>859</v>
      </c>
      <c r="B861" t="s">
        <v>1726</v>
      </c>
      <c r="C861" s="3" t="s">
        <v>1727</v>
      </c>
      <c r="D861" t="s">
        <v>2014</v>
      </c>
      <c r="E861" t="s">
        <v>2015</v>
      </c>
      <c r="F861">
        <v>7300</v>
      </c>
      <c r="G861">
        <v>2594</v>
      </c>
      <c r="H861" t="s">
        <v>14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>
        <f t="shared" si="40"/>
        <v>35.534246575342465</v>
      </c>
      <c r="Q861">
        <f t="shared" si="41"/>
        <v>41.174603174603178</v>
      </c>
      <c r="R861" s="6">
        <f t="shared" si="42"/>
        <v>41334.25</v>
      </c>
      <c r="S861" s="6">
        <f t="shared" si="42"/>
        <v>41352.208333333336</v>
      </c>
    </row>
    <row r="862" spans="1:19" ht="31.5" x14ac:dyDescent="0.25">
      <c r="A862">
        <v>860</v>
      </c>
      <c r="B862" t="s">
        <v>1728</v>
      </c>
      <c r="C862" s="3" t="s">
        <v>1729</v>
      </c>
      <c r="D862" t="s">
        <v>2012</v>
      </c>
      <c r="E862" t="s">
        <v>2021</v>
      </c>
      <c r="F862">
        <v>2000</v>
      </c>
      <c r="G862">
        <v>5033</v>
      </c>
      <c r="H862" t="s">
        <v>19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>
        <f t="shared" si="40"/>
        <v>251.65</v>
      </c>
      <c r="Q862">
        <f t="shared" si="41"/>
        <v>77.430769230769229</v>
      </c>
      <c r="R862" s="6">
        <f t="shared" si="42"/>
        <v>43515.25</v>
      </c>
      <c r="S862" s="6">
        <f t="shared" si="42"/>
        <v>43525.25</v>
      </c>
    </row>
    <row r="863" spans="1:19" x14ac:dyDescent="0.25">
      <c r="A863">
        <v>861</v>
      </c>
      <c r="B863" t="s">
        <v>1730</v>
      </c>
      <c r="C863" s="3" t="s">
        <v>1731</v>
      </c>
      <c r="D863" t="s">
        <v>2014</v>
      </c>
      <c r="E863" t="s">
        <v>2015</v>
      </c>
      <c r="F863">
        <v>8800</v>
      </c>
      <c r="G863">
        <v>9317</v>
      </c>
      <c r="H863" t="s">
        <v>19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>
        <f t="shared" si="40"/>
        <v>105.87500000000001</v>
      </c>
      <c r="Q863">
        <f t="shared" si="41"/>
        <v>57.159509202453989</v>
      </c>
      <c r="R863" s="6">
        <f t="shared" si="42"/>
        <v>40258.208333333336</v>
      </c>
      <c r="S863" s="6">
        <f t="shared" si="42"/>
        <v>40266.208333333336</v>
      </c>
    </row>
    <row r="864" spans="1:19" x14ac:dyDescent="0.25">
      <c r="A864">
        <v>862</v>
      </c>
      <c r="B864" t="s">
        <v>1732</v>
      </c>
      <c r="C864" s="3" t="s">
        <v>1733</v>
      </c>
      <c r="D864" t="s">
        <v>2014</v>
      </c>
      <c r="E864" t="s">
        <v>2015</v>
      </c>
      <c r="F864">
        <v>3500</v>
      </c>
      <c r="G864">
        <v>6560</v>
      </c>
      <c r="H864" t="s">
        <v>19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>
        <f t="shared" si="40"/>
        <v>187.42857142857144</v>
      </c>
      <c r="Q864">
        <f t="shared" si="41"/>
        <v>77.17647058823529</v>
      </c>
      <c r="R864" s="6">
        <f t="shared" si="42"/>
        <v>40756.208333333336</v>
      </c>
      <c r="S864" s="6">
        <f t="shared" si="42"/>
        <v>40760.208333333336</v>
      </c>
    </row>
    <row r="865" spans="1:19" x14ac:dyDescent="0.25">
      <c r="A865">
        <v>863</v>
      </c>
      <c r="B865" t="s">
        <v>1734</v>
      </c>
      <c r="C865" s="3" t="s">
        <v>1735</v>
      </c>
      <c r="D865" t="s">
        <v>2016</v>
      </c>
      <c r="E865" t="s">
        <v>2035</v>
      </c>
      <c r="F865">
        <v>1400</v>
      </c>
      <c r="G865">
        <v>5415</v>
      </c>
      <c r="H865" t="s">
        <v>19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>
        <f t="shared" si="40"/>
        <v>386.78571428571428</v>
      </c>
      <c r="Q865">
        <f t="shared" si="41"/>
        <v>24.953917050691246</v>
      </c>
      <c r="R865" s="6">
        <f t="shared" si="42"/>
        <v>42172.208333333328</v>
      </c>
      <c r="S865" s="6">
        <f t="shared" si="42"/>
        <v>42195.208333333328</v>
      </c>
    </row>
    <row r="866" spans="1:19" x14ac:dyDescent="0.25">
      <c r="A866">
        <v>864</v>
      </c>
      <c r="B866" t="s">
        <v>1736</v>
      </c>
      <c r="C866" s="3" t="s">
        <v>1737</v>
      </c>
      <c r="D866" t="s">
        <v>2016</v>
      </c>
      <c r="E866" t="s">
        <v>2027</v>
      </c>
      <c r="F866">
        <v>4200</v>
      </c>
      <c r="G866">
        <v>14577</v>
      </c>
      <c r="H866" t="s">
        <v>19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>
        <f t="shared" si="40"/>
        <v>347.07142857142856</v>
      </c>
      <c r="Q866">
        <f t="shared" si="41"/>
        <v>97.18</v>
      </c>
      <c r="R866" s="6">
        <f t="shared" si="42"/>
        <v>42601.208333333328</v>
      </c>
      <c r="S866" s="6">
        <f t="shared" si="42"/>
        <v>42606.208333333328</v>
      </c>
    </row>
    <row r="867" spans="1:19" x14ac:dyDescent="0.25">
      <c r="A867">
        <v>865</v>
      </c>
      <c r="B867" t="s">
        <v>1738</v>
      </c>
      <c r="C867" s="3" t="s">
        <v>1739</v>
      </c>
      <c r="D867" t="s">
        <v>2014</v>
      </c>
      <c r="E867" t="s">
        <v>2015</v>
      </c>
      <c r="F867">
        <v>81000</v>
      </c>
      <c r="G867">
        <v>150515</v>
      </c>
      <c r="H867" t="s">
        <v>19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>
        <f t="shared" si="40"/>
        <v>185.82098765432099</v>
      </c>
      <c r="Q867">
        <f t="shared" si="41"/>
        <v>46.000916870415651</v>
      </c>
      <c r="R867" s="6">
        <f t="shared" si="42"/>
        <v>41897.208333333336</v>
      </c>
      <c r="S867" s="6">
        <f t="shared" si="42"/>
        <v>41906.208333333336</v>
      </c>
    </row>
    <row r="868" spans="1:19" x14ac:dyDescent="0.25">
      <c r="A868">
        <v>866</v>
      </c>
      <c r="B868" t="s">
        <v>1740</v>
      </c>
      <c r="C868" s="3" t="s">
        <v>1741</v>
      </c>
      <c r="D868" t="s">
        <v>2029</v>
      </c>
      <c r="E868" t="s">
        <v>2030</v>
      </c>
      <c r="F868">
        <v>182800</v>
      </c>
      <c r="G868">
        <v>79045</v>
      </c>
      <c r="H868" t="s">
        <v>63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>
        <f t="shared" si="40"/>
        <v>43.241247264770237</v>
      </c>
      <c r="Q868">
        <f t="shared" si="41"/>
        <v>88.023385300668153</v>
      </c>
      <c r="R868" s="6">
        <f t="shared" si="42"/>
        <v>40671.208333333336</v>
      </c>
      <c r="S868" s="6">
        <f t="shared" si="42"/>
        <v>40672.208333333336</v>
      </c>
    </row>
    <row r="869" spans="1:19" ht="31.5" x14ac:dyDescent="0.25">
      <c r="A869">
        <v>867</v>
      </c>
      <c r="B869" t="s">
        <v>1742</v>
      </c>
      <c r="C869" s="3" t="s">
        <v>1743</v>
      </c>
      <c r="D869" t="s">
        <v>2008</v>
      </c>
      <c r="E869" t="s">
        <v>2009</v>
      </c>
      <c r="F869">
        <v>4800</v>
      </c>
      <c r="G869">
        <v>7797</v>
      </c>
      <c r="H869" t="s">
        <v>19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>
        <f t="shared" si="40"/>
        <v>162.4375</v>
      </c>
      <c r="Q869">
        <f t="shared" si="41"/>
        <v>25.99</v>
      </c>
      <c r="R869" s="6">
        <f t="shared" si="42"/>
        <v>43382.208333333328</v>
      </c>
      <c r="S869" s="6">
        <f t="shared" si="42"/>
        <v>43388.208333333328</v>
      </c>
    </row>
    <row r="870" spans="1:19" x14ac:dyDescent="0.25">
      <c r="A870">
        <v>868</v>
      </c>
      <c r="B870" t="s">
        <v>1744</v>
      </c>
      <c r="C870" s="3" t="s">
        <v>1745</v>
      </c>
      <c r="D870" t="s">
        <v>2014</v>
      </c>
      <c r="E870" t="s">
        <v>2015</v>
      </c>
      <c r="F870">
        <v>7000</v>
      </c>
      <c r="G870">
        <v>12939</v>
      </c>
      <c r="H870" t="s">
        <v>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>
        <f t="shared" si="40"/>
        <v>184.84285714285716</v>
      </c>
      <c r="Q870">
        <f t="shared" si="41"/>
        <v>102.69047619047619</v>
      </c>
      <c r="R870" s="6">
        <f t="shared" si="42"/>
        <v>41559.208333333336</v>
      </c>
      <c r="S870" s="6">
        <f t="shared" si="42"/>
        <v>41570.208333333336</v>
      </c>
    </row>
    <row r="871" spans="1:19" x14ac:dyDescent="0.25">
      <c r="A871">
        <v>869</v>
      </c>
      <c r="B871" t="s">
        <v>1746</v>
      </c>
      <c r="C871" s="3" t="s">
        <v>1747</v>
      </c>
      <c r="D871" t="s">
        <v>2016</v>
      </c>
      <c r="E871" t="s">
        <v>2019</v>
      </c>
      <c r="F871">
        <v>161900</v>
      </c>
      <c r="G871">
        <v>38376</v>
      </c>
      <c r="H871" t="s">
        <v>14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>
        <f t="shared" si="40"/>
        <v>23.703520691785052</v>
      </c>
      <c r="Q871">
        <f t="shared" si="41"/>
        <v>72.958174904942965</v>
      </c>
      <c r="R871" s="6">
        <f t="shared" si="42"/>
        <v>40350.208333333336</v>
      </c>
      <c r="S871" s="6">
        <f t="shared" si="42"/>
        <v>40364.208333333336</v>
      </c>
    </row>
    <row r="872" spans="1:19" x14ac:dyDescent="0.25">
      <c r="A872">
        <v>870</v>
      </c>
      <c r="B872" t="s">
        <v>1748</v>
      </c>
      <c r="C872" s="3" t="s">
        <v>1749</v>
      </c>
      <c r="D872" t="s">
        <v>2014</v>
      </c>
      <c r="E872" t="s">
        <v>2015</v>
      </c>
      <c r="F872">
        <v>7700</v>
      </c>
      <c r="G872">
        <v>6920</v>
      </c>
      <c r="H872" t="s">
        <v>14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>
        <f t="shared" si="40"/>
        <v>89.870129870129873</v>
      </c>
      <c r="Q872">
        <f t="shared" si="41"/>
        <v>57.190082644628099</v>
      </c>
      <c r="R872" s="6">
        <f t="shared" si="42"/>
        <v>42240.208333333328</v>
      </c>
      <c r="S872" s="6">
        <f t="shared" si="42"/>
        <v>42265.208333333328</v>
      </c>
    </row>
    <row r="873" spans="1:19" ht="31.5" x14ac:dyDescent="0.25">
      <c r="A873">
        <v>871</v>
      </c>
      <c r="B873" t="s">
        <v>1750</v>
      </c>
      <c r="C873" s="3" t="s">
        <v>1751</v>
      </c>
      <c r="D873" t="s">
        <v>2014</v>
      </c>
      <c r="E873" t="s">
        <v>2015</v>
      </c>
      <c r="F873">
        <v>71500</v>
      </c>
      <c r="G873">
        <v>194912</v>
      </c>
      <c r="H873" t="s">
        <v>19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>
        <f t="shared" si="40"/>
        <v>272.6041958041958</v>
      </c>
      <c r="Q873">
        <f t="shared" si="41"/>
        <v>84.013793103448279</v>
      </c>
      <c r="R873" s="6">
        <f t="shared" si="42"/>
        <v>43040.208333333328</v>
      </c>
      <c r="S873" s="6">
        <f t="shared" si="42"/>
        <v>43058.25</v>
      </c>
    </row>
    <row r="874" spans="1:19" x14ac:dyDescent="0.25">
      <c r="A874">
        <v>872</v>
      </c>
      <c r="B874" t="s">
        <v>1752</v>
      </c>
      <c r="C874" s="3" t="s">
        <v>1753</v>
      </c>
      <c r="D874" t="s">
        <v>2016</v>
      </c>
      <c r="E874" t="s">
        <v>2038</v>
      </c>
      <c r="F874">
        <v>4700</v>
      </c>
      <c r="G874">
        <v>7992</v>
      </c>
      <c r="H874" t="s">
        <v>19</v>
      </c>
      <c r="I874">
        <v>81</v>
      </c>
      <c r="J874" t="s">
        <v>24</v>
      </c>
      <c r="K874" t="s">
        <v>25</v>
      </c>
      <c r="L874">
        <v>1535950800</v>
      </c>
      <c r="M874">
        <v>1536382800</v>
      </c>
      <c r="N874" t="b">
        <v>0</v>
      </c>
      <c r="O874" t="b">
        <v>0</v>
      </c>
      <c r="P874">
        <f t="shared" si="40"/>
        <v>170.04255319148936</v>
      </c>
      <c r="Q874">
        <f t="shared" si="41"/>
        <v>98.666666666666671</v>
      </c>
      <c r="R874" s="6">
        <f t="shared" si="42"/>
        <v>43346.208333333328</v>
      </c>
      <c r="S874" s="6">
        <f t="shared" si="42"/>
        <v>43351.208333333328</v>
      </c>
    </row>
    <row r="875" spans="1:19" x14ac:dyDescent="0.25">
      <c r="A875">
        <v>873</v>
      </c>
      <c r="B875" t="s">
        <v>1754</v>
      </c>
      <c r="C875" s="3" t="s">
        <v>1755</v>
      </c>
      <c r="D875" t="s">
        <v>2029</v>
      </c>
      <c r="E875" t="s">
        <v>2030</v>
      </c>
      <c r="F875">
        <v>42100</v>
      </c>
      <c r="G875">
        <v>79268</v>
      </c>
      <c r="H875" t="s">
        <v>19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>
        <f t="shared" si="40"/>
        <v>188.28503562945369</v>
      </c>
      <c r="Q875">
        <f t="shared" si="41"/>
        <v>42.007419183889773</v>
      </c>
      <c r="R875" s="6">
        <f t="shared" si="42"/>
        <v>41647.25</v>
      </c>
      <c r="S875" s="6">
        <f t="shared" si="42"/>
        <v>41652.25</v>
      </c>
    </row>
    <row r="876" spans="1:19" x14ac:dyDescent="0.25">
      <c r="A876">
        <v>874</v>
      </c>
      <c r="B876" t="s">
        <v>1756</v>
      </c>
      <c r="C876" s="3" t="s">
        <v>1757</v>
      </c>
      <c r="D876" t="s">
        <v>2029</v>
      </c>
      <c r="E876" t="s">
        <v>2030</v>
      </c>
      <c r="F876">
        <v>40200</v>
      </c>
      <c r="G876">
        <v>139468</v>
      </c>
      <c r="H876" t="s">
        <v>19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>
        <f t="shared" si="40"/>
        <v>346.93532338308455</v>
      </c>
      <c r="Q876">
        <f t="shared" si="41"/>
        <v>32.002753556677376</v>
      </c>
      <c r="R876" s="6">
        <f t="shared" si="42"/>
        <v>40291.208333333336</v>
      </c>
      <c r="S876" s="6">
        <f t="shared" si="42"/>
        <v>40329.208333333336</v>
      </c>
    </row>
    <row r="877" spans="1:19" x14ac:dyDescent="0.25">
      <c r="A877">
        <v>875</v>
      </c>
      <c r="B877" t="s">
        <v>1758</v>
      </c>
      <c r="C877" s="3" t="s">
        <v>1759</v>
      </c>
      <c r="D877" t="s">
        <v>2010</v>
      </c>
      <c r="E877" t="s">
        <v>2011</v>
      </c>
      <c r="F877">
        <v>7900</v>
      </c>
      <c r="G877">
        <v>5465</v>
      </c>
      <c r="H877" t="s">
        <v>14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>
        <f t="shared" si="40"/>
        <v>69.177215189873422</v>
      </c>
      <c r="Q877">
        <f t="shared" si="41"/>
        <v>81.567164179104481</v>
      </c>
      <c r="R877" s="6">
        <f t="shared" si="42"/>
        <v>40556.25</v>
      </c>
      <c r="S877" s="6">
        <f t="shared" si="42"/>
        <v>40557.25</v>
      </c>
    </row>
    <row r="878" spans="1:19" ht="31.5" x14ac:dyDescent="0.25">
      <c r="A878">
        <v>876</v>
      </c>
      <c r="B878" t="s">
        <v>1760</v>
      </c>
      <c r="C878" s="3" t="s">
        <v>1761</v>
      </c>
      <c r="D878" t="s">
        <v>2029</v>
      </c>
      <c r="E878" t="s">
        <v>2030</v>
      </c>
      <c r="F878">
        <v>8300</v>
      </c>
      <c r="G878">
        <v>2111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>
        <f t="shared" si="40"/>
        <v>25.433734939759034</v>
      </c>
      <c r="Q878">
        <f t="shared" si="41"/>
        <v>37.035087719298247</v>
      </c>
      <c r="R878" s="6">
        <f t="shared" si="42"/>
        <v>43624.208333333328</v>
      </c>
      <c r="S878" s="6">
        <f t="shared" si="42"/>
        <v>43648.208333333328</v>
      </c>
    </row>
    <row r="879" spans="1:19" x14ac:dyDescent="0.25">
      <c r="A879">
        <v>877</v>
      </c>
      <c r="B879" t="s">
        <v>1762</v>
      </c>
      <c r="C879" s="3" t="s">
        <v>1763</v>
      </c>
      <c r="D879" t="s">
        <v>2008</v>
      </c>
      <c r="E879" t="s">
        <v>2009</v>
      </c>
      <c r="F879">
        <v>163600</v>
      </c>
      <c r="G879">
        <v>126628</v>
      </c>
      <c r="H879" t="s">
        <v>14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>
        <f t="shared" si="40"/>
        <v>77.400977995110026</v>
      </c>
      <c r="Q879">
        <f t="shared" si="41"/>
        <v>103.033360455655</v>
      </c>
      <c r="R879" s="6">
        <f t="shared" si="42"/>
        <v>42577.208333333328</v>
      </c>
      <c r="S879" s="6">
        <f t="shared" si="42"/>
        <v>42578.208333333328</v>
      </c>
    </row>
    <row r="880" spans="1:19" x14ac:dyDescent="0.25">
      <c r="A880">
        <v>878</v>
      </c>
      <c r="B880" t="s">
        <v>1764</v>
      </c>
      <c r="C880" s="3" t="s">
        <v>1765</v>
      </c>
      <c r="D880" t="s">
        <v>2010</v>
      </c>
      <c r="E880" t="s">
        <v>2032</v>
      </c>
      <c r="F880">
        <v>2700</v>
      </c>
      <c r="G880">
        <v>1012</v>
      </c>
      <c r="H880" t="s">
        <v>14</v>
      </c>
      <c r="I880">
        <v>12</v>
      </c>
      <c r="J880" t="s">
        <v>94</v>
      </c>
      <c r="K880" t="s">
        <v>95</v>
      </c>
      <c r="L880">
        <v>1579068000</v>
      </c>
      <c r="M880">
        <v>1581141600</v>
      </c>
      <c r="N880" t="b">
        <v>0</v>
      </c>
      <c r="O880" t="b">
        <v>0</v>
      </c>
      <c r="P880">
        <f t="shared" si="40"/>
        <v>37.481481481481481</v>
      </c>
      <c r="Q880">
        <f t="shared" si="41"/>
        <v>84.333333333333329</v>
      </c>
      <c r="R880" s="6">
        <f t="shared" si="42"/>
        <v>43845.25</v>
      </c>
      <c r="S880" s="6">
        <f t="shared" si="42"/>
        <v>43869.25</v>
      </c>
    </row>
    <row r="881" spans="1:19" x14ac:dyDescent="0.25">
      <c r="A881">
        <v>879</v>
      </c>
      <c r="B881" t="s">
        <v>1766</v>
      </c>
      <c r="C881" s="3" t="s">
        <v>1767</v>
      </c>
      <c r="D881" t="s">
        <v>2022</v>
      </c>
      <c r="E881" t="s">
        <v>2023</v>
      </c>
      <c r="F881">
        <v>1000</v>
      </c>
      <c r="G881">
        <v>5438</v>
      </c>
      <c r="H881" t="s">
        <v>19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>
        <f t="shared" si="40"/>
        <v>543.79999999999995</v>
      </c>
      <c r="Q881">
        <f t="shared" si="41"/>
        <v>102.60377358490567</v>
      </c>
      <c r="R881" s="6">
        <f t="shared" si="42"/>
        <v>42788.25</v>
      </c>
      <c r="S881" s="6">
        <f t="shared" si="42"/>
        <v>42797.25</v>
      </c>
    </row>
    <row r="882" spans="1:19" x14ac:dyDescent="0.25">
      <c r="A882">
        <v>880</v>
      </c>
      <c r="B882" t="s">
        <v>1768</v>
      </c>
      <c r="C882" s="3" t="s">
        <v>1769</v>
      </c>
      <c r="D882" t="s">
        <v>2010</v>
      </c>
      <c r="E882" t="s">
        <v>2018</v>
      </c>
      <c r="F882">
        <v>84500</v>
      </c>
      <c r="G882">
        <v>193101</v>
      </c>
      <c r="H882" t="s">
        <v>19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>
        <f t="shared" si="40"/>
        <v>228.52189349112427</v>
      </c>
      <c r="Q882">
        <f t="shared" si="41"/>
        <v>79.992129246064621</v>
      </c>
      <c r="R882" s="6">
        <f t="shared" si="42"/>
        <v>43667.208333333328</v>
      </c>
      <c r="S882" s="6">
        <f t="shared" si="42"/>
        <v>43669.208333333328</v>
      </c>
    </row>
    <row r="883" spans="1:19" x14ac:dyDescent="0.25">
      <c r="A883">
        <v>881</v>
      </c>
      <c r="B883" t="s">
        <v>1770</v>
      </c>
      <c r="C883" s="3" t="s">
        <v>1771</v>
      </c>
      <c r="D883" t="s">
        <v>2014</v>
      </c>
      <c r="E883" t="s">
        <v>2015</v>
      </c>
      <c r="F883">
        <v>81300</v>
      </c>
      <c r="G883">
        <v>31665</v>
      </c>
      <c r="H883" t="s">
        <v>14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>
        <f t="shared" si="40"/>
        <v>38.948339483394832</v>
      </c>
      <c r="Q883">
        <f t="shared" si="41"/>
        <v>70.055309734513273</v>
      </c>
      <c r="R883" s="6">
        <f t="shared" si="42"/>
        <v>42194.208333333328</v>
      </c>
      <c r="S883" s="6">
        <f t="shared" si="42"/>
        <v>42223.208333333328</v>
      </c>
    </row>
    <row r="884" spans="1:19" x14ac:dyDescent="0.25">
      <c r="A884">
        <v>882</v>
      </c>
      <c r="B884" t="s">
        <v>1772</v>
      </c>
      <c r="C884" s="3" t="s">
        <v>1773</v>
      </c>
      <c r="D884" t="s">
        <v>2014</v>
      </c>
      <c r="E884" t="s">
        <v>2015</v>
      </c>
      <c r="F884">
        <v>800</v>
      </c>
      <c r="G884">
        <v>2960</v>
      </c>
      <c r="H884" t="s">
        <v>19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>
        <f t="shared" si="40"/>
        <v>370</v>
      </c>
      <c r="Q884">
        <f t="shared" si="41"/>
        <v>37</v>
      </c>
      <c r="R884" s="6">
        <f t="shared" si="42"/>
        <v>42025.25</v>
      </c>
      <c r="S884" s="6">
        <f t="shared" si="42"/>
        <v>42029.25</v>
      </c>
    </row>
    <row r="885" spans="1:19" ht="31.5" x14ac:dyDescent="0.25">
      <c r="A885">
        <v>883</v>
      </c>
      <c r="B885" t="s">
        <v>1774</v>
      </c>
      <c r="C885" s="3" t="s">
        <v>1775</v>
      </c>
      <c r="D885" t="s">
        <v>2016</v>
      </c>
      <c r="E885" t="s">
        <v>2027</v>
      </c>
      <c r="F885">
        <v>3400</v>
      </c>
      <c r="G885">
        <v>8089</v>
      </c>
      <c r="H885" t="s">
        <v>19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>
        <f t="shared" si="40"/>
        <v>237.91176470588232</v>
      </c>
      <c r="Q885">
        <f t="shared" si="41"/>
        <v>41.911917098445599</v>
      </c>
      <c r="R885" s="6">
        <f t="shared" si="42"/>
        <v>40323.208333333336</v>
      </c>
      <c r="S885" s="6">
        <f t="shared" si="42"/>
        <v>40359.208333333336</v>
      </c>
    </row>
    <row r="886" spans="1:19" x14ac:dyDescent="0.25">
      <c r="A886">
        <v>884</v>
      </c>
      <c r="B886" t="s">
        <v>1776</v>
      </c>
      <c r="C886" s="3" t="s">
        <v>1777</v>
      </c>
      <c r="D886" t="s">
        <v>2014</v>
      </c>
      <c r="E886" t="s">
        <v>2015</v>
      </c>
      <c r="F886">
        <v>170800</v>
      </c>
      <c r="G886">
        <v>109374</v>
      </c>
      <c r="H886" t="s">
        <v>14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>
        <f t="shared" si="40"/>
        <v>64.036299765807954</v>
      </c>
      <c r="Q886">
        <f t="shared" si="41"/>
        <v>57.992576882290564</v>
      </c>
      <c r="R886" s="6">
        <f t="shared" si="42"/>
        <v>41763.208333333336</v>
      </c>
      <c r="S886" s="6">
        <f t="shared" si="42"/>
        <v>41765.208333333336</v>
      </c>
    </row>
    <row r="887" spans="1:19" x14ac:dyDescent="0.25">
      <c r="A887">
        <v>885</v>
      </c>
      <c r="B887" t="s">
        <v>1778</v>
      </c>
      <c r="C887" s="3" t="s">
        <v>1779</v>
      </c>
      <c r="D887" t="s">
        <v>2014</v>
      </c>
      <c r="E887" t="s">
        <v>2015</v>
      </c>
      <c r="F887">
        <v>1800</v>
      </c>
      <c r="G887">
        <v>2129</v>
      </c>
      <c r="H887" t="s">
        <v>19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>
        <f t="shared" si="40"/>
        <v>118.27777777777777</v>
      </c>
      <c r="Q887">
        <f t="shared" si="41"/>
        <v>40.942307692307693</v>
      </c>
      <c r="R887" s="6">
        <f t="shared" si="42"/>
        <v>40335.208333333336</v>
      </c>
      <c r="S887" s="6">
        <f t="shared" si="42"/>
        <v>40373.208333333336</v>
      </c>
    </row>
    <row r="888" spans="1:19" x14ac:dyDescent="0.25">
      <c r="A888">
        <v>886</v>
      </c>
      <c r="B888" t="s">
        <v>1780</v>
      </c>
      <c r="C888" s="3" t="s">
        <v>1781</v>
      </c>
      <c r="D888" t="s">
        <v>2010</v>
      </c>
      <c r="E888" t="s">
        <v>2020</v>
      </c>
      <c r="F888">
        <v>150600</v>
      </c>
      <c r="G888">
        <v>127745</v>
      </c>
      <c r="H888" t="s">
        <v>14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>
        <f t="shared" si="40"/>
        <v>84.824037184594957</v>
      </c>
      <c r="Q888">
        <f t="shared" si="41"/>
        <v>69.9972602739726</v>
      </c>
      <c r="R888" s="6">
        <f t="shared" si="42"/>
        <v>40416.208333333336</v>
      </c>
      <c r="S888" s="6">
        <f t="shared" si="42"/>
        <v>40434.208333333336</v>
      </c>
    </row>
    <row r="889" spans="1:19" ht="31.5" x14ac:dyDescent="0.25">
      <c r="A889">
        <v>887</v>
      </c>
      <c r="B889" t="s">
        <v>1782</v>
      </c>
      <c r="C889" s="3" t="s">
        <v>1783</v>
      </c>
      <c r="D889" t="s">
        <v>2014</v>
      </c>
      <c r="E889" t="s">
        <v>2015</v>
      </c>
      <c r="F889">
        <v>7800</v>
      </c>
      <c r="G889">
        <v>2289</v>
      </c>
      <c r="H889" t="s">
        <v>14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>
        <f t="shared" si="40"/>
        <v>29.346153846153843</v>
      </c>
      <c r="Q889">
        <f t="shared" si="41"/>
        <v>73.838709677419359</v>
      </c>
      <c r="R889" s="6">
        <f t="shared" si="42"/>
        <v>42202.208333333328</v>
      </c>
      <c r="S889" s="6">
        <f t="shared" si="42"/>
        <v>42249.208333333328</v>
      </c>
    </row>
    <row r="890" spans="1:19" ht="31.5" x14ac:dyDescent="0.25">
      <c r="A890">
        <v>888</v>
      </c>
      <c r="B890" t="s">
        <v>1784</v>
      </c>
      <c r="C890" s="3" t="s">
        <v>1785</v>
      </c>
      <c r="D890" t="s">
        <v>2014</v>
      </c>
      <c r="E890" t="s">
        <v>2015</v>
      </c>
      <c r="F890">
        <v>5800</v>
      </c>
      <c r="G890">
        <v>12174</v>
      </c>
      <c r="H890" t="s">
        <v>19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>
        <f t="shared" si="40"/>
        <v>209.89655172413794</v>
      </c>
      <c r="Q890">
        <f t="shared" si="41"/>
        <v>41.979310344827589</v>
      </c>
      <c r="R890" s="6">
        <f t="shared" si="42"/>
        <v>42836.208333333328</v>
      </c>
      <c r="S890" s="6">
        <f t="shared" si="42"/>
        <v>42855.208333333328</v>
      </c>
    </row>
    <row r="891" spans="1:19" x14ac:dyDescent="0.25">
      <c r="A891">
        <v>889</v>
      </c>
      <c r="B891" t="s">
        <v>1786</v>
      </c>
      <c r="C891" s="3" t="s">
        <v>1787</v>
      </c>
      <c r="D891" t="s">
        <v>2010</v>
      </c>
      <c r="E891" t="s">
        <v>2018</v>
      </c>
      <c r="F891">
        <v>5600</v>
      </c>
      <c r="G891">
        <v>9508</v>
      </c>
      <c r="H891" t="s">
        <v>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>
        <f t="shared" si="40"/>
        <v>169.78571428571431</v>
      </c>
      <c r="Q891">
        <f t="shared" si="41"/>
        <v>77.93442622950819</v>
      </c>
      <c r="R891" s="6">
        <f t="shared" si="42"/>
        <v>41710.208333333336</v>
      </c>
      <c r="S891" s="6">
        <f t="shared" si="42"/>
        <v>41717.208333333336</v>
      </c>
    </row>
    <row r="892" spans="1:19" x14ac:dyDescent="0.25">
      <c r="A892">
        <v>890</v>
      </c>
      <c r="B892" t="s">
        <v>1788</v>
      </c>
      <c r="C892" s="3" t="s">
        <v>1789</v>
      </c>
      <c r="D892" t="s">
        <v>2010</v>
      </c>
      <c r="E892" t="s">
        <v>2020</v>
      </c>
      <c r="F892">
        <v>134400</v>
      </c>
      <c r="G892">
        <v>155849</v>
      </c>
      <c r="H892" t="s">
        <v>19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>
        <f t="shared" si="40"/>
        <v>115.95907738095239</v>
      </c>
      <c r="Q892">
        <f t="shared" si="41"/>
        <v>106.01972789115646</v>
      </c>
      <c r="R892" s="6">
        <f t="shared" si="42"/>
        <v>43640.208333333328</v>
      </c>
      <c r="S892" s="6">
        <f t="shared" si="42"/>
        <v>43641.208333333328</v>
      </c>
    </row>
    <row r="893" spans="1:19" ht="31.5" x14ac:dyDescent="0.25">
      <c r="A893">
        <v>891</v>
      </c>
      <c r="B893" t="s">
        <v>1790</v>
      </c>
      <c r="C893" s="3" t="s">
        <v>1791</v>
      </c>
      <c r="D893" t="s">
        <v>2016</v>
      </c>
      <c r="E893" t="s">
        <v>2017</v>
      </c>
      <c r="F893">
        <v>3000</v>
      </c>
      <c r="G893">
        <v>7758</v>
      </c>
      <c r="H893" t="s">
        <v>19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>
        <f t="shared" si="40"/>
        <v>258.59999999999997</v>
      </c>
      <c r="Q893">
        <f t="shared" si="41"/>
        <v>47.018181818181816</v>
      </c>
      <c r="R893" s="6">
        <f t="shared" si="42"/>
        <v>40880.25</v>
      </c>
      <c r="S893" s="6">
        <f t="shared" si="42"/>
        <v>40924.25</v>
      </c>
    </row>
    <row r="894" spans="1:19" x14ac:dyDescent="0.25">
      <c r="A894">
        <v>892</v>
      </c>
      <c r="B894" t="s">
        <v>1792</v>
      </c>
      <c r="C894" s="3" t="s">
        <v>1793</v>
      </c>
      <c r="D894" t="s">
        <v>2022</v>
      </c>
      <c r="E894" t="s">
        <v>2034</v>
      </c>
      <c r="F894">
        <v>6000</v>
      </c>
      <c r="G894">
        <v>13835</v>
      </c>
      <c r="H894" t="s">
        <v>19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>
        <f t="shared" si="40"/>
        <v>230.58333333333331</v>
      </c>
      <c r="Q894">
        <f t="shared" si="41"/>
        <v>76.016483516483518</v>
      </c>
      <c r="R894" s="6">
        <f t="shared" si="42"/>
        <v>40319.208333333336</v>
      </c>
      <c r="S894" s="6">
        <f t="shared" si="42"/>
        <v>40360.208333333336</v>
      </c>
    </row>
    <row r="895" spans="1:19" x14ac:dyDescent="0.25">
      <c r="A895">
        <v>893</v>
      </c>
      <c r="B895" t="s">
        <v>1794</v>
      </c>
      <c r="C895" s="3" t="s">
        <v>1795</v>
      </c>
      <c r="D895" t="s">
        <v>2016</v>
      </c>
      <c r="E895" t="s">
        <v>2017</v>
      </c>
      <c r="F895">
        <v>8400</v>
      </c>
      <c r="G895">
        <v>10770</v>
      </c>
      <c r="H895" t="s">
        <v>19</v>
      </c>
      <c r="I895">
        <v>199</v>
      </c>
      <c r="J895" t="s">
        <v>94</v>
      </c>
      <c r="K895" t="s">
        <v>95</v>
      </c>
      <c r="L895">
        <v>1434344400</v>
      </c>
      <c r="M895">
        <v>1434690000</v>
      </c>
      <c r="N895" t="b">
        <v>0</v>
      </c>
      <c r="O895" t="b">
        <v>1</v>
      </c>
      <c r="P895">
        <f t="shared" si="40"/>
        <v>128.21428571428572</v>
      </c>
      <c r="Q895">
        <f t="shared" si="41"/>
        <v>54.120603015075375</v>
      </c>
      <c r="R895" s="6">
        <f t="shared" si="42"/>
        <v>42170.208333333328</v>
      </c>
      <c r="S895" s="6">
        <f t="shared" si="42"/>
        <v>42174.208333333328</v>
      </c>
    </row>
    <row r="896" spans="1:19" x14ac:dyDescent="0.25">
      <c r="A896">
        <v>894</v>
      </c>
      <c r="B896" t="s">
        <v>1796</v>
      </c>
      <c r="C896" s="3" t="s">
        <v>1797</v>
      </c>
      <c r="D896" t="s">
        <v>2016</v>
      </c>
      <c r="E896" t="s">
        <v>2035</v>
      </c>
      <c r="F896">
        <v>1700</v>
      </c>
      <c r="G896">
        <v>3208</v>
      </c>
      <c r="H896" t="s">
        <v>19</v>
      </c>
      <c r="I896">
        <v>56</v>
      </c>
      <c r="J896" t="s">
        <v>36</v>
      </c>
      <c r="K896" t="s">
        <v>37</v>
      </c>
      <c r="L896">
        <v>1373518800</v>
      </c>
      <c r="M896">
        <v>1376110800</v>
      </c>
      <c r="N896" t="b">
        <v>0</v>
      </c>
      <c r="O896" t="b">
        <v>1</v>
      </c>
      <c r="P896">
        <f t="shared" si="40"/>
        <v>188.70588235294116</v>
      </c>
      <c r="Q896">
        <f t="shared" si="41"/>
        <v>57.285714285714285</v>
      </c>
      <c r="R896" s="6">
        <f t="shared" si="42"/>
        <v>41466.208333333336</v>
      </c>
      <c r="S896" s="6">
        <f t="shared" si="42"/>
        <v>41496.208333333336</v>
      </c>
    </row>
    <row r="897" spans="1:19" ht="31.5" x14ac:dyDescent="0.25">
      <c r="A897">
        <v>895</v>
      </c>
      <c r="B897" t="s">
        <v>1798</v>
      </c>
      <c r="C897" s="3" t="s">
        <v>1799</v>
      </c>
      <c r="D897" t="s">
        <v>2014</v>
      </c>
      <c r="E897" t="s">
        <v>2015</v>
      </c>
      <c r="F897">
        <v>159800</v>
      </c>
      <c r="G897">
        <v>11108</v>
      </c>
      <c r="H897" t="s">
        <v>14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>
        <f t="shared" si="40"/>
        <v>6.9511889862327907</v>
      </c>
      <c r="Q897">
        <f t="shared" si="41"/>
        <v>103.81308411214954</v>
      </c>
      <c r="R897" s="6">
        <f t="shared" si="42"/>
        <v>43134.25</v>
      </c>
      <c r="S897" s="6">
        <f t="shared" si="42"/>
        <v>43143.25</v>
      </c>
    </row>
    <row r="898" spans="1:19" ht="31.5" x14ac:dyDescent="0.25">
      <c r="A898">
        <v>896</v>
      </c>
      <c r="B898" t="s">
        <v>1800</v>
      </c>
      <c r="C898" s="3" t="s">
        <v>1801</v>
      </c>
      <c r="D898" t="s">
        <v>2008</v>
      </c>
      <c r="E898" t="s">
        <v>2009</v>
      </c>
      <c r="F898">
        <v>19800</v>
      </c>
      <c r="G898">
        <v>153338</v>
      </c>
      <c r="H898" t="s">
        <v>19</v>
      </c>
      <c r="I898">
        <v>1460</v>
      </c>
      <c r="J898" t="s">
        <v>24</v>
      </c>
      <c r="K898" t="s">
        <v>25</v>
      </c>
      <c r="L898">
        <v>1310619600</v>
      </c>
      <c r="M898">
        <v>1310878800</v>
      </c>
      <c r="N898" t="b">
        <v>0</v>
      </c>
      <c r="O898" t="b">
        <v>1</v>
      </c>
      <c r="P898">
        <f t="shared" si="40"/>
        <v>774.43434343434342</v>
      </c>
      <c r="Q898">
        <f t="shared" si="41"/>
        <v>105.02602739726028</v>
      </c>
      <c r="R898" s="6">
        <f t="shared" si="42"/>
        <v>40738.208333333336</v>
      </c>
      <c r="S898" s="6">
        <f t="shared" si="42"/>
        <v>40741.208333333336</v>
      </c>
    </row>
    <row r="899" spans="1:19" x14ac:dyDescent="0.25">
      <c r="A899">
        <v>897</v>
      </c>
      <c r="B899" t="s">
        <v>1802</v>
      </c>
      <c r="C899" s="3" t="s">
        <v>1803</v>
      </c>
      <c r="D899" t="s">
        <v>2014</v>
      </c>
      <c r="E899" t="s">
        <v>2015</v>
      </c>
      <c r="F899">
        <v>8800</v>
      </c>
      <c r="G899">
        <v>2437</v>
      </c>
      <c r="H899" t="s">
        <v>14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>
        <f t="shared" ref="P899:P962" si="43">(G899/F899)*100</f>
        <v>27.693181818181817</v>
      </c>
      <c r="Q899">
        <f t="shared" ref="Q899:Q962" si="44">G899/I899</f>
        <v>90.259259259259252</v>
      </c>
      <c r="R899" s="6">
        <f t="shared" ref="R899:S962" si="45">(((L899/60)/60)/24)+DATE(1970,1,1)</f>
        <v>43583.208333333328</v>
      </c>
      <c r="S899" s="6">
        <f t="shared" si="45"/>
        <v>43585.208333333328</v>
      </c>
    </row>
    <row r="900" spans="1:19" x14ac:dyDescent="0.25">
      <c r="A900">
        <v>898</v>
      </c>
      <c r="B900" t="s">
        <v>1804</v>
      </c>
      <c r="C900" s="3" t="s">
        <v>1805</v>
      </c>
      <c r="D900" t="s">
        <v>2016</v>
      </c>
      <c r="E900" t="s">
        <v>2017</v>
      </c>
      <c r="F900">
        <v>179100</v>
      </c>
      <c r="G900">
        <v>93991</v>
      </c>
      <c r="H900" t="s">
        <v>14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>
        <f t="shared" si="43"/>
        <v>52.479620323841424</v>
      </c>
      <c r="Q900">
        <f t="shared" si="44"/>
        <v>76.978705978705975</v>
      </c>
      <c r="R900" s="6">
        <f t="shared" si="45"/>
        <v>43815.25</v>
      </c>
      <c r="S900" s="6">
        <f t="shared" si="45"/>
        <v>43821.25</v>
      </c>
    </row>
    <row r="901" spans="1:19" x14ac:dyDescent="0.25">
      <c r="A901">
        <v>899</v>
      </c>
      <c r="B901" t="s">
        <v>1806</v>
      </c>
      <c r="C901" s="3" t="s">
        <v>1807</v>
      </c>
      <c r="D901" t="s">
        <v>2010</v>
      </c>
      <c r="E901" t="s">
        <v>2033</v>
      </c>
      <c r="F901">
        <v>3100</v>
      </c>
      <c r="G901">
        <v>12620</v>
      </c>
      <c r="H901" t="s">
        <v>19</v>
      </c>
      <c r="I901">
        <v>123</v>
      </c>
      <c r="J901" t="s">
        <v>86</v>
      </c>
      <c r="K901" t="s">
        <v>87</v>
      </c>
      <c r="L901">
        <v>1381122000</v>
      </c>
      <c r="M901">
        <v>1382677200</v>
      </c>
      <c r="N901" t="b">
        <v>0</v>
      </c>
      <c r="O901" t="b">
        <v>0</v>
      </c>
      <c r="P901">
        <f t="shared" si="43"/>
        <v>407.09677419354841</v>
      </c>
      <c r="Q901">
        <f t="shared" si="44"/>
        <v>102.60162601626017</v>
      </c>
      <c r="R901" s="6">
        <f t="shared" si="45"/>
        <v>41554.208333333336</v>
      </c>
      <c r="S901" s="6">
        <f t="shared" si="45"/>
        <v>41572.208333333336</v>
      </c>
    </row>
    <row r="902" spans="1:19" x14ac:dyDescent="0.25">
      <c r="A902">
        <v>900</v>
      </c>
      <c r="B902" t="s">
        <v>1808</v>
      </c>
      <c r="C902" s="3" t="s">
        <v>1809</v>
      </c>
      <c r="D902" t="s">
        <v>2012</v>
      </c>
      <c r="E902" t="s">
        <v>2013</v>
      </c>
      <c r="F902">
        <v>100</v>
      </c>
      <c r="G902">
        <v>2</v>
      </c>
      <c r="H902" t="s">
        <v>14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>
        <f t="shared" si="43"/>
        <v>2</v>
      </c>
      <c r="Q902">
        <f t="shared" si="44"/>
        <v>2</v>
      </c>
      <c r="R902" s="6">
        <f t="shared" si="45"/>
        <v>41901.208333333336</v>
      </c>
      <c r="S902" s="6">
        <f t="shared" si="45"/>
        <v>41902.208333333336</v>
      </c>
    </row>
    <row r="903" spans="1:19" x14ac:dyDescent="0.25">
      <c r="A903">
        <v>901</v>
      </c>
      <c r="B903" t="s">
        <v>1810</v>
      </c>
      <c r="C903" s="3" t="s">
        <v>1811</v>
      </c>
      <c r="D903" t="s">
        <v>2010</v>
      </c>
      <c r="E903" t="s">
        <v>2011</v>
      </c>
      <c r="F903">
        <v>5600</v>
      </c>
      <c r="G903">
        <v>8746</v>
      </c>
      <c r="H903" t="s">
        <v>19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>
        <f t="shared" si="43"/>
        <v>156.17857142857144</v>
      </c>
      <c r="Q903">
        <f t="shared" si="44"/>
        <v>55.0062893081761</v>
      </c>
      <c r="R903" s="6">
        <f t="shared" si="45"/>
        <v>43298.208333333328</v>
      </c>
      <c r="S903" s="6">
        <f t="shared" si="45"/>
        <v>43331.208333333328</v>
      </c>
    </row>
    <row r="904" spans="1:19" x14ac:dyDescent="0.25">
      <c r="A904">
        <v>902</v>
      </c>
      <c r="B904" t="s">
        <v>1812</v>
      </c>
      <c r="C904" s="3" t="s">
        <v>1813</v>
      </c>
      <c r="D904" t="s">
        <v>2012</v>
      </c>
      <c r="E904" t="s">
        <v>2013</v>
      </c>
      <c r="F904">
        <v>1400</v>
      </c>
      <c r="G904">
        <v>3534</v>
      </c>
      <c r="H904" t="s">
        <v>19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>
        <f t="shared" si="43"/>
        <v>252.42857142857144</v>
      </c>
      <c r="Q904">
        <f t="shared" si="44"/>
        <v>32.127272727272725</v>
      </c>
      <c r="R904" s="6">
        <f t="shared" si="45"/>
        <v>42399.25</v>
      </c>
      <c r="S904" s="6">
        <f t="shared" si="45"/>
        <v>42441.25</v>
      </c>
    </row>
    <row r="905" spans="1:19" ht="31.5" x14ac:dyDescent="0.25">
      <c r="A905">
        <v>903</v>
      </c>
      <c r="B905" t="s">
        <v>1814</v>
      </c>
      <c r="C905" s="3" t="s">
        <v>1815</v>
      </c>
      <c r="D905" t="s">
        <v>2022</v>
      </c>
      <c r="E905" t="s">
        <v>2023</v>
      </c>
      <c r="F905">
        <v>41000</v>
      </c>
      <c r="G905">
        <v>709</v>
      </c>
      <c r="H905" t="s">
        <v>42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>
        <f t="shared" si="43"/>
        <v>1.729268292682927</v>
      </c>
      <c r="Q905">
        <f t="shared" si="44"/>
        <v>50.642857142857146</v>
      </c>
      <c r="R905" s="6">
        <f t="shared" si="45"/>
        <v>41034.208333333336</v>
      </c>
      <c r="S905" s="6">
        <f t="shared" si="45"/>
        <v>41049.208333333336</v>
      </c>
    </row>
    <row r="906" spans="1:19" x14ac:dyDescent="0.25">
      <c r="A906">
        <v>904</v>
      </c>
      <c r="B906" t="s">
        <v>1816</v>
      </c>
      <c r="C906" s="3" t="s">
        <v>1817</v>
      </c>
      <c r="D906" t="s">
        <v>2022</v>
      </c>
      <c r="E906" t="s">
        <v>2031</v>
      </c>
      <c r="F906">
        <v>6500</v>
      </c>
      <c r="G906">
        <v>795</v>
      </c>
      <c r="H906" t="s">
        <v>14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>
        <f t="shared" si="43"/>
        <v>12.230769230769232</v>
      </c>
      <c r="Q906">
        <f t="shared" si="44"/>
        <v>49.6875</v>
      </c>
      <c r="R906" s="6">
        <f t="shared" si="45"/>
        <v>41186.208333333336</v>
      </c>
      <c r="S906" s="6">
        <f t="shared" si="45"/>
        <v>41190.208333333336</v>
      </c>
    </row>
    <row r="907" spans="1:19" x14ac:dyDescent="0.25">
      <c r="A907">
        <v>905</v>
      </c>
      <c r="B907" t="s">
        <v>1818</v>
      </c>
      <c r="C907" s="3" t="s">
        <v>1819</v>
      </c>
      <c r="D907" t="s">
        <v>2014</v>
      </c>
      <c r="E907" t="s">
        <v>2015</v>
      </c>
      <c r="F907">
        <v>7900</v>
      </c>
      <c r="G907">
        <v>12955</v>
      </c>
      <c r="H907" t="s">
        <v>19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>
        <f t="shared" si="43"/>
        <v>163.98734177215189</v>
      </c>
      <c r="Q907">
        <f t="shared" si="44"/>
        <v>54.894067796610166</v>
      </c>
      <c r="R907" s="6">
        <f t="shared" si="45"/>
        <v>41536.208333333336</v>
      </c>
      <c r="S907" s="6">
        <f t="shared" si="45"/>
        <v>41539.208333333336</v>
      </c>
    </row>
    <row r="908" spans="1:19" ht="31.5" x14ac:dyDescent="0.25">
      <c r="A908">
        <v>906</v>
      </c>
      <c r="B908" t="s">
        <v>1820</v>
      </c>
      <c r="C908" s="3" t="s">
        <v>1821</v>
      </c>
      <c r="D908" t="s">
        <v>2016</v>
      </c>
      <c r="E908" t="s">
        <v>2017</v>
      </c>
      <c r="F908">
        <v>5500</v>
      </c>
      <c r="G908">
        <v>8964</v>
      </c>
      <c r="H908" t="s">
        <v>19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>
        <f t="shared" si="43"/>
        <v>162.98181818181817</v>
      </c>
      <c r="Q908">
        <f t="shared" si="44"/>
        <v>46.931937172774866</v>
      </c>
      <c r="R908" s="6">
        <f t="shared" si="45"/>
        <v>42868.208333333328</v>
      </c>
      <c r="S908" s="6">
        <f t="shared" si="45"/>
        <v>42904.208333333328</v>
      </c>
    </row>
    <row r="909" spans="1:19" x14ac:dyDescent="0.25">
      <c r="A909">
        <v>907</v>
      </c>
      <c r="B909" t="s">
        <v>1822</v>
      </c>
      <c r="C909" s="3" t="s">
        <v>1823</v>
      </c>
      <c r="D909" t="s">
        <v>2014</v>
      </c>
      <c r="E909" t="s">
        <v>2015</v>
      </c>
      <c r="F909">
        <v>9100</v>
      </c>
      <c r="G909">
        <v>1843</v>
      </c>
      <c r="H909" t="s">
        <v>14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>
        <f t="shared" si="43"/>
        <v>20.252747252747252</v>
      </c>
      <c r="Q909">
        <f t="shared" si="44"/>
        <v>44.951219512195124</v>
      </c>
      <c r="R909" s="6">
        <f t="shared" si="45"/>
        <v>40660.208333333336</v>
      </c>
      <c r="S909" s="6">
        <f t="shared" si="45"/>
        <v>40667.208333333336</v>
      </c>
    </row>
    <row r="910" spans="1:19" x14ac:dyDescent="0.25">
      <c r="A910">
        <v>908</v>
      </c>
      <c r="B910" t="s">
        <v>1824</v>
      </c>
      <c r="C910" s="3" t="s">
        <v>1825</v>
      </c>
      <c r="D910" t="s">
        <v>2025</v>
      </c>
      <c r="E910" t="s">
        <v>2026</v>
      </c>
      <c r="F910">
        <v>38200</v>
      </c>
      <c r="G910">
        <v>121950</v>
      </c>
      <c r="H910" t="s">
        <v>19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>
        <f t="shared" si="43"/>
        <v>319.24083769633506</v>
      </c>
      <c r="Q910">
        <f t="shared" si="44"/>
        <v>30.99898322318251</v>
      </c>
      <c r="R910" s="6">
        <f t="shared" si="45"/>
        <v>41031.208333333336</v>
      </c>
      <c r="S910" s="6">
        <f t="shared" si="45"/>
        <v>41042.208333333336</v>
      </c>
    </row>
    <row r="911" spans="1:19" x14ac:dyDescent="0.25">
      <c r="A911">
        <v>909</v>
      </c>
      <c r="B911" t="s">
        <v>1826</v>
      </c>
      <c r="C911" s="3" t="s">
        <v>1827</v>
      </c>
      <c r="D911" t="s">
        <v>2014</v>
      </c>
      <c r="E911" t="s">
        <v>2015</v>
      </c>
      <c r="F911">
        <v>1800</v>
      </c>
      <c r="G911">
        <v>8621</v>
      </c>
      <c r="H911" t="s">
        <v>19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>
        <f t="shared" si="43"/>
        <v>478.94444444444446</v>
      </c>
      <c r="Q911">
        <f t="shared" si="44"/>
        <v>107.7625</v>
      </c>
      <c r="R911" s="6">
        <f t="shared" si="45"/>
        <v>43255.208333333328</v>
      </c>
      <c r="S911" s="6">
        <f t="shared" si="45"/>
        <v>43282.208333333328</v>
      </c>
    </row>
    <row r="912" spans="1:19" x14ac:dyDescent="0.25">
      <c r="A912">
        <v>910</v>
      </c>
      <c r="B912" t="s">
        <v>1828</v>
      </c>
      <c r="C912" s="3" t="s">
        <v>1829</v>
      </c>
      <c r="D912" t="s">
        <v>2014</v>
      </c>
      <c r="E912" t="s">
        <v>2015</v>
      </c>
      <c r="F912">
        <v>154500</v>
      </c>
      <c r="G912">
        <v>30215</v>
      </c>
      <c r="H912" t="s">
        <v>63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>
        <f t="shared" si="43"/>
        <v>19.556634304207122</v>
      </c>
      <c r="Q912">
        <f t="shared" si="44"/>
        <v>102.07770270270271</v>
      </c>
      <c r="R912" s="6">
        <f t="shared" si="45"/>
        <v>42026.25</v>
      </c>
      <c r="S912" s="6">
        <f t="shared" si="45"/>
        <v>42027.25</v>
      </c>
    </row>
    <row r="913" spans="1:19" x14ac:dyDescent="0.25">
      <c r="A913">
        <v>911</v>
      </c>
      <c r="B913" t="s">
        <v>1830</v>
      </c>
      <c r="C913" s="3" t="s">
        <v>1831</v>
      </c>
      <c r="D913" t="s">
        <v>2012</v>
      </c>
      <c r="E913" t="s">
        <v>2013</v>
      </c>
      <c r="F913">
        <v>5800</v>
      </c>
      <c r="G913">
        <v>11539</v>
      </c>
      <c r="H913" t="s">
        <v>19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>
        <f t="shared" si="43"/>
        <v>198.94827586206895</v>
      </c>
      <c r="Q913">
        <f t="shared" si="44"/>
        <v>24.976190476190474</v>
      </c>
      <c r="R913" s="6">
        <f t="shared" si="45"/>
        <v>43717.208333333328</v>
      </c>
      <c r="S913" s="6">
        <f t="shared" si="45"/>
        <v>43719.208333333328</v>
      </c>
    </row>
    <row r="914" spans="1:19" x14ac:dyDescent="0.25">
      <c r="A914">
        <v>912</v>
      </c>
      <c r="B914" t="s">
        <v>1832</v>
      </c>
      <c r="C914" s="3" t="s">
        <v>1833</v>
      </c>
      <c r="D914" t="s">
        <v>2016</v>
      </c>
      <c r="E914" t="s">
        <v>2019</v>
      </c>
      <c r="F914">
        <v>1800</v>
      </c>
      <c r="G914">
        <v>14310</v>
      </c>
      <c r="H914" t="s">
        <v>19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>
        <f t="shared" si="43"/>
        <v>795</v>
      </c>
      <c r="Q914">
        <f t="shared" si="44"/>
        <v>79.944134078212286</v>
      </c>
      <c r="R914" s="6">
        <f t="shared" si="45"/>
        <v>41157.208333333336</v>
      </c>
      <c r="S914" s="6">
        <f t="shared" si="45"/>
        <v>41170.208333333336</v>
      </c>
    </row>
    <row r="915" spans="1:19" x14ac:dyDescent="0.25">
      <c r="A915">
        <v>913</v>
      </c>
      <c r="B915" t="s">
        <v>1834</v>
      </c>
      <c r="C915" s="3" t="s">
        <v>1835</v>
      </c>
      <c r="D915" t="s">
        <v>2016</v>
      </c>
      <c r="E915" t="s">
        <v>2019</v>
      </c>
      <c r="F915">
        <v>70200</v>
      </c>
      <c r="G915">
        <v>35536</v>
      </c>
      <c r="H915" t="s">
        <v>14</v>
      </c>
      <c r="I915">
        <v>523</v>
      </c>
      <c r="J915" t="s">
        <v>24</v>
      </c>
      <c r="K915" t="s">
        <v>25</v>
      </c>
      <c r="L915">
        <v>1557637200</v>
      </c>
      <c r="M915">
        <v>1558760400</v>
      </c>
      <c r="N915" t="b">
        <v>0</v>
      </c>
      <c r="O915" t="b">
        <v>0</v>
      </c>
      <c r="P915">
        <f t="shared" si="43"/>
        <v>50.621082621082621</v>
      </c>
      <c r="Q915">
        <f t="shared" si="44"/>
        <v>67.946462715105156</v>
      </c>
      <c r="R915" s="6">
        <f t="shared" si="45"/>
        <v>43597.208333333328</v>
      </c>
      <c r="S915" s="6">
        <f t="shared" si="45"/>
        <v>43610.208333333328</v>
      </c>
    </row>
    <row r="916" spans="1:19" x14ac:dyDescent="0.25">
      <c r="A916">
        <v>914</v>
      </c>
      <c r="B916" t="s">
        <v>1836</v>
      </c>
      <c r="C916" s="3" t="s">
        <v>1837</v>
      </c>
      <c r="D916" t="s">
        <v>2014</v>
      </c>
      <c r="E916" t="s">
        <v>2015</v>
      </c>
      <c r="F916">
        <v>6400</v>
      </c>
      <c r="G916">
        <v>3676</v>
      </c>
      <c r="H916" t="s">
        <v>14</v>
      </c>
      <c r="I916">
        <v>141</v>
      </c>
      <c r="J916" t="s">
        <v>36</v>
      </c>
      <c r="K916" t="s">
        <v>37</v>
      </c>
      <c r="L916">
        <v>1375592400</v>
      </c>
      <c r="M916">
        <v>1376629200</v>
      </c>
      <c r="N916" t="b">
        <v>0</v>
      </c>
      <c r="O916" t="b">
        <v>0</v>
      </c>
      <c r="P916">
        <f t="shared" si="43"/>
        <v>57.4375</v>
      </c>
      <c r="Q916">
        <f t="shared" si="44"/>
        <v>26.070921985815602</v>
      </c>
      <c r="R916" s="6">
        <f t="shared" si="45"/>
        <v>41490.208333333336</v>
      </c>
      <c r="S916" s="6">
        <f t="shared" si="45"/>
        <v>41502.208333333336</v>
      </c>
    </row>
    <row r="917" spans="1:19" x14ac:dyDescent="0.25">
      <c r="A917">
        <v>915</v>
      </c>
      <c r="B917" t="s">
        <v>1838</v>
      </c>
      <c r="C917" s="3" t="s">
        <v>1839</v>
      </c>
      <c r="D917" t="s">
        <v>2016</v>
      </c>
      <c r="E917" t="s">
        <v>2035</v>
      </c>
      <c r="F917">
        <v>125900</v>
      </c>
      <c r="G917">
        <v>195936</v>
      </c>
      <c r="H917" t="s">
        <v>19</v>
      </c>
      <c r="I917">
        <v>1866</v>
      </c>
      <c r="J917" t="s">
        <v>36</v>
      </c>
      <c r="K917" t="s">
        <v>37</v>
      </c>
      <c r="L917">
        <v>1503982800</v>
      </c>
      <c r="M917">
        <v>1504760400</v>
      </c>
      <c r="N917" t="b">
        <v>0</v>
      </c>
      <c r="O917" t="b">
        <v>0</v>
      </c>
      <c r="P917">
        <f t="shared" si="43"/>
        <v>155.62827640984909</v>
      </c>
      <c r="Q917">
        <f t="shared" si="44"/>
        <v>105.0032154340836</v>
      </c>
      <c r="R917" s="6">
        <f t="shared" si="45"/>
        <v>42976.208333333328</v>
      </c>
      <c r="S917" s="6">
        <f t="shared" si="45"/>
        <v>42985.208333333328</v>
      </c>
    </row>
    <row r="918" spans="1:19" ht="31.5" x14ac:dyDescent="0.25">
      <c r="A918">
        <v>916</v>
      </c>
      <c r="B918" t="s">
        <v>1840</v>
      </c>
      <c r="C918" s="3" t="s">
        <v>1841</v>
      </c>
      <c r="D918" t="s">
        <v>2029</v>
      </c>
      <c r="E918" t="s">
        <v>2030</v>
      </c>
      <c r="F918">
        <v>3700</v>
      </c>
      <c r="G918">
        <v>1343</v>
      </c>
      <c r="H918" t="s">
        <v>14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>
        <f t="shared" si="43"/>
        <v>36.297297297297298</v>
      </c>
      <c r="Q918">
        <f t="shared" si="44"/>
        <v>25.826923076923077</v>
      </c>
      <c r="R918" s="6">
        <f t="shared" si="45"/>
        <v>41991.25</v>
      </c>
      <c r="S918" s="6">
        <f t="shared" si="45"/>
        <v>42000.25</v>
      </c>
    </row>
    <row r="919" spans="1:19" x14ac:dyDescent="0.25">
      <c r="A919">
        <v>917</v>
      </c>
      <c r="B919" t="s">
        <v>1842</v>
      </c>
      <c r="C919" s="3" t="s">
        <v>1843</v>
      </c>
      <c r="D919" t="s">
        <v>2016</v>
      </c>
      <c r="E919" t="s">
        <v>2027</v>
      </c>
      <c r="F919">
        <v>3600</v>
      </c>
      <c r="G919">
        <v>2097</v>
      </c>
      <c r="H919" t="s">
        <v>42</v>
      </c>
      <c r="I919">
        <v>27</v>
      </c>
      <c r="J919" t="s">
        <v>36</v>
      </c>
      <c r="K919" t="s">
        <v>37</v>
      </c>
      <c r="L919">
        <v>1309237200</v>
      </c>
      <c r="M919">
        <v>1311310800</v>
      </c>
      <c r="N919" t="b">
        <v>0</v>
      </c>
      <c r="O919" t="b">
        <v>1</v>
      </c>
      <c r="P919">
        <f t="shared" si="43"/>
        <v>58.25</v>
      </c>
      <c r="Q919">
        <f t="shared" si="44"/>
        <v>77.666666666666671</v>
      </c>
      <c r="R919" s="6">
        <f t="shared" si="45"/>
        <v>40722.208333333336</v>
      </c>
      <c r="S919" s="6">
        <f t="shared" si="45"/>
        <v>40746.208333333336</v>
      </c>
    </row>
    <row r="920" spans="1:19" x14ac:dyDescent="0.25">
      <c r="A920">
        <v>918</v>
      </c>
      <c r="B920" t="s">
        <v>1844</v>
      </c>
      <c r="C920" s="3" t="s">
        <v>1845</v>
      </c>
      <c r="D920" t="s">
        <v>2022</v>
      </c>
      <c r="E920" t="s">
        <v>2031</v>
      </c>
      <c r="F920">
        <v>3800</v>
      </c>
      <c r="G920">
        <v>9021</v>
      </c>
      <c r="H920" t="s">
        <v>19</v>
      </c>
      <c r="I920">
        <v>156</v>
      </c>
      <c r="J920" t="s">
        <v>86</v>
      </c>
      <c r="K920" t="s">
        <v>87</v>
      </c>
      <c r="L920">
        <v>1343365200</v>
      </c>
      <c r="M920">
        <v>1344315600</v>
      </c>
      <c r="N920" t="b">
        <v>0</v>
      </c>
      <c r="O920" t="b">
        <v>0</v>
      </c>
      <c r="P920">
        <f t="shared" si="43"/>
        <v>237.39473684210526</v>
      </c>
      <c r="Q920">
        <f t="shared" si="44"/>
        <v>57.82692307692308</v>
      </c>
      <c r="R920" s="6">
        <f t="shared" si="45"/>
        <v>41117.208333333336</v>
      </c>
      <c r="S920" s="6">
        <f t="shared" si="45"/>
        <v>41128.208333333336</v>
      </c>
    </row>
    <row r="921" spans="1:19" x14ac:dyDescent="0.25">
      <c r="A921">
        <v>919</v>
      </c>
      <c r="B921" t="s">
        <v>1846</v>
      </c>
      <c r="C921" s="3" t="s">
        <v>1847</v>
      </c>
      <c r="D921" t="s">
        <v>2014</v>
      </c>
      <c r="E921" t="s">
        <v>2015</v>
      </c>
      <c r="F921">
        <v>35600</v>
      </c>
      <c r="G921">
        <v>20915</v>
      </c>
      <c r="H921" t="s">
        <v>14</v>
      </c>
      <c r="I921">
        <v>225</v>
      </c>
      <c r="J921" t="s">
        <v>24</v>
      </c>
      <c r="K921" t="s">
        <v>25</v>
      </c>
      <c r="L921">
        <v>1507957200</v>
      </c>
      <c r="M921">
        <v>1510725600</v>
      </c>
      <c r="N921" t="b">
        <v>0</v>
      </c>
      <c r="O921" t="b">
        <v>1</v>
      </c>
      <c r="P921">
        <f t="shared" si="43"/>
        <v>58.75</v>
      </c>
      <c r="Q921">
        <f t="shared" si="44"/>
        <v>92.955555555555549</v>
      </c>
      <c r="R921" s="6">
        <f t="shared" si="45"/>
        <v>43022.208333333328</v>
      </c>
      <c r="S921" s="6">
        <f t="shared" si="45"/>
        <v>43054.25</v>
      </c>
    </row>
    <row r="922" spans="1:19" x14ac:dyDescent="0.25">
      <c r="A922">
        <v>920</v>
      </c>
      <c r="B922" t="s">
        <v>1848</v>
      </c>
      <c r="C922" s="3" t="s">
        <v>1849</v>
      </c>
      <c r="D922" t="s">
        <v>2016</v>
      </c>
      <c r="E922" t="s">
        <v>2024</v>
      </c>
      <c r="F922">
        <v>5300</v>
      </c>
      <c r="G922">
        <v>9676</v>
      </c>
      <c r="H922" t="s">
        <v>19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>
        <f t="shared" si="43"/>
        <v>182.56603773584905</v>
      </c>
      <c r="Q922">
        <f t="shared" si="44"/>
        <v>37.945098039215686</v>
      </c>
      <c r="R922" s="6">
        <f t="shared" si="45"/>
        <v>43503.25</v>
      </c>
      <c r="S922" s="6">
        <f t="shared" si="45"/>
        <v>43523.25</v>
      </c>
    </row>
    <row r="923" spans="1:19" x14ac:dyDescent="0.25">
      <c r="A923">
        <v>921</v>
      </c>
      <c r="B923" t="s">
        <v>1850</v>
      </c>
      <c r="C923" s="3" t="s">
        <v>1851</v>
      </c>
      <c r="D923" t="s">
        <v>2012</v>
      </c>
      <c r="E923" t="s">
        <v>2013</v>
      </c>
      <c r="F923">
        <v>160400</v>
      </c>
      <c r="G923">
        <v>1210</v>
      </c>
      <c r="H923" t="s">
        <v>14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>
        <f t="shared" si="43"/>
        <v>0.75436408977556113</v>
      </c>
      <c r="Q923">
        <f t="shared" si="44"/>
        <v>31.842105263157894</v>
      </c>
      <c r="R923" s="6">
        <f t="shared" si="45"/>
        <v>40951.25</v>
      </c>
      <c r="S923" s="6">
        <f t="shared" si="45"/>
        <v>40965.25</v>
      </c>
    </row>
    <row r="924" spans="1:19" x14ac:dyDescent="0.25">
      <c r="A924">
        <v>922</v>
      </c>
      <c r="B924" t="s">
        <v>1852</v>
      </c>
      <c r="C924" s="3" t="s">
        <v>1853</v>
      </c>
      <c r="D924" t="s">
        <v>2010</v>
      </c>
      <c r="E924" t="s">
        <v>2037</v>
      </c>
      <c r="F924">
        <v>51400</v>
      </c>
      <c r="G924">
        <v>90440</v>
      </c>
      <c r="H924" t="s">
        <v>19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>
        <f t="shared" si="43"/>
        <v>175.95330739299609</v>
      </c>
      <c r="Q924">
        <f t="shared" si="44"/>
        <v>40</v>
      </c>
      <c r="R924" s="6">
        <f t="shared" si="45"/>
        <v>43443.25</v>
      </c>
      <c r="S924" s="6">
        <f t="shared" si="45"/>
        <v>43452.25</v>
      </c>
    </row>
    <row r="925" spans="1:19" x14ac:dyDescent="0.25">
      <c r="A925">
        <v>923</v>
      </c>
      <c r="B925" t="s">
        <v>1854</v>
      </c>
      <c r="C925" s="3" t="s">
        <v>1855</v>
      </c>
      <c r="D925" t="s">
        <v>2014</v>
      </c>
      <c r="E925" t="s">
        <v>2015</v>
      </c>
      <c r="F925">
        <v>1700</v>
      </c>
      <c r="G925">
        <v>4044</v>
      </c>
      <c r="H925" t="s">
        <v>19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>
        <f t="shared" si="43"/>
        <v>237.88235294117646</v>
      </c>
      <c r="Q925">
        <f t="shared" si="44"/>
        <v>101.1</v>
      </c>
      <c r="R925" s="6">
        <f t="shared" si="45"/>
        <v>40373.208333333336</v>
      </c>
      <c r="S925" s="6">
        <f t="shared" si="45"/>
        <v>40374.208333333336</v>
      </c>
    </row>
    <row r="926" spans="1:19" x14ac:dyDescent="0.25">
      <c r="A926">
        <v>924</v>
      </c>
      <c r="B926" t="s">
        <v>1856</v>
      </c>
      <c r="C926" s="3" t="s">
        <v>1857</v>
      </c>
      <c r="D926" t="s">
        <v>2014</v>
      </c>
      <c r="E926" t="s">
        <v>2015</v>
      </c>
      <c r="F926">
        <v>39400</v>
      </c>
      <c r="G926">
        <v>192292</v>
      </c>
      <c r="H926" t="s">
        <v>19</v>
      </c>
      <c r="I926">
        <v>2289</v>
      </c>
      <c r="J926" t="s">
        <v>94</v>
      </c>
      <c r="K926" t="s">
        <v>95</v>
      </c>
      <c r="L926">
        <v>1572498000</v>
      </c>
      <c r="M926">
        <v>1573452000</v>
      </c>
      <c r="N926" t="b">
        <v>0</v>
      </c>
      <c r="O926" t="b">
        <v>0</v>
      </c>
      <c r="P926">
        <f t="shared" si="43"/>
        <v>488.05076142131981</v>
      </c>
      <c r="Q926">
        <f t="shared" si="44"/>
        <v>84.006989951944078</v>
      </c>
      <c r="R926" s="6">
        <f t="shared" si="45"/>
        <v>43769.208333333328</v>
      </c>
      <c r="S926" s="6">
        <f t="shared" si="45"/>
        <v>43780.25</v>
      </c>
    </row>
    <row r="927" spans="1:19" ht="31.5" x14ac:dyDescent="0.25">
      <c r="A927">
        <v>925</v>
      </c>
      <c r="B927" t="s">
        <v>1858</v>
      </c>
      <c r="C927" s="3" t="s">
        <v>1859</v>
      </c>
      <c r="D927" t="s">
        <v>2014</v>
      </c>
      <c r="E927" t="s">
        <v>2015</v>
      </c>
      <c r="F927">
        <v>3000</v>
      </c>
      <c r="G927">
        <v>6722</v>
      </c>
      <c r="H927" t="s">
        <v>19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>
        <f t="shared" si="43"/>
        <v>224.06666666666669</v>
      </c>
      <c r="Q927">
        <f t="shared" si="44"/>
        <v>103.41538461538461</v>
      </c>
      <c r="R927" s="6">
        <f t="shared" si="45"/>
        <v>43000.208333333328</v>
      </c>
      <c r="S927" s="6">
        <f t="shared" si="45"/>
        <v>43012.208333333328</v>
      </c>
    </row>
    <row r="928" spans="1:19" x14ac:dyDescent="0.25">
      <c r="A928">
        <v>926</v>
      </c>
      <c r="B928" t="s">
        <v>1860</v>
      </c>
      <c r="C928" s="3" t="s">
        <v>1861</v>
      </c>
      <c r="D928" t="s">
        <v>2008</v>
      </c>
      <c r="E928" t="s">
        <v>2009</v>
      </c>
      <c r="F928">
        <v>8700</v>
      </c>
      <c r="G928">
        <v>1577</v>
      </c>
      <c r="H928" t="s">
        <v>14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>
        <f t="shared" si="43"/>
        <v>18.126436781609197</v>
      </c>
      <c r="Q928">
        <f t="shared" si="44"/>
        <v>105.13333333333334</v>
      </c>
      <c r="R928" s="6">
        <f t="shared" si="45"/>
        <v>42502.208333333328</v>
      </c>
      <c r="S928" s="6">
        <f t="shared" si="45"/>
        <v>42506.208333333328</v>
      </c>
    </row>
    <row r="929" spans="1:19" x14ac:dyDescent="0.25">
      <c r="A929">
        <v>927</v>
      </c>
      <c r="B929" t="s">
        <v>1862</v>
      </c>
      <c r="C929" s="3" t="s">
        <v>1863</v>
      </c>
      <c r="D929" t="s">
        <v>2014</v>
      </c>
      <c r="E929" t="s">
        <v>2015</v>
      </c>
      <c r="F929">
        <v>7200</v>
      </c>
      <c r="G929">
        <v>3301</v>
      </c>
      <c r="H929" t="s">
        <v>14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>
        <f t="shared" si="43"/>
        <v>45.847222222222221</v>
      </c>
      <c r="Q929">
        <f t="shared" si="44"/>
        <v>89.21621621621621</v>
      </c>
      <c r="R929" s="6">
        <f t="shared" si="45"/>
        <v>41102.208333333336</v>
      </c>
      <c r="S929" s="6">
        <f t="shared" si="45"/>
        <v>41131.208333333336</v>
      </c>
    </row>
    <row r="930" spans="1:19" x14ac:dyDescent="0.25">
      <c r="A930">
        <v>928</v>
      </c>
      <c r="B930" t="s">
        <v>1864</v>
      </c>
      <c r="C930" s="3" t="s">
        <v>1865</v>
      </c>
      <c r="D930" t="s">
        <v>2012</v>
      </c>
      <c r="E930" t="s">
        <v>2013</v>
      </c>
      <c r="F930">
        <v>167400</v>
      </c>
      <c r="G930">
        <v>196386</v>
      </c>
      <c r="H930" t="s">
        <v>19</v>
      </c>
      <c r="I930">
        <v>3777</v>
      </c>
      <c r="J930" t="s">
        <v>94</v>
      </c>
      <c r="K930" t="s">
        <v>95</v>
      </c>
      <c r="L930">
        <v>1388296800</v>
      </c>
      <c r="M930">
        <v>1389074400</v>
      </c>
      <c r="N930" t="b">
        <v>0</v>
      </c>
      <c r="O930" t="b">
        <v>0</v>
      </c>
      <c r="P930">
        <f t="shared" si="43"/>
        <v>117.31541218637993</v>
      </c>
      <c r="Q930">
        <f t="shared" si="44"/>
        <v>51.995234312946785</v>
      </c>
      <c r="R930" s="6">
        <f t="shared" si="45"/>
        <v>41637.25</v>
      </c>
      <c r="S930" s="6">
        <f t="shared" si="45"/>
        <v>41646.25</v>
      </c>
    </row>
    <row r="931" spans="1:19" x14ac:dyDescent="0.25">
      <c r="A931">
        <v>929</v>
      </c>
      <c r="B931" t="s">
        <v>1866</v>
      </c>
      <c r="C931" s="3" t="s">
        <v>1867</v>
      </c>
      <c r="D931" t="s">
        <v>2014</v>
      </c>
      <c r="E931" t="s">
        <v>2015</v>
      </c>
      <c r="F931">
        <v>5500</v>
      </c>
      <c r="G931">
        <v>11952</v>
      </c>
      <c r="H931" t="s">
        <v>19</v>
      </c>
      <c r="I931">
        <v>184</v>
      </c>
      <c r="J931" t="s">
        <v>36</v>
      </c>
      <c r="K931" t="s">
        <v>37</v>
      </c>
      <c r="L931">
        <v>1493787600</v>
      </c>
      <c r="M931">
        <v>1494997200</v>
      </c>
      <c r="N931" t="b">
        <v>0</v>
      </c>
      <c r="O931" t="b">
        <v>0</v>
      </c>
      <c r="P931">
        <f t="shared" si="43"/>
        <v>217.30909090909088</v>
      </c>
      <c r="Q931">
        <f t="shared" si="44"/>
        <v>64.956521739130437</v>
      </c>
      <c r="R931" s="6">
        <f t="shared" si="45"/>
        <v>42858.208333333328</v>
      </c>
      <c r="S931" s="6">
        <f t="shared" si="45"/>
        <v>42872.208333333328</v>
      </c>
    </row>
    <row r="932" spans="1:19" x14ac:dyDescent="0.25">
      <c r="A932">
        <v>930</v>
      </c>
      <c r="B932" t="s">
        <v>1868</v>
      </c>
      <c r="C932" s="3" t="s">
        <v>1869</v>
      </c>
      <c r="D932" t="s">
        <v>2014</v>
      </c>
      <c r="E932" t="s">
        <v>2015</v>
      </c>
      <c r="F932">
        <v>3500</v>
      </c>
      <c r="G932">
        <v>3930</v>
      </c>
      <c r="H932" t="s">
        <v>19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>
        <f t="shared" si="43"/>
        <v>112.28571428571428</v>
      </c>
      <c r="Q932">
        <f t="shared" si="44"/>
        <v>46.235294117647058</v>
      </c>
      <c r="R932" s="6">
        <f t="shared" si="45"/>
        <v>42060.25</v>
      </c>
      <c r="S932" s="6">
        <f t="shared" si="45"/>
        <v>42067.25</v>
      </c>
    </row>
    <row r="933" spans="1:19" x14ac:dyDescent="0.25">
      <c r="A933">
        <v>931</v>
      </c>
      <c r="B933" t="s">
        <v>1870</v>
      </c>
      <c r="C933" s="3" t="s">
        <v>1871</v>
      </c>
      <c r="D933" t="s">
        <v>2014</v>
      </c>
      <c r="E933" t="s">
        <v>2015</v>
      </c>
      <c r="F933">
        <v>7900</v>
      </c>
      <c r="G933">
        <v>5729</v>
      </c>
      <c r="H933" t="s">
        <v>14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>
        <f t="shared" si="43"/>
        <v>72.51898734177216</v>
      </c>
      <c r="Q933">
        <f t="shared" si="44"/>
        <v>51.151785714285715</v>
      </c>
      <c r="R933" s="6">
        <f t="shared" si="45"/>
        <v>41818.208333333336</v>
      </c>
      <c r="S933" s="6">
        <f t="shared" si="45"/>
        <v>41820.208333333336</v>
      </c>
    </row>
    <row r="934" spans="1:19" x14ac:dyDescent="0.25">
      <c r="A934">
        <v>932</v>
      </c>
      <c r="B934" t="s">
        <v>1872</v>
      </c>
      <c r="C934" s="3" t="s">
        <v>1873</v>
      </c>
      <c r="D934" t="s">
        <v>2010</v>
      </c>
      <c r="E934" t="s">
        <v>2011</v>
      </c>
      <c r="F934">
        <v>2300</v>
      </c>
      <c r="G934">
        <v>4883</v>
      </c>
      <c r="H934" t="s">
        <v>19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>
        <f t="shared" si="43"/>
        <v>212.30434782608697</v>
      </c>
      <c r="Q934">
        <f t="shared" si="44"/>
        <v>33.909722222222221</v>
      </c>
      <c r="R934" s="6">
        <f t="shared" si="45"/>
        <v>41709.208333333336</v>
      </c>
      <c r="S934" s="6">
        <f t="shared" si="45"/>
        <v>41712.208333333336</v>
      </c>
    </row>
    <row r="935" spans="1:19" x14ac:dyDescent="0.25">
      <c r="A935">
        <v>933</v>
      </c>
      <c r="B935" t="s">
        <v>1874</v>
      </c>
      <c r="C935" s="3" t="s">
        <v>1875</v>
      </c>
      <c r="D935" t="s">
        <v>2014</v>
      </c>
      <c r="E935" t="s">
        <v>2015</v>
      </c>
      <c r="F935">
        <v>73000</v>
      </c>
      <c r="G935">
        <v>175015</v>
      </c>
      <c r="H935" t="s">
        <v>19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>
        <f t="shared" si="43"/>
        <v>239.74657534246577</v>
      </c>
      <c r="Q935">
        <f t="shared" si="44"/>
        <v>92.016298633017882</v>
      </c>
      <c r="R935" s="6">
        <f t="shared" si="45"/>
        <v>41372.208333333336</v>
      </c>
      <c r="S935" s="6">
        <f t="shared" si="45"/>
        <v>41385.208333333336</v>
      </c>
    </row>
    <row r="936" spans="1:19" x14ac:dyDescent="0.25">
      <c r="A936">
        <v>934</v>
      </c>
      <c r="B936" t="s">
        <v>1876</v>
      </c>
      <c r="C936" s="3" t="s">
        <v>1877</v>
      </c>
      <c r="D936" t="s">
        <v>2014</v>
      </c>
      <c r="E936" t="s">
        <v>2015</v>
      </c>
      <c r="F936">
        <v>6200</v>
      </c>
      <c r="G936">
        <v>11280</v>
      </c>
      <c r="H936" t="s">
        <v>19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>
        <f t="shared" si="43"/>
        <v>181.93548387096774</v>
      </c>
      <c r="Q936">
        <f t="shared" si="44"/>
        <v>107.42857142857143</v>
      </c>
      <c r="R936" s="6">
        <f t="shared" si="45"/>
        <v>42422.25</v>
      </c>
      <c r="S936" s="6">
        <f t="shared" si="45"/>
        <v>42428.25</v>
      </c>
    </row>
    <row r="937" spans="1:19" ht="31.5" x14ac:dyDescent="0.25">
      <c r="A937">
        <v>935</v>
      </c>
      <c r="B937" t="s">
        <v>1878</v>
      </c>
      <c r="C937" s="3" t="s">
        <v>1879</v>
      </c>
      <c r="D937" t="s">
        <v>2014</v>
      </c>
      <c r="E937" t="s">
        <v>2015</v>
      </c>
      <c r="F937">
        <v>6100</v>
      </c>
      <c r="G937">
        <v>10012</v>
      </c>
      <c r="H937" t="s">
        <v>19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>
        <f t="shared" si="43"/>
        <v>164.13114754098362</v>
      </c>
      <c r="Q937">
        <f t="shared" si="44"/>
        <v>75.848484848484844</v>
      </c>
      <c r="R937" s="6">
        <f t="shared" si="45"/>
        <v>42209.208333333328</v>
      </c>
      <c r="S937" s="6">
        <f t="shared" si="45"/>
        <v>42216.208333333328</v>
      </c>
    </row>
    <row r="938" spans="1:19" x14ac:dyDescent="0.25">
      <c r="A938">
        <v>936</v>
      </c>
      <c r="B938" t="s">
        <v>1222</v>
      </c>
      <c r="C938" s="3" t="s">
        <v>1880</v>
      </c>
      <c r="D938" t="s">
        <v>2014</v>
      </c>
      <c r="E938" t="s">
        <v>2015</v>
      </c>
      <c r="F938">
        <v>103200</v>
      </c>
      <c r="G938">
        <v>1690</v>
      </c>
      <c r="H938" t="s">
        <v>14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>
        <f t="shared" si="43"/>
        <v>1.6375968992248062</v>
      </c>
      <c r="Q938">
        <f t="shared" si="44"/>
        <v>80.476190476190482</v>
      </c>
      <c r="R938" s="6">
        <f t="shared" si="45"/>
        <v>43668.208333333328</v>
      </c>
      <c r="S938" s="6">
        <f t="shared" si="45"/>
        <v>43671.208333333328</v>
      </c>
    </row>
    <row r="939" spans="1:19" x14ac:dyDescent="0.25">
      <c r="A939">
        <v>937</v>
      </c>
      <c r="B939" t="s">
        <v>1881</v>
      </c>
      <c r="C939" s="3" t="s">
        <v>1882</v>
      </c>
      <c r="D939" t="s">
        <v>2016</v>
      </c>
      <c r="E939" t="s">
        <v>2017</v>
      </c>
      <c r="F939">
        <v>171000</v>
      </c>
      <c r="G939">
        <v>84891</v>
      </c>
      <c r="H939" t="s">
        <v>63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>
        <f t="shared" si="43"/>
        <v>49.64385964912281</v>
      </c>
      <c r="Q939">
        <f t="shared" si="44"/>
        <v>86.978483606557376</v>
      </c>
      <c r="R939" s="6">
        <f t="shared" si="45"/>
        <v>42334.25</v>
      </c>
      <c r="S939" s="6">
        <f t="shared" si="45"/>
        <v>42343.25</v>
      </c>
    </row>
    <row r="940" spans="1:19" x14ac:dyDescent="0.25">
      <c r="A940">
        <v>938</v>
      </c>
      <c r="B940" t="s">
        <v>1883</v>
      </c>
      <c r="C940" s="3" t="s">
        <v>1884</v>
      </c>
      <c r="D940" t="s">
        <v>2022</v>
      </c>
      <c r="E940" t="s">
        <v>2028</v>
      </c>
      <c r="F940">
        <v>9200</v>
      </c>
      <c r="G940">
        <v>10093</v>
      </c>
      <c r="H940" t="s">
        <v>19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>
        <f t="shared" si="43"/>
        <v>109.70652173913042</v>
      </c>
      <c r="Q940">
        <f t="shared" si="44"/>
        <v>105.13541666666667</v>
      </c>
      <c r="R940" s="6">
        <f t="shared" si="45"/>
        <v>43263.208333333328</v>
      </c>
      <c r="S940" s="6">
        <f t="shared" si="45"/>
        <v>43299.208333333328</v>
      </c>
    </row>
    <row r="941" spans="1:19" ht="31.5" x14ac:dyDescent="0.25">
      <c r="A941">
        <v>939</v>
      </c>
      <c r="B941" t="s">
        <v>1885</v>
      </c>
      <c r="C941" s="3" t="s">
        <v>1886</v>
      </c>
      <c r="D941" t="s">
        <v>2025</v>
      </c>
      <c r="E941" t="s">
        <v>2026</v>
      </c>
      <c r="F941">
        <v>7800</v>
      </c>
      <c r="G941">
        <v>3839</v>
      </c>
      <c r="H941" t="s">
        <v>14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>
        <f t="shared" si="43"/>
        <v>49.217948717948715</v>
      </c>
      <c r="Q941">
        <f t="shared" si="44"/>
        <v>57.298507462686565</v>
      </c>
      <c r="R941" s="6">
        <f t="shared" si="45"/>
        <v>40670.208333333336</v>
      </c>
      <c r="S941" s="6">
        <f t="shared" si="45"/>
        <v>40687.208333333336</v>
      </c>
    </row>
    <row r="942" spans="1:19" x14ac:dyDescent="0.25">
      <c r="A942">
        <v>940</v>
      </c>
      <c r="B942" t="s">
        <v>1887</v>
      </c>
      <c r="C942" s="3" t="s">
        <v>1888</v>
      </c>
      <c r="D942" t="s">
        <v>2012</v>
      </c>
      <c r="E942" t="s">
        <v>2013</v>
      </c>
      <c r="F942">
        <v>9900</v>
      </c>
      <c r="G942">
        <v>6161</v>
      </c>
      <c r="H942" t="s">
        <v>42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>
        <f t="shared" si="43"/>
        <v>62.232323232323225</v>
      </c>
      <c r="Q942">
        <f t="shared" si="44"/>
        <v>93.348484848484844</v>
      </c>
      <c r="R942" s="6">
        <f t="shared" si="45"/>
        <v>41244.25</v>
      </c>
      <c r="S942" s="6">
        <f t="shared" si="45"/>
        <v>41266.25</v>
      </c>
    </row>
    <row r="943" spans="1:19" x14ac:dyDescent="0.25">
      <c r="A943">
        <v>941</v>
      </c>
      <c r="B943" t="s">
        <v>1889</v>
      </c>
      <c r="C943" s="3" t="s">
        <v>1890</v>
      </c>
      <c r="D943" t="s">
        <v>2014</v>
      </c>
      <c r="E943" t="s">
        <v>2015</v>
      </c>
      <c r="F943">
        <v>43000</v>
      </c>
      <c r="G943">
        <v>5615</v>
      </c>
      <c r="H943" t="s">
        <v>14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>
        <f t="shared" si="43"/>
        <v>13.05813953488372</v>
      </c>
      <c r="Q943">
        <f t="shared" si="44"/>
        <v>71.987179487179489</v>
      </c>
      <c r="R943" s="6">
        <f t="shared" si="45"/>
        <v>40552.25</v>
      </c>
      <c r="S943" s="6">
        <f t="shared" si="45"/>
        <v>40587.25</v>
      </c>
    </row>
    <row r="944" spans="1:19" x14ac:dyDescent="0.25">
      <c r="A944">
        <v>942</v>
      </c>
      <c r="B944" t="s">
        <v>1883</v>
      </c>
      <c r="C944" s="3" t="s">
        <v>1891</v>
      </c>
      <c r="D944" t="s">
        <v>2014</v>
      </c>
      <c r="E944" t="s">
        <v>2015</v>
      </c>
      <c r="F944">
        <v>9600</v>
      </c>
      <c r="G944">
        <v>6205</v>
      </c>
      <c r="H944" t="s">
        <v>14</v>
      </c>
      <c r="I944">
        <v>67</v>
      </c>
      <c r="J944" t="s">
        <v>24</v>
      </c>
      <c r="K944" t="s">
        <v>25</v>
      </c>
      <c r="L944">
        <v>1295935200</v>
      </c>
      <c r="M944">
        <v>1296194400</v>
      </c>
      <c r="N944" t="b">
        <v>0</v>
      </c>
      <c r="O944" t="b">
        <v>0</v>
      </c>
      <c r="P944">
        <f t="shared" si="43"/>
        <v>64.635416666666671</v>
      </c>
      <c r="Q944">
        <f t="shared" si="44"/>
        <v>92.611940298507463</v>
      </c>
      <c r="R944" s="6">
        <f t="shared" si="45"/>
        <v>40568.25</v>
      </c>
      <c r="S944" s="6">
        <f t="shared" si="45"/>
        <v>40571.25</v>
      </c>
    </row>
    <row r="945" spans="1:19" x14ac:dyDescent="0.25">
      <c r="A945">
        <v>943</v>
      </c>
      <c r="B945" t="s">
        <v>1892</v>
      </c>
      <c r="C945" s="3" t="s">
        <v>1893</v>
      </c>
      <c r="D945" t="s">
        <v>2008</v>
      </c>
      <c r="E945" t="s">
        <v>2009</v>
      </c>
      <c r="F945">
        <v>7500</v>
      </c>
      <c r="G945">
        <v>11969</v>
      </c>
      <c r="H945" t="s">
        <v>19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>
        <f t="shared" si="43"/>
        <v>159.58666666666667</v>
      </c>
      <c r="Q945">
        <f t="shared" si="44"/>
        <v>104.99122807017544</v>
      </c>
      <c r="R945" s="6">
        <f t="shared" si="45"/>
        <v>41906.208333333336</v>
      </c>
      <c r="S945" s="6">
        <f t="shared" si="45"/>
        <v>41941.208333333336</v>
      </c>
    </row>
    <row r="946" spans="1:19" x14ac:dyDescent="0.25">
      <c r="A946">
        <v>944</v>
      </c>
      <c r="B946" t="s">
        <v>1894</v>
      </c>
      <c r="C946" s="3" t="s">
        <v>1895</v>
      </c>
      <c r="D946" t="s">
        <v>2029</v>
      </c>
      <c r="E946" t="s">
        <v>2030</v>
      </c>
      <c r="F946">
        <v>10000</v>
      </c>
      <c r="G946">
        <v>8142</v>
      </c>
      <c r="H946" t="s">
        <v>14</v>
      </c>
      <c r="I946">
        <v>263</v>
      </c>
      <c r="J946" t="s">
        <v>24</v>
      </c>
      <c r="K946" t="s">
        <v>25</v>
      </c>
      <c r="L946">
        <v>1486706400</v>
      </c>
      <c r="M946">
        <v>1488348000</v>
      </c>
      <c r="N946" t="b">
        <v>0</v>
      </c>
      <c r="O946" t="b">
        <v>0</v>
      </c>
      <c r="P946">
        <f t="shared" si="43"/>
        <v>81.42</v>
      </c>
      <c r="Q946">
        <f t="shared" si="44"/>
        <v>30.958174904942965</v>
      </c>
      <c r="R946" s="6">
        <f t="shared" si="45"/>
        <v>42776.25</v>
      </c>
      <c r="S946" s="6">
        <f t="shared" si="45"/>
        <v>42795.25</v>
      </c>
    </row>
    <row r="947" spans="1:19" x14ac:dyDescent="0.25">
      <c r="A947">
        <v>945</v>
      </c>
      <c r="B947" t="s">
        <v>1896</v>
      </c>
      <c r="C947" s="3" t="s">
        <v>1897</v>
      </c>
      <c r="D947" t="s">
        <v>2029</v>
      </c>
      <c r="E947" t="s">
        <v>2030</v>
      </c>
      <c r="F947">
        <v>172000</v>
      </c>
      <c r="G947">
        <v>55805</v>
      </c>
      <c r="H947" t="s">
        <v>14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>
        <f t="shared" si="43"/>
        <v>32.444767441860463</v>
      </c>
      <c r="Q947">
        <f t="shared" si="44"/>
        <v>33.001182732111175</v>
      </c>
      <c r="R947" s="6">
        <f t="shared" si="45"/>
        <v>41004.208333333336</v>
      </c>
      <c r="S947" s="6">
        <f t="shared" si="45"/>
        <v>41019.208333333336</v>
      </c>
    </row>
    <row r="948" spans="1:19" ht="31.5" x14ac:dyDescent="0.25">
      <c r="A948">
        <v>946</v>
      </c>
      <c r="B948" t="s">
        <v>1898</v>
      </c>
      <c r="C948" s="3" t="s">
        <v>1899</v>
      </c>
      <c r="D948" t="s">
        <v>2014</v>
      </c>
      <c r="E948" t="s">
        <v>2015</v>
      </c>
      <c r="F948">
        <v>153700</v>
      </c>
      <c r="G948">
        <v>15238</v>
      </c>
      <c r="H948" t="s">
        <v>14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>
        <f t="shared" si="43"/>
        <v>9.9141184124918666</v>
      </c>
      <c r="Q948">
        <f t="shared" si="44"/>
        <v>84.187845303867405</v>
      </c>
      <c r="R948" s="6">
        <f t="shared" si="45"/>
        <v>40710.208333333336</v>
      </c>
      <c r="S948" s="6">
        <f t="shared" si="45"/>
        <v>40712.208333333336</v>
      </c>
    </row>
    <row r="949" spans="1:19" x14ac:dyDescent="0.25">
      <c r="A949">
        <v>947</v>
      </c>
      <c r="B949" t="s">
        <v>1900</v>
      </c>
      <c r="C949" s="3" t="s">
        <v>1901</v>
      </c>
      <c r="D949" t="s">
        <v>2014</v>
      </c>
      <c r="E949" t="s">
        <v>2015</v>
      </c>
      <c r="F949">
        <v>3600</v>
      </c>
      <c r="G949">
        <v>961</v>
      </c>
      <c r="H949" t="s">
        <v>14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>
        <f t="shared" si="43"/>
        <v>26.694444444444443</v>
      </c>
      <c r="Q949">
        <f t="shared" si="44"/>
        <v>73.92307692307692</v>
      </c>
      <c r="R949" s="6">
        <f t="shared" si="45"/>
        <v>41908.208333333336</v>
      </c>
      <c r="S949" s="6">
        <f t="shared" si="45"/>
        <v>41915.208333333336</v>
      </c>
    </row>
    <row r="950" spans="1:19" x14ac:dyDescent="0.25">
      <c r="A950">
        <v>948</v>
      </c>
      <c r="B950" t="s">
        <v>1902</v>
      </c>
      <c r="C950" s="3" t="s">
        <v>1903</v>
      </c>
      <c r="D950" t="s">
        <v>2016</v>
      </c>
      <c r="E950" t="s">
        <v>2017</v>
      </c>
      <c r="F950">
        <v>9400</v>
      </c>
      <c r="G950">
        <v>5918</v>
      </c>
      <c r="H950" t="s">
        <v>63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>
        <f t="shared" si="43"/>
        <v>62.957446808510639</v>
      </c>
      <c r="Q950">
        <f t="shared" si="44"/>
        <v>36.987499999999997</v>
      </c>
      <c r="R950" s="6">
        <f t="shared" si="45"/>
        <v>41985.25</v>
      </c>
      <c r="S950" s="6">
        <f t="shared" si="45"/>
        <v>41995.25</v>
      </c>
    </row>
    <row r="951" spans="1:19" ht="31.5" x14ac:dyDescent="0.25">
      <c r="A951">
        <v>949</v>
      </c>
      <c r="B951" t="s">
        <v>1904</v>
      </c>
      <c r="C951" s="3" t="s">
        <v>1905</v>
      </c>
      <c r="D951" t="s">
        <v>2012</v>
      </c>
      <c r="E951" t="s">
        <v>2013</v>
      </c>
      <c r="F951">
        <v>5900</v>
      </c>
      <c r="G951">
        <v>9520</v>
      </c>
      <c r="H951" t="s">
        <v>19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>
        <f t="shared" si="43"/>
        <v>161.35593220338984</v>
      </c>
      <c r="Q951">
        <f t="shared" si="44"/>
        <v>46.896551724137929</v>
      </c>
      <c r="R951" s="6">
        <f t="shared" si="45"/>
        <v>42112.208333333328</v>
      </c>
      <c r="S951" s="6">
        <f t="shared" si="45"/>
        <v>42131.208333333328</v>
      </c>
    </row>
    <row r="952" spans="1:19" x14ac:dyDescent="0.25">
      <c r="A952">
        <v>950</v>
      </c>
      <c r="B952" t="s">
        <v>1906</v>
      </c>
      <c r="C952" s="3" t="s">
        <v>1907</v>
      </c>
      <c r="D952" t="s">
        <v>2014</v>
      </c>
      <c r="E952" t="s">
        <v>2015</v>
      </c>
      <c r="F952">
        <v>100</v>
      </c>
      <c r="G952">
        <v>5</v>
      </c>
      <c r="H952" t="s">
        <v>14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>
        <f t="shared" si="43"/>
        <v>5</v>
      </c>
      <c r="Q952">
        <f t="shared" si="44"/>
        <v>5</v>
      </c>
      <c r="R952" s="6">
        <f t="shared" si="45"/>
        <v>43571.208333333328</v>
      </c>
      <c r="S952" s="6">
        <f t="shared" si="45"/>
        <v>43576.208333333328</v>
      </c>
    </row>
    <row r="953" spans="1:19" x14ac:dyDescent="0.25">
      <c r="A953">
        <v>951</v>
      </c>
      <c r="B953" t="s">
        <v>1908</v>
      </c>
      <c r="C953" s="3" t="s">
        <v>1909</v>
      </c>
      <c r="D953" t="s">
        <v>2010</v>
      </c>
      <c r="E953" t="s">
        <v>2011</v>
      </c>
      <c r="F953">
        <v>14500</v>
      </c>
      <c r="G953">
        <v>159056</v>
      </c>
      <c r="H953" t="s">
        <v>19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>
        <f t="shared" si="43"/>
        <v>1096.9379310344827</v>
      </c>
      <c r="Q953">
        <f t="shared" si="44"/>
        <v>102.02437459910199</v>
      </c>
      <c r="R953" s="6">
        <f t="shared" si="45"/>
        <v>42730.25</v>
      </c>
      <c r="S953" s="6">
        <f t="shared" si="45"/>
        <v>42731.25</v>
      </c>
    </row>
    <row r="954" spans="1:19" x14ac:dyDescent="0.25">
      <c r="A954">
        <v>952</v>
      </c>
      <c r="B954" t="s">
        <v>1910</v>
      </c>
      <c r="C954" s="3" t="s">
        <v>1911</v>
      </c>
      <c r="D954" t="s">
        <v>2016</v>
      </c>
      <c r="E954" t="s">
        <v>2017</v>
      </c>
      <c r="F954">
        <v>145500</v>
      </c>
      <c r="G954">
        <v>101987</v>
      </c>
      <c r="H954" t="s">
        <v>63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>
        <f t="shared" si="43"/>
        <v>70.094158075601371</v>
      </c>
      <c r="Q954">
        <f t="shared" si="44"/>
        <v>45.007502206531335</v>
      </c>
      <c r="R954" s="6">
        <f t="shared" si="45"/>
        <v>42591.208333333328</v>
      </c>
      <c r="S954" s="6">
        <f t="shared" si="45"/>
        <v>42605.208333333328</v>
      </c>
    </row>
    <row r="955" spans="1:19" ht="31.5" x14ac:dyDescent="0.25">
      <c r="A955">
        <v>953</v>
      </c>
      <c r="B955" t="s">
        <v>1912</v>
      </c>
      <c r="C955" s="3" t="s">
        <v>1913</v>
      </c>
      <c r="D955" t="s">
        <v>2016</v>
      </c>
      <c r="E955" t="s">
        <v>2038</v>
      </c>
      <c r="F955">
        <v>3300</v>
      </c>
      <c r="G955">
        <v>1980</v>
      </c>
      <c r="H955" t="s">
        <v>14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>
        <f t="shared" si="43"/>
        <v>60</v>
      </c>
      <c r="Q955">
        <f t="shared" si="44"/>
        <v>94.285714285714292</v>
      </c>
      <c r="R955" s="6">
        <f t="shared" si="45"/>
        <v>42358.25</v>
      </c>
      <c r="S955" s="6">
        <f t="shared" si="45"/>
        <v>42394.25</v>
      </c>
    </row>
    <row r="956" spans="1:19" x14ac:dyDescent="0.25">
      <c r="A956">
        <v>954</v>
      </c>
      <c r="B956" t="s">
        <v>1914</v>
      </c>
      <c r="C956" s="3" t="s">
        <v>1915</v>
      </c>
      <c r="D956" t="s">
        <v>2012</v>
      </c>
      <c r="E956" t="s">
        <v>2013</v>
      </c>
      <c r="F956">
        <v>42600</v>
      </c>
      <c r="G956">
        <v>156384</v>
      </c>
      <c r="H956" t="s">
        <v>19</v>
      </c>
      <c r="I956">
        <v>1548</v>
      </c>
      <c r="J956" t="s">
        <v>24</v>
      </c>
      <c r="K956" t="s">
        <v>25</v>
      </c>
      <c r="L956">
        <v>1348290000</v>
      </c>
      <c r="M956">
        <v>1350363600</v>
      </c>
      <c r="N956" t="b">
        <v>0</v>
      </c>
      <c r="O956" t="b">
        <v>0</v>
      </c>
      <c r="P956">
        <f t="shared" si="43"/>
        <v>367.0985915492958</v>
      </c>
      <c r="Q956">
        <f t="shared" si="44"/>
        <v>101.02325581395348</v>
      </c>
      <c r="R956" s="6">
        <f t="shared" si="45"/>
        <v>41174.208333333336</v>
      </c>
      <c r="S956" s="6">
        <f t="shared" si="45"/>
        <v>41198.208333333336</v>
      </c>
    </row>
    <row r="957" spans="1:19" ht="31.5" x14ac:dyDescent="0.25">
      <c r="A957">
        <v>955</v>
      </c>
      <c r="B957" t="s">
        <v>1916</v>
      </c>
      <c r="C957" s="3" t="s">
        <v>1917</v>
      </c>
      <c r="D957" t="s">
        <v>2014</v>
      </c>
      <c r="E957" t="s">
        <v>2015</v>
      </c>
      <c r="F957">
        <v>700</v>
      </c>
      <c r="G957">
        <v>7763</v>
      </c>
      <c r="H957" t="s">
        <v>19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>
        <f t="shared" si="43"/>
        <v>1109</v>
      </c>
      <c r="Q957">
        <f t="shared" si="44"/>
        <v>97.037499999999994</v>
      </c>
      <c r="R957" s="6">
        <f t="shared" si="45"/>
        <v>41238.25</v>
      </c>
      <c r="S957" s="6">
        <f t="shared" si="45"/>
        <v>41240.25</v>
      </c>
    </row>
    <row r="958" spans="1:19" x14ac:dyDescent="0.25">
      <c r="A958">
        <v>956</v>
      </c>
      <c r="B958" t="s">
        <v>1918</v>
      </c>
      <c r="C958" s="3" t="s">
        <v>1919</v>
      </c>
      <c r="D958" t="s">
        <v>2016</v>
      </c>
      <c r="E958" t="s">
        <v>2038</v>
      </c>
      <c r="F958">
        <v>187600</v>
      </c>
      <c r="G958">
        <v>35698</v>
      </c>
      <c r="H958" t="s">
        <v>14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>
        <f t="shared" si="43"/>
        <v>19.028784648187631</v>
      </c>
      <c r="Q958">
        <f t="shared" si="44"/>
        <v>43.00963855421687</v>
      </c>
      <c r="R958" s="6">
        <f t="shared" si="45"/>
        <v>42360.25</v>
      </c>
      <c r="S958" s="6">
        <f t="shared" si="45"/>
        <v>42364.25</v>
      </c>
    </row>
    <row r="959" spans="1:19" x14ac:dyDescent="0.25">
      <c r="A959">
        <v>957</v>
      </c>
      <c r="B959" t="s">
        <v>1920</v>
      </c>
      <c r="C959" s="3" t="s">
        <v>1921</v>
      </c>
      <c r="D959" t="s">
        <v>2014</v>
      </c>
      <c r="E959" t="s">
        <v>2015</v>
      </c>
      <c r="F959">
        <v>9800</v>
      </c>
      <c r="G959">
        <v>12434</v>
      </c>
      <c r="H959" t="s">
        <v>19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>
        <f t="shared" si="43"/>
        <v>126.87755102040816</v>
      </c>
      <c r="Q959">
        <f t="shared" si="44"/>
        <v>94.916030534351151</v>
      </c>
      <c r="R959" s="6">
        <f t="shared" si="45"/>
        <v>40955.25</v>
      </c>
      <c r="S959" s="6">
        <f t="shared" si="45"/>
        <v>40958.25</v>
      </c>
    </row>
    <row r="960" spans="1:19" ht="31.5" x14ac:dyDescent="0.25">
      <c r="A960">
        <v>958</v>
      </c>
      <c r="B960" t="s">
        <v>1922</v>
      </c>
      <c r="C960" s="3" t="s">
        <v>1923</v>
      </c>
      <c r="D960" t="s">
        <v>2016</v>
      </c>
      <c r="E960" t="s">
        <v>2024</v>
      </c>
      <c r="F960">
        <v>1100</v>
      </c>
      <c r="G960">
        <v>8081</v>
      </c>
      <c r="H960" t="s">
        <v>19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>
        <f t="shared" si="43"/>
        <v>734.63636363636363</v>
      </c>
      <c r="Q960">
        <f t="shared" si="44"/>
        <v>72.151785714285708</v>
      </c>
      <c r="R960" s="6">
        <f t="shared" si="45"/>
        <v>40350.208333333336</v>
      </c>
      <c r="S960" s="6">
        <f t="shared" si="45"/>
        <v>40372.208333333336</v>
      </c>
    </row>
    <row r="961" spans="1:19" x14ac:dyDescent="0.25">
      <c r="A961">
        <v>959</v>
      </c>
      <c r="B961" t="s">
        <v>1924</v>
      </c>
      <c r="C961" s="3" t="s">
        <v>1925</v>
      </c>
      <c r="D961" t="s">
        <v>2022</v>
      </c>
      <c r="E961" t="s">
        <v>2034</v>
      </c>
      <c r="F961">
        <v>145000</v>
      </c>
      <c r="G961">
        <v>6631</v>
      </c>
      <c r="H961" t="s">
        <v>14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>
        <f t="shared" si="43"/>
        <v>4.5731034482758623</v>
      </c>
      <c r="Q961">
        <f t="shared" si="44"/>
        <v>51.007692307692309</v>
      </c>
      <c r="R961" s="6">
        <f t="shared" si="45"/>
        <v>40357.208333333336</v>
      </c>
      <c r="S961" s="6">
        <f t="shared" si="45"/>
        <v>40385.208333333336</v>
      </c>
    </row>
    <row r="962" spans="1:19" x14ac:dyDescent="0.25">
      <c r="A962">
        <v>960</v>
      </c>
      <c r="B962" t="s">
        <v>1926</v>
      </c>
      <c r="C962" s="3" t="s">
        <v>1927</v>
      </c>
      <c r="D962" t="s">
        <v>2012</v>
      </c>
      <c r="E962" t="s">
        <v>2013</v>
      </c>
      <c r="F962">
        <v>5500</v>
      </c>
      <c r="G962">
        <v>4678</v>
      </c>
      <c r="H962" t="s">
        <v>14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>
        <f t="shared" si="43"/>
        <v>85.054545454545448</v>
      </c>
      <c r="Q962">
        <f t="shared" si="44"/>
        <v>85.054545454545448</v>
      </c>
      <c r="R962" s="6">
        <f t="shared" si="45"/>
        <v>42408.25</v>
      </c>
      <c r="S962" s="6">
        <f t="shared" si="45"/>
        <v>42445.208333333328</v>
      </c>
    </row>
    <row r="963" spans="1:19" x14ac:dyDescent="0.25">
      <c r="A963">
        <v>961</v>
      </c>
      <c r="B963" t="s">
        <v>1928</v>
      </c>
      <c r="C963" s="3" t="s">
        <v>1929</v>
      </c>
      <c r="D963" t="s">
        <v>2022</v>
      </c>
      <c r="E963" t="s">
        <v>2034</v>
      </c>
      <c r="F963">
        <v>5700</v>
      </c>
      <c r="G963">
        <v>6800</v>
      </c>
      <c r="H963" t="s">
        <v>19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>
        <f t="shared" ref="P963:P1001" si="46">(G963/F963)*100</f>
        <v>119.29824561403508</v>
      </c>
      <c r="Q963">
        <f t="shared" ref="Q963:Q1001" si="47">G963/I963</f>
        <v>43.87096774193548</v>
      </c>
      <c r="R963" s="6">
        <f t="shared" ref="R963:S1001" si="48">(((L963/60)/60)/24)+DATE(1970,1,1)</f>
        <v>40591.25</v>
      </c>
      <c r="S963" s="6">
        <f t="shared" si="48"/>
        <v>40595.25</v>
      </c>
    </row>
    <row r="964" spans="1:19" x14ac:dyDescent="0.25">
      <c r="A964">
        <v>962</v>
      </c>
      <c r="B964" t="s">
        <v>1930</v>
      </c>
      <c r="C964" s="3" t="s">
        <v>1931</v>
      </c>
      <c r="D964" t="s">
        <v>2008</v>
      </c>
      <c r="E964" t="s">
        <v>2009</v>
      </c>
      <c r="F964">
        <v>3600</v>
      </c>
      <c r="G964">
        <v>10657</v>
      </c>
      <c r="H964" t="s">
        <v>19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>
        <f t="shared" si="46"/>
        <v>296.02777777777777</v>
      </c>
      <c r="Q964">
        <f t="shared" si="47"/>
        <v>40.063909774436091</v>
      </c>
      <c r="R964" s="6">
        <f t="shared" si="48"/>
        <v>41592.25</v>
      </c>
      <c r="S964" s="6">
        <f t="shared" si="48"/>
        <v>41613.25</v>
      </c>
    </row>
    <row r="965" spans="1:19" x14ac:dyDescent="0.25">
      <c r="A965">
        <v>963</v>
      </c>
      <c r="B965" t="s">
        <v>1932</v>
      </c>
      <c r="C965" s="3" t="s">
        <v>1933</v>
      </c>
      <c r="D965" t="s">
        <v>2029</v>
      </c>
      <c r="E965" t="s">
        <v>2030</v>
      </c>
      <c r="F965">
        <v>5900</v>
      </c>
      <c r="G965">
        <v>4997</v>
      </c>
      <c r="H965" t="s">
        <v>14</v>
      </c>
      <c r="I965">
        <v>114</v>
      </c>
      <c r="J965" t="s">
        <v>94</v>
      </c>
      <c r="K965" t="s">
        <v>95</v>
      </c>
      <c r="L965">
        <v>1299304800</v>
      </c>
      <c r="M965">
        <v>1299823200</v>
      </c>
      <c r="N965" t="b">
        <v>0</v>
      </c>
      <c r="O965" t="b">
        <v>1</v>
      </c>
      <c r="P965">
        <f t="shared" si="46"/>
        <v>84.694915254237287</v>
      </c>
      <c r="Q965">
        <f t="shared" si="47"/>
        <v>43.833333333333336</v>
      </c>
      <c r="R965" s="6">
        <f t="shared" si="48"/>
        <v>40607.25</v>
      </c>
      <c r="S965" s="6">
        <f t="shared" si="48"/>
        <v>40613.25</v>
      </c>
    </row>
    <row r="966" spans="1:19" x14ac:dyDescent="0.25">
      <c r="A966">
        <v>964</v>
      </c>
      <c r="B966" t="s">
        <v>1934</v>
      </c>
      <c r="C966" s="3" t="s">
        <v>1935</v>
      </c>
      <c r="D966" t="s">
        <v>2014</v>
      </c>
      <c r="E966" t="s">
        <v>2015</v>
      </c>
      <c r="F966">
        <v>3700</v>
      </c>
      <c r="G966">
        <v>13164</v>
      </c>
      <c r="H966" t="s">
        <v>19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>
        <f t="shared" si="46"/>
        <v>355.7837837837838</v>
      </c>
      <c r="Q966">
        <f t="shared" si="47"/>
        <v>84.92903225806451</v>
      </c>
      <c r="R966" s="6">
        <f t="shared" si="48"/>
        <v>42135.208333333328</v>
      </c>
      <c r="S966" s="6">
        <f t="shared" si="48"/>
        <v>42140.208333333328</v>
      </c>
    </row>
    <row r="967" spans="1:19" x14ac:dyDescent="0.25">
      <c r="A967">
        <v>965</v>
      </c>
      <c r="B967" t="s">
        <v>1936</v>
      </c>
      <c r="C967" s="3" t="s">
        <v>1937</v>
      </c>
      <c r="D967" t="s">
        <v>2010</v>
      </c>
      <c r="E967" t="s">
        <v>2011</v>
      </c>
      <c r="F967">
        <v>2200</v>
      </c>
      <c r="G967">
        <v>8501</v>
      </c>
      <c r="H967" t="s">
        <v>19</v>
      </c>
      <c r="I967">
        <v>207</v>
      </c>
      <c r="J967" t="s">
        <v>36</v>
      </c>
      <c r="K967" t="s">
        <v>37</v>
      </c>
      <c r="L967">
        <v>1264399200</v>
      </c>
      <c r="M967">
        <v>1267855200</v>
      </c>
      <c r="N967" t="b">
        <v>0</v>
      </c>
      <c r="O967" t="b">
        <v>0</v>
      </c>
      <c r="P967">
        <f t="shared" si="46"/>
        <v>386.40909090909093</v>
      </c>
      <c r="Q967">
        <f t="shared" si="47"/>
        <v>41.067632850241544</v>
      </c>
      <c r="R967" s="6">
        <f t="shared" si="48"/>
        <v>40203.25</v>
      </c>
      <c r="S967" s="6">
        <f t="shared" si="48"/>
        <v>40243.25</v>
      </c>
    </row>
    <row r="968" spans="1:19" x14ac:dyDescent="0.25">
      <c r="A968">
        <v>966</v>
      </c>
      <c r="B968" t="s">
        <v>855</v>
      </c>
      <c r="C968" s="3" t="s">
        <v>1938</v>
      </c>
      <c r="D968" t="s">
        <v>2014</v>
      </c>
      <c r="E968" t="s">
        <v>2015</v>
      </c>
      <c r="F968">
        <v>1700</v>
      </c>
      <c r="G968">
        <v>13468</v>
      </c>
      <c r="H968" t="s">
        <v>19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>
        <f t="shared" si="46"/>
        <v>792.23529411764707</v>
      </c>
      <c r="Q968">
        <f t="shared" si="47"/>
        <v>54.971428571428568</v>
      </c>
      <c r="R968" s="6">
        <f t="shared" si="48"/>
        <v>42901.208333333328</v>
      </c>
      <c r="S968" s="6">
        <f t="shared" si="48"/>
        <v>42903.208333333328</v>
      </c>
    </row>
    <row r="969" spans="1:19" x14ac:dyDescent="0.25">
      <c r="A969">
        <v>967</v>
      </c>
      <c r="B969" t="s">
        <v>1939</v>
      </c>
      <c r="C969" s="3" t="s">
        <v>1940</v>
      </c>
      <c r="D969" t="s">
        <v>2010</v>
      </c>
      <c r="E969" t="s">
        <v>2037</v>
      </c>
      <c r="F969">
        <v>88400</v>
      </c>
      <c r="G969">
        <v>121138</v>
      </c>
      <c r="H969" t="s">
        <v>19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>
        <f t="shared" si="46"/>
        <v>137.03393665158373</v>
      </c>
      <c r="Q969">
        <f t="shared" si="47"/>
        <v>77.010807374443743</v>
      </c>
      <c r="R969" s="6">
        <f t="shared" si="48"/>
        <v>41005.208333333336</v>
      </c>
      <c r="S969" s="6">
        <f t="shared" si="48"/>
        <v>41042.208333333336</v>
      </c>
    </row>
    <row r="970" spans="1:19" ht="31.5" x14ac:dyDescent="0.25">
      <c r="A970">
        <v>968</v>
      </c>
      <c r="B970" t="s">
        <v>1941</v>
      </c>
      <c r="C970" s="3" t="s">
        <v>1942</v>
      </c>
      <c r="D970" t="s">
        <v>2008</v>
      </c>
      <c r="E970" t="s">
        <v>2009</v>
      </c>
      <c r="F970">
        <v>2400</v>
      </c>
      <c r="G970">
        <v>8117</v>
      </c>
      <c r="H970" t="s">
        <v>19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>
        <f t="shared" si="46"/>
        <v>338.20833333333337</v>
      </c>
      <c r="Q970">
        <f t="shared" si="47"/>
        <v>71.201754385964918</v>
      </c>
      <c r="R970" s="6">
        <f t="shared" si="48"/>
        <v>40544.25</v>
      </c>
      <c r="S970" s="6">
        <f t="shared" si="48"/>
        <v>40559.25</v>
      </c>
    </row>
    <row r="971" spans="1:19" x14ac:dyDescent="0.25">
      <c r="A971">
        <v>969</v>
      </c>
      <c r="B971" t="s">
        <v>1943</v>
      </c>
      <c r="C971" s="3" t="s">
        <v>1944</v>
      </c>
      <c r="D971" t="s">
        <v>2014</v>
      </c>
      <c r="E971" t="s">
        <v>2015</v>
      </c>
      <c r="F971">
        <v>7900</v>
      </c>
      <c r="G971">
        <v>8550</v>
      </c>
      <c r="H971" t="s">
        <v>19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>
        <f t="shared" si="46"/>
        <v>108.22784810126582</v>
      </c>
      <c r="Q971">
        <f t="shared" si="47"/>
        <v>91.935483870967744</v>
      </c>
      <c r="R971" s="6">
        <f t="shared" si="48"/>
        <v>43821.25</v>
      </c>
      <c r="S971" s="6">
        <f t="shared" si="48"/>
        <v>43828.25</v>
      </c>
    </row>
    <row r="972" spans="1:19" ht="31.5" x14ac:dyDescent="0.25">
      <c r="A972">
        <v>970</v>
      </c>
      <c r="B972" t="s">
        <v>1945</v>
      </c>
      <c r="C972" s="3" t="s">
        <v>1946</v>
      </c>
      <c r="D972" t="s">
        <v>2014</v>
      </c>
      <c r="E972" t="s">
        <v>2015</v>
      </c>
      <c r="F972">
        <v>94900</v>
      </c>
      <c r="G972">
        <v>57659</v>
      </c>
      <c r="H972" t="s">
        <v>14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>
        <f t="shared" si="46"/>
        <v>60.757639620653315</v>
      </c>
      <c r="Q972">
        <f t="shared" si="47"/>
        <v>97.069023569023571</v>
      </c>
      <c r="R972" s="6">
        <f t="shared" si="48"/>
        <v>40672.208333333336</v>
      </c>
      <c r="S972" s="6">
        <f t="shared" si="48"/>
        <v>40673.208333333336</v>
      </c>
    </row>
    <row r="973" spans="1:19" x14ac:dyDescent="0.25">
      <c r="A973">
        <v>971</v>
      </c>
      <c r="B973" t="s">
        <v>1947</v>
      </c>
      <c r="C973" s="3" t="s">
        <v>1948</v>
      </c>
      <c r="D973" t="s">
        <v>2016</v>
      </c>
      <c r="E973" t="s">
        <v>2035</v>
      </c>
      <c r="F973">
        <v>5100</v>
      </c>
      <c r="G973">
        <v>1414</v>
      </c>
      <c r="H973" t="s">
        <v>14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>
        <f t="shared" si="46"/>
        <v>27.725490196078432</v>
      </c>
      <c r="Q973">
        <f t="shared" si="47"/>
        <v>58.916666666666664</v>
      </c>
      <c r="R973" s="6">
        <f t="shared" si="48"/>
        <v>41555.208333333336</v>
      </c>
      <c r="S973" s="6">
        <f t="shared" si="48"/>
        <v>41561.208333333336</v>
      </c>
    </row>
    <row r="974" spans="1:19" ht="31.5" x14ac:dyDescent="0.25">
      <c r="A974">
        <v>972</v>
      </c>
      <c r="B974" t="s">
        <v>1949</v>
      </c>
      <c r="C974" s="3" t="s">
        <v>1950</v>
      </c>
      <c r="D974" t="s">
        <v>2012</v>
      </c>
      <c r="E974" t="s">
        <v>2013</v>
      </c>
      <c r="F974">
        <v>42700</v>
      </c>
      <c r="G974">
        <v>97524</v>
      </c>
      <c r="H974" t="s">
        <v>19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>
        <f t="shared" si="46"/>
        <v>228.3934426229508</v>
      </c>
      <c r="Q974">
        <f t="shared" si="47"/>
        <v>58.015466983938133</v>
      </c>
      <c r="R974" s="6">
        <f t="shared" si="48"/>
        <v>41792.208333333336</v>
      </c>
      <c r="S974" s="6">
        <f t="shared" si="48"/>
        <v>41801.208333333336</v>
      </c>
    </row>
    <row r="975" spans="1:19" x14ac:dyDescent="0.25">
      <c r="A975">
        <v>973</v>
      </c>
      <c r="B975" t="s">
        <v>1951</v>
      </c>
      <c r="C975" s="3" t="s">
        <v>1952</v>
      </c>
      <c r="D975" t="s">
        <v>2014</v>
      </c>
      <c r="E975" t="s">
        <v>2015</v>
      </c>
      <c r="F975">
        <v>121100</v>
      </c>
      <c r="G975">
        <v>26176</v>
      </c>
      <c r="H975" t="s">
        <v>14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>
        <f t="shared" si="46"/>
        <v>21.615194054500414</v>
      </c>
      <c r="Q975">
        <f t="shared" si="47"/>
        <v>103.87301587301587</v>
      </c>
      <c r="R975" s="6">
        <f t="shared" si="48"/>
        <v>40522.25</v>
      </c>
      <c r="S975" s="6">
        <f t="shared" si="48"/>
        <v>40524.25</v>
      </c>
    </row>
    <row r="976" spans="1:19" x14ac:dyDescent="0.25">
      <c r="A976">
        <v>974</v>
      </c>
      <c r="B976" t="s">
        <v>1953</v>
      </c>
      <c r="C976" s="3" t="s">
        <v>1954</v>
      </c>
      <c r="D976" t="s">
        <v>2010</v>
      </c>
      <c r="E976" t="s">
        <v>2020</v>
      </c>
      <c r="F976">
        <v>800</v>
      </c>
      <c r="G976">
        <v>2991</v>
      </c>
      <c r="H976" t="s">
        <v>19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>
        <f t="shared" si="46"/>
        <v>373.875</v>
      </c>
      <c r="Q976">
        <f t="shared" si="47"/>
        <v>93.46875</v>
      </c>
      <c r="R976" s="6">
        <f t="shared" si="48"/>
        <v>41412.208333333336</v>
      </c>
      <c r="S976" s="6">
        <f t="shared" si="48"/>
        <v>41413.208333333336</v>
      </c>
    </row>
    <row r="977" spans="1:19" x14ac:dyDescent="0.25">
      <c r="A977">
        <v>975</v>
      </c>
      <c r="B977" t="s">
        <v>1955</v>
      </c>
      <c r="C977" s="3" t="s">
        <v>1956</v>
      </c>
      <c r="D977" t="s">
        <v>2014</v>
      </c>
      <c r="E977" t="s">
        <v>2015</v>
      </c>
      <c r="F977">
        <v>5400</v>
      </c>
      <c r="G977">
        <v>8366</v>
      </c>
      <c r="H977" t="s">
        <v>19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>
        <f t="shared" si="46"/>
        <v>154.92592592592592</v>
      </c>
      <c r="Q977">
        <f t="shared" si="47"/>
        <v>61.970370370370368</v>
      </c>
      <c r="R977" s="6">
        <f t="shared" si="48"/>
        <v>42337.25</v>
      </c>
      <c r="S977" s="6">
        <f t="shared" si="48"/>
        <v>42376.25</v>
      </c>
    </row>
    <row r="978" spans="1:19" ht="31.5" x14ac:dyDescent="0.25">
      <c r="A978">
        <v>976</v>
      </c>
      <c r="B978" t="s">
        <v>1957</v>
      </c>
      <c r="C978" s="3" t="s">
        <v>1958</v>
      </c>
      <c r="D978" t="s">
        <v>2014</v>
      </c>
      <c r="E978" t="s">
        <v>2015</v>
      </c>
      <c r="F978">
        <v>4000</v>
      </c>
      <c r="G978">
        <v>12886</v>
      </c>
      <c r="H978" t="s">
        <v>19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>
        <f t="shared" si="46"/>
        <v>322.14999999999998</v>
      </c>
      <c r="Q978">
        <f t="shared" si="47"/>
        <v>92.042857142857144</v>
      </c>
      <c r="R978" s="6">
        <f t="shared" si="48"/>
        <v>40571.25</v>
      </c>
      <c r="S978" s="6">
        <f t="shared" si="48"/>
        <v>40577.25</v>
      </c>
    </row>
    <row r="979" spans="1:19" x14ac:dyDescent="0.25">
      <c r="A979">
        <v>977</v>
      </c>
      <c r="B979" t="s">
        <v>1234</v>
      </c>
      <c r="C979" s="3" t="s">
        <v>1959</v>
      </c>
      <c r="D979" t="s">
        <v>2008</v>
      </c>
      <c r="E979" t="s">
        <v>2009</v>
      </c>
      <c r="F979">
        <v>7000</v>
      </c>
      <c r="G979">
        <v>5177</v>
      </c>
      <c r="H979" t="s">
        <v>14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>
        <f t="shared" si="46"/>
        <v>73.957142857142856</v>
      </c>
      <c r="Q979">
        <f t="shared" si="47"/>
        <v>77.268656716417908</v>
      </c>
      <c r="R979" s="6">
        <f t="shared" si="48"/>
        <v>43138.25</v>
      </c>
      <c r="S979" s="6">
        <f t="shared" si="48"/>
        <v>43170.25</v>
      </c>
    </row>
    <row r="980" spans="1:19" x14ac:dyDescent="0.25">
      <c r="A980">
        <v>978</v>
      </c>
      <c r="B980" t="s">
        <v>1960</v>
      </c>
      <c r="C980" s="3" t="s">
        <v>1961</v>
      </c>
      <c r="D980" t="s">
        <v>2025</v>
      </c>
      <c r="E980" t="s">
        <v>2026</v>
      </c>
      <c r="F980">
        <v>1000</v>
      </c>
      <c r="G980">
        <v>8641</v>
      </c>
      <c r="H980" t="s">
        <v>19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>
        <f t="shared" si="46"/>
        <v>864.1</v>
      </c>
      <c r="Q980">
        <f t="shared" si="47"/>
        <v>93.923913043478265</v>
      </c>
      <c r="R980" s="6">
        <f t="shared" si="48"/>
        <v>42686.25</v>
      </c>
      <c r="S980" s="6">
        <f t="shared" si="48"/>
        <v>42708.25</v>
      </c>
    </row>
    <row r="981" spans="1:19" x14ac:dyDescent="0.25">
      <c r="A981">
        <v>979</v>
      </c>
      <c r="B981" t="s">
        <v>1962</v>
      </c>
      <c r="C981" s="3" t="s">
        <v>1963</v>
      </c>
      <c r="D981" t="s">
        <v>2014</v>
      </c>
      <c r="E981" t="s">
        <v>2015</v>
      </c>
      <c r="F981">
        <v>60200</v>
      </c>
      <c r="G981">
        <v>86244</v>
      </c>
      <c r="H981" t="s">
        <v>19</v>
      </c>
      <c r="I981">
        <v>1015</v>
      </c>
      <c r="J981" t="s">
        <v>36</v>
      </c>
      <c r="K981" t="s">
        <v>37</v>
      </c>
      <c r="L981">
        <v>1426395600</v>
      </c>
      <c r="M981">
        <v>1426914000</v>
      </c>
      <c r="N981" t="b">
        <v>0</v>
      </c>
      <c r="O981" t="b">
        <v>0</v>
      </c>
      <c r="P981">
        <f t="shared" si="46"/>
        <v>143.26245847176079</v>
      </c>
      <c r="Q981">
        <f t="shared" si="47"/>
        <v>84.969458128078813</v>
      </c>
      <c r="R981" s="6">
        <f t="shared" si="48"/>
        <v>42078.208333333328</v>
      </c>
      <c r="S981" s="6">
        <f t="shared" si="48"/>
        <v>42084.208333333328</v>
      </c>
    </row>
    <row r="982" spans="1:19" x14ac:dyDescent="0.25">
      <c r="A982">
        <v>980</v>
      </c>
      <c r="B982" t="s">
        <v>1964</v>
      </c>
      <c r="C982" s="3" t="s">
        <v>1965</v>
      </c>
      <c r="D982" t="s">
        <v>2022</v>
      </c>
      <c r="E982" t="s">
        <v>2023</v>
      </c>
      <c r="F982">
        <v>195200</v>
      </c>
      <c r="G982">
        <v>78630</v>
      </c>
      <c r="H982" t="s">
        <v>14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>
        <f t="shared" si="46"/>
        <v>40.281762295081968</v>
      </c>
      <c r="Q982">
        <f t="shared" si="47"/>
        <v>105.97035040431267</v>
      </c>
      <c r="R982" s="6">
        <f t="shared" si="48"/>
        <v>42307.208333333328</v>
      </c>
      <c r="S982" s="6">
        <f t="shared" si="48"/>
        <v>42312.25</v>
      </c>
    </row>
    <row r="983" spans="1:19" x14ac:dyDescent="0.25">
      <c r="A983">
        <v>981</v>
      </c>
      <c r="B983" t="s">
        <v>1966</v>
      </c>
      <c r="C983" s="3" t="s">
        <v>1967</v>
      </c>
      <c r="D983" t="s">
        <v>2012</v>
      </c>
      <c r="E983" t="s">
        <v>2013</v>
      </c>
      <c r="F983">
        <v>6700</v>
      </c>
      <c r="G983">
        <v>11941</v>
      </c>
      <c r="H983" t="s">
        <v>19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>
        <f t="shared" si="46"/>
        <v>178.22388059701493</v>
      </c>
      <c r="Q983">
        <f t="shared" si="47"/>
        <v>36.969040247678016</v>
      </c>
      <c r="R983" s="6">
        <f t="shared" si="48"/>
        <v>43094.25</v>
      </c>
      <c r="S983" s="6">
        <f t="shared" si="48"/>
        <v>43127.25</v>
      </c>
    </row>
    <row r="984" spans="1:19" x14ac:dyDescent="0.25">
      <c r="A984">
        <v>982</v>
      </c>
      <c r="B984" t="s">
        <v>1968</v>
      </c>
      <c r="C984" s="3" t="s">
        <v>1969</v>
      </c>
      <c r="D984" t="s">
        <v>2016</v>
      </c>
      <c r="E984" t="s">
        <v>2017</v>
      </c>
      <c r="F984">
        <v>7200</v>
      </c>
      <c r="G984">
        <v>6115</v>
      </c>
      <c r="H984" t="s">
        <v>14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>
        <f t="shared" si="46"/>
        <v>84.930555555555557</v>
      </c>
      <c r="Q984">
        <f t="shared" si="47"/>
        <v>81.533333333333331</v>
      </c>
      <c r="R984" s="6">
        <f t="shared" si="48"/>
        <v>40743.208333333336</v>
      </c>
      <c r="S984" s="6">
        <f t="shared" si="48"/>
        <v>40745.208333333336</v>
      </c>
    </row>
    <row r="985" spans="1:19" x14ac:dyDescent="0.25">
      <c r="A985">
        <v>983</v>
      </c>
      <c r="B985" t="s">
        <v>1970</v>
      </c>
      <c r="C985" s="3" t="s">
        <v>1971</v>
      </c>
      <c r="D985" t="s">
        <v>2016</v>
      </c>
      <c r="E985" t="s">
        <v>2017</v>
      </c>
      <c r="F985">
        <v>129100</v>
      </c>
      <c r="G985">
        <v>188404</v>
      </c>
      <c r="H985" t="s">
        <v>19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>
        <f t="shared" si="46"/>
        <v>145.93648334624322</v>
      </c>
      <c r="Q985">
        <f t="shared" si="47"/>
        <v>80.999140154772135</v>
      </c>
      <c r="R985" s="6">
        <f t="shared" si="48"/>
        <v>43681.208333333328</v>
      </c>
      <c r="S985" s="6">
        <f t="shared" si="48"/>
        <v>43696.208333333328</v>
      </c>
    </row>
    <row r="986" spans="1:19" ht="31.5" x14ac:dyDescent="0.25">
      <c r="A986">
        <v>984</v>
      </c>
      <c r="B986" t="s">
        <v>1972</v>
      </c>
      <c r="C986" s="3" t="s">
        <v>1973</v>
      </c>
      <c r="D986" t="s">
        <v>2014</v>
      </c>
      <c r="E986" t="s">
        <v>2015</v>
      </c>
      <c r="F986">
        <v>6500</v>
      </c>
      <c r="G986">
        <v>9910</v>
      </c>
      <c r="H986" t="s">
        <v>19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>
        <f t="shared" si="46"/>
        <v>152.46153846153848</v>
      </c>
      <c r="Q986">
        <f t="shared" si="47"/>
        <v>26.010498687664043</v>
      </c>
      <c r="R986" s="6">
        <f t="shared" si="48"/>
        <v>43716.208333333328</v>
      </c>
      <c r="S986" s="6">
        <f t="shared" si="48"/>
        <v>43742.208333333328</v>
      </c>
    </row>
    <row r="987" spans="1:19" x14ac:dyDescent="0.25">
      <c r="A987">
        <v>985</v>
      </c>
      <c r="B987" t="s">
        <v>1974</v>
      </c>
      <c r="C987" s="3" t="s">
        <v>1975</v>
      </c>
      <c r="D987" t="s">
        <v>2010</v>
      </c>
      <c r="E987" t="s">
        <v>2011</v>
      </c>
      <c r="F987">
        <v>170600</v>
      </c>
      <c r="G987">
        <v>114523</v>
      </c>
      <c r="H987" t="s">
        <v>14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>
        <f t="shared" si="46"/>
        <v>67.129542790152414</v>
      </c>
      <c r="Q987">
        <f t="shared" si="47"/>
        <v>25.998410896708286</v>
      </c>
      <c r="R987" s="6">
        <f t="shared" si="48"/>
        <v>41614.25</v>
      </c>
      <c r="S987" s="6">
        <f t="shared" si="48"/>
        <v>41640.25</v>
      </c>
    </row>
    <row r="988" spans="1:19" x14ac:dyDescent="0.25">
      <c r="A988">
        <v>986</v>
      </c>
      <c r="B988" t="s">
        <v>1976</v>
      </c>
      <c r="C988" s="3" t="s">
        <v>1977</v>
      </c>
      <c r="D988" t="s">
        <v>2010</v>
      </c>
      <c r="E988" t="s">
        <v>2011</v>
      </c>
      <c r="F988">
        <v>7800</v>
      </c>
      <c r="G988">
        <v>3144</v>
      </c>
      <c r="H988" t="s">
        <v>14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>
        <f t="shared" si="46"/>
        <v>40.307692307692307</v>
      </c>
      <c r="Q988">
        <f t="shared" si="47"/>
        <v>34.173913043478258</v>
      </c>
      <c r="R988" s="6">
        <f t="shared" si="48"/>
        <v>40638.208333333336</v>
      </c>
      <c r="S988" s="6">
        <f t="shared" si="48"/>
        <v>40652.208333333336</v>
      </c>
    </row>
    <row r="989" spans="1:19" x14ac:dyDescent="0.25">
      <c r="A989">
        <v>987</v>
      </c>
      <c r="B989" t="s">
        <v>1978</v>
      </c>
      <c r="C989" s="3" t="s">
        <v>1979</v>
      </c>
      <c r="D989" t="s">
        <v>2016</v>
      </c>
      <c r="E989" t="s">
        <v>2017</v>
      </c>
      <c r="F989">
        <v>6200</v>
      </c>
      <c r="G989">
        <v>13441</v>
      </c>
      <c r="H989" t="s">
        <v>19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>
        <f t="shared" si="46"/>
        <v>216.79032258064518</v>
      </c>
      <c r="Q989">
        <f t="shared" si="47"/>
        <v>28.002083333333335</v>
      </c>
      <c r="R989" s="6">
        <f t="shared" si="48"/>
        <v>42852.208333333328</v>
      </c>
      <c r="S989" s="6">
        <f t="shared" si="48"/>
        <v>42866.208333333328</v>
      </c>
    </row>
    <row r="990" spans="1:19" x14ac:dyDescent="0.25">
      <c r="A990">
        <v>988</v>
      </c>
      <c r="B990" t="s">
        <v>1980</v>
      </c>
      <c r="C990" s="3" t="s">
        <v>1981</v>
      </c>
      <c r="D990" t="s">
        <v>2022</v>
      </c>
      <c r="E990" t="s">
        <v>2031</v>
      </c>
      <c r="F990">
        <v>9400</v>
      </c>
      <c r="G990">
        <v>4899</v>
      </c>
      <c r="H990" t="s">
        <v>14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>
        <f t="shared" si="46"/>
        <v>52.117021276595743</v>
      </c>
      <c r="Q990">
        <f t="shared" si="47"/>
        <v>76.546875</v>
      </c>
      <c r="R990" s="6">
        <f t="shared" si="48"/>
        <v>42686.25</v>
      </c>
      <c r="S990" s="6">
        <f t="shared" si="48"/>
        <v>42707.25</v>
      </c>
    </row>
    <row r="991" spans="1:19" x14ac:dyDescent="0.25">
      <c r="A991">
        <v>989</v>
      </c>
      <c r="B991" t="s">
        <v>1982</v>
      </c>
      <c r="C991" s="3" t="s">
        <v>1983</v>
      </c>
      <c r="D991" t="s">
        <v>2022</v>
      </c>
      <c r="E991" t="s">
        <v>2034</v>
      </c>
      <c r="F991">
        <v>2400</v>
      </c>
      <c r="G991">
        <v>11990</v>
      </c>
      <c r="H991" t="s">
        <v>19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>
        <f t="shared" si="46"/>
        <v>499.58333333333337</v>
      </c>
      <c r="Q991">
        <f t="shared" si="47"/>
        <v>53.053097345132741</v>
      </c>
      <c r="R991" s="6">
        <f t="shared" si="48"/>
        <v>43571.208333333328</v>
      </c>
      <c r="S991" s="6">
        <f t="shared" si="48"/>
        <v>43576.208333333328</v>
      </c>
    </row>
    <row r="992" spans="1:19" x14ac:dyDescent="0.25">
      <c r="A992">
        <v>990</v>
      </c>
      <c r="B992" t="s">
        <v>1984</v>
      </c>
      <c r="C992" s="3" t="s">
        <v>1985</v>
      </c>
      <c r="D992" t="s">
        <v>2016</v>
      </c>
      <c r="E992" t="s">
        <v>2019</v>
      </c>
      <c r="F992">
        <v>7800</v>
      </c>
      <c r="G992">
        <v>6839</v>
      </c>
      <c r="H992" t="s">
        <v>14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>
        <f t="shared" si="46"/>
        <v>87.679487179487182</v>
      </c>
      <c r="Q992">
        <f t="shared" si="47"/>
        <v>106.859375</v>
      </c>
      <c r="R992" s="6">
        <f t="shared" si="48"/>
        <v>42432.25</v>
      </c>
      <c r="S992" s="6">
        <f t="shared" si="48"/>
        <v>42454.208333333328</v>
      </c>
    </row>
    <row r="993" spans="1:19" x14ac:dyDescent="0.25">
      <c r="A993">
        <v>991</v>
      </c>
      <c r="B993" t="s">
        <v>1056</v>
      </c>
      <c r="C993" s="3" t="s">
        <v>1986</v>
      </c>
      <c r="D993" t="s">
        <v>2010</v>
      </c>
      <c r="E993" t="s">
        <v>2011</v>
      </c>
      <c r="F993">
        <v>9800</v>
      </c>
      <c r="G993">
        <v>11091</v>
      </c>
      <c r="H993" t="s">
        <v>19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>
        <f t="shared" si="46"/>
        <v>113.17346938775511</v>
      </c>
      <c r="Q993">
        <f t="shared" si="47"/>
        <v>46.020746887966808</v>
      </c>
      <c r="R993" s="6">
        <f t="shared" si="48"/>
        <v>41907.208333333336</v>
      </c>
      <c r="S993" s="6">
        <f t="shared" si="48"/>
        <v>41911.208333333336</v>
      </c>
    </row>
    <row r="994" spans="1:19" x14ac:dyDescent="0.25">
      <c r="A994">
        <v>992</v>
      </c>
      <c r="B994" t="s">
        <v>1987</v>
      </c>
      <c r="C994" s="3" t="s">
        <v>1988</v>
      </c>
      <c r="D994" t="s">
        <v>2016</v>
      </c>
      <c r="E994" t="s">
        <v>2019</v>
      </c>
      <c r="F994">
        <v>3100</v>
      </c>
      <c r="G994">
        <v>13223</v>
      </c>
      <c r="H994" t="s">
        <v>19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>
        <f t="shared" si="46"/>
        <v>426.54838709677421</v>
      </c>
      <c r="Q994">
        <f t="shared" si="47"/>
        <v>100.17424242424242</v>
      </c>
      <c r="R994" s="6">
        <f t="shared" si="48"/>
        <v>43227.208333333328</v>
      </c>
      <c r="S994" s="6">
        <f t="shared" si="48"/>
        <v>43241.208333333328</v>
      </c>
    </row>
    <row r="995" spans="1:19" x14ac:dyDescent="0.25">
      <c r="A995">
        <v>993</v>
      </c>
      <c r="B995" t="s">
        <v>1989</v>
      </c>
      <c r="C995" s="3" t="s">
        <v>1990</v>
      </c>
      <c r="D995" t="s">
        <v>2029</v>
      </c>
      <c r="E995" t="s">
        <v>2030</v>
      </c>
      <c r="F995">
        <v>9800</v>
      </c>
      <c r="G995">
        <v>7608</v>
      </c>
      <c r="H995" t="s">
        <v>63</v>
      </c>
      <c r="I995">
        <v>75</v>
      </c>
      <c r="J995" t="s">
        <v>94</v>
      </c>
      <c r="K995" t="s">
        <v>95</v>
      </c>
      <c r="L995">
        <v>1450936800</v>
      </c>
      <c r="M995">
        <v>1452405600</v>
      </c>
      <c r="N995" t="b">
        <v>0</v>
      </c>
      <c r="O995" t="b">
        <v>1</v>
      </c>
      <c r="P995">
        <f t="shared" si="46"/>
        <v>77.632653061224488</v>
      </c>
      <c r="Q995">
        <f t="shared" si="47"/>
        <v>101.44</v>
      </c>
      <c r="R995" s="6">
        <f t="shared" si="48"/>
        <v>42362.25</v>
      </c>
      <c r="S995" s="6">
        <f t="shared" si="48"/>
        <v>42379.25</v>
      </c>
    </row>
    <row r="996" spans="1:19" x14ac:dyDescent="0.25">
      <c r="A996">
        <v>994</v>
      </c>
      <c r="B996" t="s">
        <v>1991</v>
      </c>
      <c r="C996" s="3" t="s">
        <v>1992</v>
      </c>
      <c r="D996" t="s">
        <v>2022</v>
      </c>
      <c r="E996" t="s">
        <v>2034</v>
      </c>
      <c r="F996">
        <v>141100</v>
      </c>
      <c r="G996">
        <v>74073</v>
      </c>
      <c r="H996" t="s">
        <v>14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>
        <f t="shared" si="46"/>
        <v>52.496810772501767</v>
      </c>
      <c r="Q996">
        <f t="shared" si="47"/>
        <v>87.972684085510693</v>
      </c>
      <c r="R996" s="6">
        <f t="shared" si="48"/>
        <v>41929.208333333336</v>
      </c>
      <c r="S996" s="6">
        <f t="shared" si="48"/>
        <v>41935.208333333336</v>
      </c>
    </row>
    <row r="997" spans="1:19" x14ac:dyDescent="0.25">
      <c r="A997">
        <v>995</v>
      </c>
      <c r="B997" t="s">
        <v>1993</v>
      </c>
      <c r="C997" s="3" t="s">
        <v>1994</v>
      </c>
      <c r="D997" t="s">
        <v>2008</v>
      </c>
      <c r="E997" t="s">
        <v>2009</v>
      </c>
      <c r="F997">
        <v>97300</v>
      </c>
      <c r="G997">
        <v>153216</v>
      </c>
      <c r="H997" t="s">
        <v>19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>
        <f t="shared" si="46"/>
        <v>157.46762589928059</v>
      </c>
      <c r="Q997">
        <f t="shared" si="47"/>
        <v>74.995594713656388</v>
      </c>
      <c r="R997" s="6">
        <f t="shared" si="48"/>
        <v>43408.208333333328</v>
      </c>
      <c r="S997" s="6">
        <f t="shared" si="48"/>
        <v>43437.25</v>
      </c>
    </row>
    <row r="998" spans="1:19" ht="31.5" x14ac:dyDescent="0.25">
      <c r="A998">
        <v>996</v>
      </c>
      <c r="B998" t="s">
        <v>1995</v>
      </c>
      <c r="C998" s="3" t="s">
        <v>1996</v>
      </c>
      <c r="D998" t="s">
        <v>2014</v>
      </c>
      <c r="E998" t="s">
        <v>2015</v>
      </c>
      <c r="F998">
        <v>6600</v>
      </c>
      <c r="G998">
        <v>4814</v>
      </c>
      <c r="H998" t="s">
        <v>14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>
        <f t="shared" si="46"/>
        <v>72.939393939393938</v>
      </c>
      <c r="Q998">
        <f t="shared" si="47"/>
        <v>42.982142857142854</v>
      </c>
      <c r="R998" s="6">
        <f t="shared" si="48"/>
        <v>41276.25</v>
      </c>
      <c r="S998" s="6">
        <f t="shared" si="48"/>
        <v>41306.25</v>
      </c>
    </row>
    <row r="999" spans="1:19" x14ac:dyDescent="0.25">
      <c r="A999">
        <v>997</v>
      </c>
      <c r="B999" t="s">
        <v>1997</v>
      </c>
      <c r="C999" s="3" t="s">
        <v>1998</v>
      </c>
      <c r="D999" t="s">
        <v>2014</v>
      </c>
      <c r="E999" t="s">
        <v>2015</v>
      </c>
      <c r="F999">
        <v>7600</v>
      </c>
      <c r="G999">
        <v>4603</v>
      </c>
      <c r="H999" t="s">
        <v>63</v>
      </c>
      <c r="I999">
        <v>139</v>
      </c>
      <c r="J999" t="s">
        <v>94</v>
      </c>
      <c r="K999" t="s">
        <v>95</v>
      </c>
      <c r="L999">
        <v>1390197600</v>
      </c>
      <c r="M999">
        <v>1390629600</v>
      </c>
      <c r="N999" t="b">
        <v>0</v>
      </c>
      <c r="O999" t="b">
        <v>0</v>
      </c>
      <c r="P999">
        <f t="shared" si="46"/>
        <v>60.565789473684205</v>
      </c>
      <c r="Q999">
        <f t="shared" si="47"/>
        <v>33.115107913669064</v>
      </c>
      <c r="R999" s="6">
        <f t="shared" si="48"/>
        <v>41659.25</v>
      </c>
      <c r="S999" s="6">
        <f t="shared" si="48"/>
        <v>41664.25</v>
      </c>
    </row>
    <row r="1000" spans="1:19" x14ac:dyDescent="0.25">
      <c r="A1000">
        <v>998</v>
      </c>
      <c r="B1000" t="s">
        <v>1999</v>
      </c>
      <c r="C1000" s="3" t="s">
        <v>2000</v>
      </c>
      <c r="D1000" t="s">
        <v>2010</v>
      </c>
      <c r="E1000" t="s">
        <v>2020</v>
      </c>
      <c r="F1000">
        <v>66600</v>
      </c>
      <c r="G1000">
        <v>37823</v>
      </c>
      <c r="H1000" t="s">
        <v>14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>
        <f t="shared" si="46"/>
        <v>56.791291291291287</v>
      </c>
      <c r="Q1000">
        <f t="shared" si="47"/>
        <v>101.13101604278074</v>
      </c>
      <c r="R1000" s="6">
        <f t="shared" si="48"/>
        <v>40220.25</v>
      </c>
      <c r="S1000" s="6">
        <f t="shared" si="48"/>
        <v>40234.25</v>
      </c>
    </row>
    <row r="1001" spans="1:19" x14ac:dyDescent="0.25">
      <c r="A1001">
        <v>999</v>
      </c>
      <c r="B1001" t="s">
        <v>2001</v>
      </c>
      <c r="C1001" s="3" t="s">
        <v>2002</v>
      </c>
      <c r="D1001" t="s">
        <v>2008</v>
      </c>
      <c r="E1001" t="s">
        <v>2009</v>
      </c>
      <c r="F1001">
        <v>111100</v>
      </c>
      <c r="G1001">
        <v>62819</v>
      </c>
      <c r="H1001" t="s">
        <v>63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>
        <f t="shared" si="46"/>
        <v>56.542754275427541</v>
      </c>
      <c r="Q1001">
        <f t="shared" si="47"/>
        <v>55.98841354723708</v>
      </c>
      <c r="R1001" s="6">
        <f t="shared" si="48"/>
        <v>42550.208333333328</v>
      </c>
      <c r="S1001" s="6">
        <f t="shared" si="48"/>
        <v>42557.208333333328</v>
      </c>
    </row>
  </sheetData>
  <conditionalFormatting sqref="H1:H1048576">
    <cfRule type="cellIs" dxfId="11" priority="4" operator="equal">
      <formula>"live"</formula>
    </cfRule>
    <cfRule type="cellIs" dxfId="10" priority="5" operator="equal">
      <formula>"successful"</formula>
    </cfRule>
    <cfRule type="cellIs" dxfId="9" priority="6" operator="equal">
      <formula>"canceled"</formula>
    </cfRule>
    <cfRule type="cellIs" dxfId="8" priority="7" operator="equal">
      <formula>"failed"</formula>
    </cfRule>
  </conditionalFormatting>
  <conditionalFormatting sqref="P2:P1001">
    <cfRule type="colorScale" priority="3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09D1-113A-4A93-AF0E-A3E8A2F713F9}">
  <dimension ref="A2:F15"/>
  <sheetViews>
    <sheetView tabSelected="1" workbookViewId="0">
      <selection activeCell="O8" sqref="O8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0" width="15.25" bestFit="1" customWidth="1"/>
    <col min="11" max="11" width="11" bestFit="1" customWidth="1"/>
    <col min="12" max="12" width="11.125" bestFit="1" customWidth="1"/>
    <col min="13" max="13" width="11.625" bestFit="1" customWidth="1"/>
    <col min="14" max="14" width="14.875" bestFit="1" customWidth="1"/>
    <col min="15" max="20" width="12.5" bestFit="1" customWidth="1"/>
    <col min="21" max="21" width="10.625" bestFit="1" customWidth="1"/>
    <col min="22" max="22" width="18" bestFit="1" customWidth="1"/>
    <col min="23" max="23" width="17.25" bestFit="1" customWidth="1"/>
    <col min="24" max="27" width="15.375" bestFit="1" customWidth="1"/>
    <col min="28" max="28" width="14.75" bestFit="1" customWidth="1"/>
    <col min="29" max="30" width="12.25" bestFit="1" customWidth="1"/>
    <col min="31" max="31" width="15.5" bestFit="1" customWidth="1"/>
    <col min="33" max="33" width="12.125" bestFit="1" customWidth="1"/>
    <col min="34" max="34" width="8.625" bestFit="1" customWidth="1"/>
    <col min="35" max="35" width="11.75" bestFit="1" customWidth="1"/>
    <col min="36" max="36" width="11" bestFit="1" customWidth="1"/>
  </cols>
  <sheetData>
    <row r="2" spans="1:6" x14ac:dyDescent="0.25">
      <c r="A2" s="4" t="s">
        <v>6</v>
      </c>
      <c r="B2" t="s">
        <v>2044</v>
      </c>
    </row>
    <row r="4" spans="1:6" x14ac:dyDescent="0.25">
      <c r="A4" s="4" t="s">
        <v>2045</v>
      </c>
      <c r="B4" s="4" t="s">
        <v>2043</v>
      </c>
    </row>
    <row r="5" spans="1:6" x14ac:dyDescent="0.25">
      <c r="A5" s="4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5" t="s">
        <v>2016</v>
      </c>
      <c r="B6" s="11">
        <v>1</v>
      </c>
      <c r="C6" s="11">
        <v>15</v>
      </c>
      <c r="D6" s="11">
        <v>2</v>
      </c>
      <c r="E6" s="11">
        <v>23</v>
      </c>
      <c r="F6" s="11">
        <v>41</v>
      </c>
    </row>
    <row r="7" spans="1:6" x14ac:dyDescent="0.25">
      <c r="A7" s="5" t="s">
        <v>2008</v>
      </c>
      <c r="B7" s="11">
        <v>1</v>
      </c>
      <c r="C7" s="11">
        <v>3</v>
      </c>
      <c r="D7" s="11"/>
      <c r="E7" s="11">
        <v>5</v>
      </c>
      <c r="F7" s="11">
        <v>9</v>
      </c>
    </row>
    <row r="8" spans="1:6" x14ac:dyDescent="0.25">
      <c r="A8" s="5" t="s">
        <v>2025</v>
      </c>
      <c r="B8" s="11"/>
      <c r="C8" s="11">
        <v>3</v>
      </c>
      <c r="D8" s="11">
        <v>1</v>
      </c>
      <c r="E8" s="11">
        <v>7</v>
      </c>
      <c r="F8" s="11">
        <v>11</v>
      </c>
    </row>
    <row r="9" spans="1:6" x14ac:dyDescent="0.25">
      <c r="A9" s="5" t="s">
        <v>2039</v>
      </c>
      <c r="B9" s="11"/>
      <c r="C9" s="11"/>
      <c r="D9" s="11"/>
      <c r="E9" s="11"/>
      <c r="F9" s="11"/>
    </row>
    <row r="10" spans="1:6" x14ac:dyDescent="0.25">
      <c r="A10" s="5" t="s">
        <v>2010</v>
      </c>
      <c r="B10" s="11">
        <v>4</v>
      </c>
      <c r="C10" s="11">
        <v>20</v>
      </c>
      <c r="D10" s="11"/>
      <c r="E10" s="11">
        <v>15</v>
      </c>
      <c r="F10" s="11">
        <v>39</v>
      </c>
    </row>
    <row r="11" spans="1:6" x14ac:dyDescent="0.25">
      <c r="A11" s="5" t="s">
        <v>2029</v>
      </c>
      <c r="B11" s="11">
        <v>1</v>
      </c>
      <c r="C11" s="11">
        <v>3</v>
      </c>
      <c r="D11" s="11"/>
      <c r="E11" s="11">
        <v>2</v>
      </c>
      <c r="F11" s="11">
        <v>6</v>
      </c>
    </row>
    <row r="12" spans="1:6" x14ac:dyDescent="0.25">
      <c r="A12" s="5" t="s">
        <v>2022</v>
      </c>
      <c r="B12" s="11"/>
      <c r="C12" s="11">
        <v>6</v>
      </c>
      <c r="D12" s="11"/>
      <c r="E12" s="11">
        <v>9</v>
      </c>
      <c r="F12" s="11">
        <v>15</v>
      </c>
    </row>
    <row r="13" spans="1:6" x14ac:dyDescent="0.25">
      <c r="A13" s="5" t="s">
        <v>2012</v>
      </c>
      <c r="B13" s="11"/>
      <c r="C13" s="11">
        <v>4</v>
      </c>
      <c r="D13" s="11"/>
      <c r="E13" s="11">
        <v>15</v>
      </c>
      <c r="F13" s="11">
        <v>19</v>
      </c>
    </row>
    <row r="14" spans="1:6" x14ac:dyDescent="0.25">
      <c r="A14" s="5" t="s">
        <v>2014</v>
      </c>
      <c r="B14" s="11">
        <v>4</v>
      </c>
      <c r="C14" s="11">
        <v>17</v>
      </c>
      <c r="D14" s="11">
        <v>1</v>
      </c>
      <c r="E14" s="11">
        <v>31</v>
      </c>
      <c r="F14" s="11">
        <v>53</v>
      </c>
    </row>
    <row r="15" spans="1:6" x14ac:dyDescent="0.25">
      <c r="A15" s="5" t="s">
        <v>2042</v>
      </c>
      <c r="B15" s="11">
        <v>11</v>
      </c>
      <c r="C15" s="11">
        <v>71</v>
      </c>
      <c r="D15" s="11">
        <v>4</v>
      </c>
      <c r="E15" s="11">
        <v>107</v>
      </c>
      <c r="F15" s="11">
        <v>193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7368-6E99-4366-9B2A-E3313EFBD9D7}">
  <dimension ref="A1:F29"/>
  <sheetViews>
    <sheetView workbookViewId="0">
      <selection activeCell="H33" sqref="H33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2045</v>
      </c>
      <c r="B3" s="4" t="s">
        <v>2043</v>
      </c>
    </row>
    <row r="4" spans="1:6" x14ac:dyDescent="0.25">
      <c r="A4" s="4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5" t="s">
        <v>2024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5" t="s">
        <v>2040</v>
      </c>
      <c r="E6">
        <v>4</v>
      </c>
      <c r="F6">
        <v>4</v>
      </c>
    </row>
    <row r="7" spans="1:6" x14ac:dyDescent="0.25">
      <c r="A7" s="5" t="s">
        <v>2017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5" t="s">
        <v>2019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5" t="s">
        <v>2018</v>
      </c>
      <c r="C9">
        <v>8</v>
      </c>
      <c r="E9">
        <v>10</v>
      </c>
      <c r="F9">
        <v>18</v>
      </c>
    </row>
    <row r="10" spans="1:6" x14ac:dyDescent="0.25">
      <c r="A10" s="5" t="s">
        <v>2028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5" t="s">
        <v>2009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5" t="s">
        <v>2020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5" t="s">
        <v>2033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5" t="s">
        <v>2032</v>
      </c>
      <c r="C14">
        <v>3</v>
      </c>
      <c r="E14">
        <v>4</v>
      </c>
      <c r="F14">
        <v>7</v>
      </c>
    </row>
    <row r="15" spans="1:6" x14ac:dyDescent="0.25">
      <c r="A15" s="5" t="s">
        <v>2036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5" t="s">
        <v>2023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5" t="s">
        <v>2030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5" t="s">
        <v>2015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5" t="s">
        <v>2031</v>
      </c>
      <c r="C19">
        <v>4</v>
      </c>
      <c r="E19">
        <v>4</v>
      </c>
      <c r="F19">
        <v>8</v>
      </c>
    </row>
    <row r="20" spans="1:6" x14ac:dyDescent="0.25">
      <c r="A20" s="5" t="s">
        <v>2011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5" t="s">
        <v>2038</v>
      </c>
      <c r="C21">
        <v>9</v>
      </c>
      <c r="E21">
        <v>5</v>
      </c>
      <c r="F21">
        <v>14</v>
      </c>
    </row>
    <row r="22" spans="1:6" x14ac:dyDescent="0.25">
      <c r="A22" s="5" t="s">
        <v>2027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5" t="s">
        <v>2035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5" t="s">
        <v>2034</v>
      </c>
      <c r="C24">
        <v>7</v>
      </c>
      <c r="E24">
        <v>14</v>
      </c>
      <c r="F24">
        <v>21</v>
      </c>
    </row>
    <row r="25" spans="1:6" x14ac:dyDescent="0.25">
      <c r="A25" s="5" t="s">
        <v>2026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5" t="s">
        <v>2021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5" t="s">
        <v>2013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5" t="s">
        <v>2037</v>
      </c>
      <c r="E28">
        <v>3</v>
      </c>
      <c r="F28">
        <v>3</v>
      </c>
    </row>
    <row r="29" spans="1:6" x14ac:dyDescent="0.25">
      <c r="A29" s="5" t="s">
        <v>2042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A081-0C7E-49FC-9456-9AE4F907DFDA}">
  <dimension ref="A1:E18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2006</v>
      </c>
      <c r="B1" t="s">
        <v>2044</v>
      </c>
    </row>
    <row r="2" spans="1:5" x14ac:dyDescent="0.25">
      <c r="A2" s="4" t="s">
        <v>2061</v>
      </c>
      <c r="B2" t="s">
        <v>2060</v>
      </c>
    </row>
    <row r="4" spans="1:5" x14ac:dyDescent="0.25">
      <c r="A4" s="4" t="s">
        <v>2045</v>
      </c>
      <c r="B4" s="4" t="s">
        <v>2043</v>
      </c>
    </row>
    <row r="5" spans="1:5" x14ac:dyDescent="0.25">
      <c r="A5" s="4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5">
      <c r="A6" s="5" t="s">
        <v>2048</v>
      </c>
      <c r="B6" s="11">
        <v>1</v>
      </c>
      <c r="C6" s="11">
        <v>12</v>
      </c>
      <c r="D6" s="11">
        <v>23</v>
      </c>
      <c r="E6" s="11">
        <v>36</v>
      </c>
    </row>
    <row r="7" spans="1:5" x14ac:dyDescent="0.25">
      <c r="A7" s="5" t="s">
        <v>2049</v>
      </c>
      <c r="B7" s="11">
        <v>5</v>
      </c>
      <c r="C7" s="11">
        <v>15</v>
      </c>
      <c r="D7" s="11">
        <v>18</v>
      </c>
      <c r="E7" s="11">
        <v>38</v>
      </c>
    </row>
    <row r="8" spans="1:5" x14ac:dyDescent="0.25">
      <c r="A8" s="5" t="s">
        <v>2050</v>
      </c>
      <c r="B8" s="11">
        <v>1</v>
      </c>
      <c r="C8" s="11">
        <v>15</v>
      </c>
      <c r="D8" s="11">
        <v>24</v>
      </c>
      <c r="E8" s="11">
        <v>40</v>
      </c>
    </row>
    <row r="9" spans="1:5" x14ac:dyDescent="0.25">
      <c r="A9" s="5" t="s">
        <v>2051</v>
      </c>
      <c r="B9" s="11">
        <v>1</v>
      </c>
      <c r="C9" s="11">
        <v>15</v>
      </c>
      <c r="D9" s="11">
        <v>24</v>
      </c>
      <c r="E9" s="11">
        <v>40</v>
      </c>
    </row>
    <row r="10" spans="1:5" x14ac:dyDescent="0.25">
      <c r="A10" s="5" t="s">
        <v>2052</v>
      </c>
      <c r="B10" s="11">
        <v>1</v>
      </c>
      <c r="C10" s="11">
        <v>12</v>
      </c>
      <c r="D10" s="11">
        <v>23</v>
      </c>
      <c r="E10" s="11">
        <v>36</v>
      </c>
    </row>
    <row r="11" spans="1:5" x14ac:dyDescent="0.25">
      <c r="A11" s="5" t="s">
        <v>2053</v>
      </c>
      <c r="B11" s="11">
        <v>1</v>
      </c>
      <c r="C11" s="11">
        <v>10</v>
      </c>
      <c r="D11" s="11">
        <v>22</v>
      </c>
      <c r="E11" s="11">
        <v>33</v>
      </c>
    </row>
    <row r="12" spans="1:5" x14ac:dyDescent="0.25">
      <c r="A12" s="5" t="s">
        <v>2054</v>
      </c>
      <c r="B12" s="11">
        <v>2</v>
      </c>
      <c r="C12" s="11">
        <v>11</v>
      </c>
      <c r="D12" s="11">
        <v>28</v>
      </c>
      <c r="E12" s="11">
        <v>41</v>
      </c>
    </row>
    <row r="13" spans="1:5" x14ac:dyDescent="0.25">
      <c r="A13" s="5" t="s">
        <v>2055</v>
      </c>
      <c r="B13" s="11">
        <v>4</v>
      </c>
      <c r="C13" s="11">
        <v>17</v>
      </c>
      <c r="D13" s="11">
        <v>16</v>
      </c>
      <c r="E13" s="11">
        <v>37</v>
      </c>
    </row>
    <row r="14" spans="1:5" x14ac:dyDescent="0.25">
      <c r="A14" s="5" t="s">
        <v>2056</v>
      </c>
      <c r="B14" s="11">
        <v>2</v>
      </c>
      <c r="C14" s="11">
        <v>9</v>
      </c>
      <c r="D14" s="11">
        <v>18</v>
      </c>
      <c r="E14" s="11">
        <v>29</v>
      </c>
    </row>
    <row r="15" spans="1:5" x14ac:dyDescent="0.25">
      <c r="A15" s="5" t="s">
        <v>2057</v>
      </c>
      <c r="B15" s="11">
        <v>2</v>
      </c>
      <c r="C15" s="11">
        <v>9</v>
      </c>
      <c r="D15" s="11">
        <v>19</v>
      </c>
      <c r="E15" s="11">
        <v>30</v>
      </c>
    </row>
    <row r="16" spans="1:5" x14ac:dyDescent="0.25">
      <c r="A16" s="5" t="s">
        <v>2058</v>
      </c>
      <c r="B16" s="11"/>
      <c r="C16" s="11">
        <v>10</v>
      </c>
      <c r="D16" s="11">
        <v>19</v>
      </c>
      <c r="E16" s="11">
        <v>29</v>
      </c>
    </row>
    <row r="17" spans="1:5" x14ac:dyDescent="0.25">
      <c r="A17" s="5" t="s">
        <v>2059</v>
      </c>
      <c r="B17" s="11">
        <v>2</v>
      </c>
      <c r="C17" s="11">
        <v>14</v>
      </c>
      <c r="D17" s="11">
        <v>21</v>
      </c>
      <c r="E17" s="11">
        <v>37</v>
      </c>
    </row>
    <row r="18" spans="1:5" x14ac:dyDescent="0.25">
      <c r="A18" s="5" t="s">
        <v>2042</v>
      </c>
      <c r="B18" s="11">
        <v>22</v>
      </c>
      <c r="C18" s="11">
        <v>149</v>
      </c>
      <c r="D18" s="11">
        <v>255</v>
      </c>
      <c r="E18" s="11">
        <v>426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7CD3-C600-49C4-8C3A-CE52C4D6DA84}">
  <dimension ref="A1:H13"/>
  <sheetViews>
    <sheetView workbookViewId="0">
      <selection activeCell="B5" sqref="B5"/>
    </sheetView>
  </sheetViews>
  <sheetFormatPr defaultRowHeight="15.75" x14ac:dyDescent="0.25"/>
  <cols>
    <col min="1" max="1" width="13.6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8" bestFit="1" customWidth="1"/>
    <col min="7" max="7" width="15.5" style="8" bestFit="1" customWidth="1"/>
    <col min="8" max="8" width="18.75" style="8" bestFit="1" customWidth="1"/>
  </cols>
  <sheetData>
    <row r="1" spans="1:8" x14ac:dyDescent="0.25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s="8" t="s">
        <v>2067</v>
      </c>
      <c r="G1" s="8" t="s">
        <v>2068</v>
      </c>
      <c r="H1" s="8" t="s">
        <v>2069</v>
      </c>
    </row>
    <row r="2" spans="1:8" x14ac:dyDescent="0.25">
      <c r="A2" t="s">
        <v>2070</v>
      </c>
      <c r="B2">
        <f>COUNTIFS(Crowdfunding!F:F, "&lt;1000", Crowdfunding!H:H, "successful")</f>
        <v>30</v>
      </c>
      <c r="C2">
        <f>COUNTIFS(Crowdfunding!F:F, "&lt;1000", Crowdfunding!H:H, "failed")</f>
        <v>20</v>
      </c>
      <c r="D2">
        <f>COUNTIFS(Crowdfunding!F:F, "&lt;1000", Crowdfunding!H:H, "canceled")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2071</v>
      </c>
      <c r="B3">
        <f>COUNTIFS(Crowdfunding!F:F, "&gt;=1000", Crowdfunding!F:F, "&lt;4999", Crowdfunding!H:H, "successful")</f>
        <v>191</v>
      </c>
      <c r="C3">
        <f>COUNTIFS(Crowdfunding!F:F, "&gt;=1000", Crowdfunding!F:F, "&lt;4999", Crowdfunding!H:H, "failed")</f>
        <v>38</v>
      </c>
      <c r="D3">
        <f>COUNTIFS(Crowdfunding!F:F, "&gt;=1000", Crowdfunding!F:F, "&lt;4999", Crowdfunding!H:H, "canceled")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2072</v>
      </c>
      <c r="B4">
        <f>COUNTIFS(Crowdfunding!F:F, "&gt;=5000", Crowdfunding!F:F, "&lt;9999",Crowdfunding!H:H, "successful")</f>
        <v>164</v>
      </c>
      <c r="C4">
        <f>COUNTIFS(Crowdfunding!F:F, "&gt;=5000", Crowdfunding!F:F, "&lt;9999", Crowdfunding!H:H, "failed")</f>
        <v>126</v>
      </c>
      <c r="D4">
        <f>COUNTIFS(Crowdfunding!F:F, "&gt;=5000", Crowdfunding!F:F, "&lt;9999", Crowdfunding!H:H, 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2073</v>
      </c>
      <c r="B5">
        <f>COUNTIFS(Crowdfunding!F:F, "&gt;=10000", Crowdfunding!F:F, "&lt;14999", Crowdfunding!H:H, "successful")</f>
        <v>4</v>
      </c>
      <c r="C5">
        <f>COUNTIFS(Crowdfunding!F:F, "&gt;=10000", Crowdfunding!F:F, "&lt;14999", Crowdfunding!H:H, "failed")</f>
        <v>5</v>
      </c>
      <c r="D5">
        <f>COUNTIFS(Crowdfunding!F:F, "&gt;=10000", Crowdfunding!F:F, "&lt;14999", Crowdfunding!H:H, 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2074</v>
      </c>
      <c r="B6">
        <f>COUNTIFS(Crowdfunding!F:F, "&gt;=15000", Crowdfunding!F:F, "&lt;19999", Crowdfunding!H:H, "successful")</f>
        <v>10</v>
      </c>
      <c r="C6">
        <f>COUNTIFS(Crowdfunding!F:F, "&gt;=15000", Crowdfunding!F:F, "&lt;19999", Crowdfunding!H:H, "failed")</f>
        <v>0</v>
      </c>
      <c r="D6">
        <f>COUNTIFS(Crowdfunding!F:F, "&gt;=15000", Crowdfunding!F:F, "&lt;19999", Crowdfunding!H:H, 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2075</v>
      </c>
      <c r="B7">
        <f>COUNTIFS(Crowdfunding!F:F, "&gt;=20000", Crowdfunding!F:F, "&lt;24999", Crowdfunding!H:H, "successful")</f>
        <v>7</v>
      </c>
      <c r="C7">
        <f>COUNTIFS(Crowdfunding!F:F, "&gt;=20000", Crowdfunding!F:F, "&lt;24999", Crowdfunding!H:H, "failed")</f>
        <v>0</v>
      </c>
      <c r="D7">
        <f>COUNTIFS(Crowdfunding!F:F, "&gt;=20000", Crowdfunding!F:F, "&lt;24999", Crowdfunding!H:H, 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2076</v>
      </c>
      <c r="B8">
        <f>COUNTIFS(Crowdfunding!F:F, "&gt;=25000", Crowdfunding!F:F, "&lt;29999", Crowdfunding!H:H, "successful")</f>
        <v>11</v>
      </c>
      <c r="C8">
        <f>COUNTIFS(Crowdfunding!F:F, "&gt;=25000", Crowdfunding!F:F, "&lt;29999", Crowdfunding!H:H, "failed")</f>
        <v>3</v>
      </c>
      <c r="D8">
        <f>COUNTIFS(Crowdfunding!F:F, "&gt;=25000", Crowdfunding!F:F, "&lt;29999", Crowdfunding!H:H, 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2077</v>
      </c>
      <c r="B9">
        <f>COUNTIFS(Crowdfunding!F:F, "&gt;=30000", Crowdfunding!F:F, "&lt;34999", Crowdfunding!H:H, "successful")</f>
        <v>7</v>
      </c>
      <c r="C9">
        <f>COUNTIFS(Crowdfunding!F:F, "&gt;=30000", Crowdfunding!F:F, "&lt;34999", Crowdfunding!H:H, "failed")</f>
        <v>0</v>
      </c>
      <c r="D9">
        <f>COUNTIFS(Crowdfunding!F:F, "&gt;=30000", Crowdfunding!F:F, "&lt;34999", Crowdfunding!H:H, 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2078</v>
      </c>
      <c r="B10">
        <f>COUNTIFS(Crowdfunding!F:F, "&gt;=35000", Crowdfunding!F:F, "&lt;39999", Crowdfunding!H:H, "successful")</f>
        <v>8</v>
      </c>
      <c r="C10">
        <f>COUNTIFS(Crowdfunding!F:F, "&gt;=35000", Crowdfunding!F:F, "&lt;39999", Crowdfunding!H:H, "failed")</f>
        <v>3</v>
      </c>
      <c r="D10">
        <f>COUNTIFS(Crowdfunding!F:F, "&gt;=35000", Crowdfunding!F:F, "&lt;39999", Crowdfunding!H:H, 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2079</v>
      </c>
      <c r="B11">
        <f>COUNTIFS(Crowdfunding!F:F, "&gt;=40000", Crowdfunding!F:F, "&lt;44999", Crowdfunding!H:H, "successful")</f>
        <v>11</v>
      </c>
      <c r="C11">
        <f>COUNTIFS(Crowdfunding!F:F, "&gt;=40000", Crowdfunding!F:F, "&lt;44999", Crowdfunding!H:H, "failed")</f>
        <v>3</v>
      </c>
      <c r="D11">
        <f>COUNTIFS(Crowdfunding!F:F, "&gt;=40000", Crowdfunding!F:F, "&lt;44999", Crowdfunding!H:H, 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2080</v>
      </c>
      <c r="B12">
        <f>COUNTIFS(Crowdfunding!F:F, "&gt;=45000", Crowdfunding!F:F, "&lt;49999", Crowdfunding!H:H, "successful")</f>
        <v>8</v>
      </c>
      <c r="C12">
        <f>COUNTIFS(Crowdfunding!F:F, "&gt;=45000", Crowdfunding!F:F, "&lt;49999", Crowdfunding!H:H, "failed")</f>
        <v>3</v>
      </c>
      <c r="D12">
        <f>COUNTIFS(Crowdfunding!F:F, "&gt;=45000", Crowdfunding!F:F, "&lt;49999", Crowdfunding!H:H, 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2081</v>
      </c>
      <c r="B13">
        <f>COUNTIFS(Crowdfunding!F:F, "&gt;=50000", Crowdfunding!H:H, "successful")</f>
        <v>114</v>
      </c>
      <c r="C13">
        <f>COUNTIFS(Crowdfunding!F:F, "&gt;=50000", Crowdfunding!H:H, "failed")</f>
        <v>163</v>
      </c>
      <c r="D13">
        <f>COUNTIFS(Crowdfunding!F:F, "&gt;=50000", Crowdfunding!H:H, 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F3C5-3ED1-418A-835B-C97CE6D2F11D}">
  <dimension ref="A1:K566"/>
  <sheetViews>
    <sheetView zoomScaleNormal="100" workbookViewId="0">
      <selection activeCell="M17" sqref="M17"/>
    </sheetView>
  </sheetViews>
  <sheetFormatPr defaultRowHeight="15.75" x14ac:dyDescent="0.25"/>
  <cols>
    <col min="1" max="1" width="8.5" bestFit="1" customWidth="1"/>
    <col min="2" max="2" width="13.5" bestFit="1" customWidth="1"/>
    <col min="4" max="4" width="9.375" bestFit="1" customWidth="1"/>
    <col min="5" max="5" width="13.5" bestFit="1" customWidth="1"/>
    <col min="8" max="8" width="10" bestFit="1" customWidth="1"/>
    <col min="9" max="10" width="13.75" bestFit="1" customWidth="1"/>
    <col min="11" max="11" width="10.375" bestFit="1" customWidth="1"/>
  </cols>
  <sheetData>
    <row r="1" spans="1:11" x14ac:dyDescent="0.25">
      <c r="A1" s="1" t="s">
        <v>4</v>
      </c>
      <c r="B1" s="1" t="s">
        <v>5</v>
      </c>
      <c r="D1" s="9" t="s">
        <v>4</v>
      </c>
      <c r="E1" s="9" t="s">
        <v>5</v>
      </c>
    </row>
    <row r="2" spans="1:11" x14ac:dyDescent="0.25">
      <c r="A2" t="s">
        <v>14</v>
      </c>
      <c r="B2">
        <v>0</v>
      </c>
      <c r="D2" t="s">
        <v>19</v>
      </c>
      <c r="E2">
        <v>158</v>
      </c>
    </row>
    <row r="3" spans="1:11" x14ac:dyDescent="0.25">
      <c r="A3" t="s">
        <v>14</v>
      </c>
      <c r="B3">
        <v>24</v>
      </c>
      <c r="D3" t="s">
        <v>19</v>
      </c>
      <c r="E3">
        <v>1425</v>
      </c>
      <c r="H3" s="9"/>
      <c r="I3" s="9" t="s">
        <v>2082</v>
      </c>
      <c r="J3" s="9"/>
      <c r="K3" s="9" t="s">
        <v>2083</v>
      </c>
    </row>
    <row r="4" spans="1:11" x14ac:dyDescent="0.25">
      <c r="A4" t="s">
        <v>14</v>
      </c>
      <c r="B4">
        <v>53</v>
      </c>
      <c r="D4" t="s">
        <v>19</v>
      </c>
      <c r="E4">
        <v>174</v>
      </c>
      <c r="H4" t="s">
        <v>2085</v>
      </c>
      <c r="I4" s="10">
        <f>AVERAGE(B2:B365)</f>
        <v>585.61538461538464</v>
      </c>
      <c r="J4" t="s">
        <v>2085</v>
      </c>
      <c r="K4" s="10">
        <f>AVERAGE(E2:E566)</f>
        <v>851.14690265486729</v>
      </c>
    </row>
    <row r="5" spans="1:11" x14ac:dyDescent="0.25">
      <c r="A5" t="s">
        <v>14</v>
      </c>
      <c r="B5">
        <v>18</v>
      </c>
      <c r="D5" t="s">
        <v>19</v>
      </c>
      <c r="E5">
        <v>227</v>
      </c>
      <c r="H5" t="s">
        <v>2084</v>
      </c>
      <c r="I5">
        <f>MEDIAN(B2:B365)</f>
        <v>114.5</v>
      </c>
      <c r="J5" t="s">
        <v>2084</v>
      </c>
      <c r="K5">
        <f>MEDIAN(E2:E566)</f>
        <v>201</v>
      </c>
    </row>
    <row r="6" spans="1:11" x14ac:dyDescent="0.25">
      <c r="A6" t="s">
        <v>14</v>
      </c>
      <c r="B6">
        <v>44</v>
      </c>
      <c r="D6" t="s">
        <v>19</v>
      </c>
      <c r="E6">
        <v>220</v>
      </c>
      <c r="H6" t="s">
        <v>2086</v>
      </c>
      <c r="I6">
        <f>MIN(B2:B365)</f>
        <v>0</v>
      </c>
      <c r="J6" t="s">
        <v>2086</v>
      </c>
      <c r="K6">
        <f>MIN(E2:E566)</f>
        <v>16</v>
      </c>
    </row>
    <row r="7" spans="1:11" x14ac:dyDescent="0.25">
      <c r="A7" t="s">
        <v>14</v>
      </c>
      <c r="B7">
        <v>27</v>
      </c>
      <c r="D7" t="s">
        <v>19</v>
      </c>
      <c r="E7">
        <v>98</v>
      </c>
      <c r="H7" t="s">
        <v>2087</v>
      </c>
      <c r="I7">
        <f>MAX(B2:B365)</f>
        <v>6080</v>
      </c>
      <c r="J7" t="s">
        <v>2087</v>
      </c>
      <c r="K7">
        <f>MAX(E2:E566)</f>
        <v>7295</v>
      </c>
    </row>
    <row r="8" spans="1:11" x14ac:dyDescent="0.25">
      <c r="A8" t="s">
        <v>14</v>
      </c>
      <c r="B8">
        <v>55</v>
      </c>
      <c r="D8" t="s">
        <v>19</v>
      </c>
      <c r="E8">
        <v>100</v>
      </c>
      <c r="H8" t="s">
        <v>2088</v>
      </c>
      <c r="I8" s="10">
        <f>_xlfn.VAR.P(B2:B365)</f>
        <v>921574.68174133555</v>
      </c>
      <c r="J8" t="s">
        <v>2088</v>
      </c>
      <c r="K8" s="10">
        <f>_xlfn.VAR.P(E2:E566)</f>
        <v>1603373.7324019109</v>
      </c>
    </row>
    <row r="9" spans="1:11" x14ac:dyDescent="0.25">
      <c r="A9" t="s">
        <v>14</v>
      </c>
      <c r="B9">
        <v>200</v>
      </c>
      <c r="D9" t="s">
        <v>19</v>
      </c>
      <c r="E9">
        <v>1249</v>
      </c>
      <c r="H9" t="s">
        <v>2089</v>
      </c>
      <c r="I9" s="10">
        <f>_xlfn.STDEV.P(B2:B365)</f>
        <v>959.98681331637863</v>
      </c>
      <c r="J9" t="s">
        <v>2089</v>
      </c>
      <c r="K9" s="10">
        <f>_xlfn.STDEV.P(E2:E566)</f>
        <v>1266.2439466397898</v>
      </c>
    </row>
    <row r="10" spans="1:11" x14ac:dyDescent="0.25">
      <c r="A10" t="s">
        <v>14</v>
      </c>
      <c r="B10">
        <v>452</v>
      </c>
      <c r="D10" t="s">
        <v>19</v>
      </c>
      <c r="E10">
        <v>1396</v>
      </c>
    </row>
    <row r="11" spans="1:11" x14ac:dyDescent="0.25">
      <c r="A11" t="s">
        <v>14</v>
      </c>
      <c r="B11">
        <v>674</v>
      </c>
      <c r="D11" t="s">
        <v>19</v>
      </c>
      <c r="E11">
        <v>890</v>
      </c>
    </row>
    <row r="12" spans="1:11" x14ac:dyDescent="0.25">
      <c r="A12" t="s">
        <v>14</v>
      </c>
      <c r="B12">
        <v>558</v>
      </c>
      <c r="D12" t="s">
        <v>19</v>
      </c>
      <c r="E12">
        <v>142</v>
      </c>
    </row>
    <row r="13" spans="1:11" x14ac:dyDescent="0.25">
      <c r="A13" t="s">
        <v>14</v>
      </c>
      <c r="B13">
        <v>15</v>
      </c>
      <c r="D13" t="s">
        <v>19</v>
      </c>
      <c r="E13">
        <v>2673</v>
      </c>
    </row>
    <row r="14" spans="1:11" x14ac:dyDescent="0.25">
      <c r="A14" t="s">
        <v>14</v>
      </c>
      <c r="B14">
        <v>2307</v>
      </c>
      <c r="D14" t="s">
        <v>19</v>
      </c>
      <c r="E14">
        <v>163</v>
      </c>
    </row>
    <row r="15" spans="1:11" x14ac:dyDescent="0.25">
      <c r="A15" t="s">
        <v>14</v>
      </c>
      <c r="B15">
        <v>88</v>
      </c>
      <c r="D15" t="s">
        <v>19</v>
      </c>
      <c r="E15">
        <v>2220</v>
      </c>
    </row>
    <row r="16" spans="1:11" x14ac:dyDescent="0.25">
      <c r="A16" t="s">
        <v>14</v>
      </c>
      <c r="B16">
        <v>48</v>
      </c>
      <c r="D16" t="s">
        <v>19</v>
      </c>
      <c r="E16">
        <v>1606</v>
      </c>
    </row>
    <row r="17" spans="1:5" x14ac:dyDescent="0.25">
      <c r="A17" t="s">
        <v>14</v>
      </c>
      <c r="B17">
        <v>1</v>
      </c>
      <c r="D17" t="s">
        <v>19</v>
      </c>
      <c r="E17">
        <v>129</v>
      </c>
    </row>
    <row r="18" spans="1:5" x14ac:dyDescent="0.25">
      <c r="A18" t="s">
        <v>14</v>
      </c>
      <c r="B18">
        <v>1467</v>
      </c>
      <c r="D18" t="s">
        <v>19</v>
      </c>
      <c r="E18">
        <v>226</v>
      </c>
    </row>
    <row r="19" spans="1:5" x14ac:dyDescent="0.25">
      <c r="A19" t="s">
        <v>14</v>
      </c>
      <c r="B19">
        <v>75</v>
      </c>
      <c r="D19" t="s">
        <v>19</v>
      </c>
      <c r="E19">
        <v>5419</v>
      </c>
    </row>
    <row r="20" spans="1:5" x14ac:dyDescent="0.25">
      <c r="A20" t="s">
        <v>14</v>
      </c>
      <c r="B20">
        <v>120</v>
      </c>
      <c r="D20" t="s">
        <v>19</v>
      </c>
      <c r="E20">
        <v>165</v>
      </c>
    </row>
    <row r="21" spans="1:5" x14ac:dyDescent="0.25">
      <c r="A21" t="s">
        <v>14</v>
      </c>
      <c r="B21">
        <v>2253</v>
      </c>
      <c r="D21" t="s">
        <v>19</v>
      </c>
      <c r="E21">
        <v>1965</v>
      </c>
    </row>
    <row r="22" spans="1:5" x14ac:dyDescent="0.25">
      <c r="A22" t="s">
        <v>14</v>
      </c>
      <c r="B22">
        <v>5</v>
      </c>
      <c r="D22" t="s">
        <v>19</v>
      </c>
      <c r="E22">
        <v>16</v>
      </c>
    </row>
    <row r="23" spans="1:5" x14ac:dyDescent="0.25">
      <c r="A23" t="s">
        <v>14</v>
      </c>
      <c r="B23">
        <v>38</v>
      </c>
      <c r="D23" t="s">
        <v>19</v>
      </c>
      <c r="E23">
        <v>107</v>
      </c>
    </row>
    <row r="24" spans="1:5" x14ac:dyDescent="0.25">
      <c r="A24" t="s">
        <v>14</v>
      </c>
      <c r="B24">
        <v>12</v>
      </c>
      <c r="D24" t="s">
        <v>19</v>
      </c>
      <c r="E24">
        <v>134</v>
      </c>
    </row>
    <row r="25" spans="1:5" x14ac:dyDescent="0.25">
      <c r="A25" t="s">
        <v>14</v>
      </c>
      <c r="B25">
        <v>1684</v>
      </c>
      <c r="D25" t="s">
        <v>19</v>
      </c>
      <c r="E25">
        <v>198</v>
      </c>
    </row>
    <row r="26" spans="1:5" x14ac:dyDescent="0.25">
      <c r="A26" t="s">
        <v>14</v>
      </c>
      <c r="B26">
        <v>56</v>
      </c>
      <c r="D26" t="s">
        <v>19</v>
      </c>
      <c r="E26">
        <v>111</v>
      </c>
    </row>
    <row r="27" spans="1:5" x14ac:dyDescent="0.25">
      <c r="A27" t="s">
        <v>14</v>
      </c>
      <c r="B27">
        <v>838</v>
      </c>
      <c r="D27" t="s">
        <v>19</v>
      </c>
      <c r="E27">
        <v>222</v>
      </c>
    </row>
    <row r="28" spans="1:5" x14ac:dyDescent="0.25">
      <c r="A28" t="s">
        <v>14</v>
      </c>
      <c r="B28">
        <v>1000</v>
      </c>
      <c r="D28" t="s">
        <v>19</v>
      </c>
      <c r="E28">
        <v>6212</v>
      </c>
    </row>
    <row r="29" spans="1:5" x14ac:dyDescent="0.25">
      <c r="A29" t="s">
        <v>14</v>
      </c>
      <c r="B29">
        <v>1482</v>
      </c>
      <c r="D29" t="s">
        <v>19</v>
      </c>
      <c r="E29">
        <v>98</v>
      </c>
    </row>
    <row r="30" spans="1:5" x14ac:dyDescent="0.25">
      <c r="A30" t="s">
        <v>14</v>
      </c>
      <c r="B30">
        <v>106</v>
      </c>
      <c r="D30" t="s">
        <v>19</v>
      </c>
      <c r="E30">
        <v>92</v>
      </c>
    </row>
    <row r="31" spans="1:5" x14ac:dyDescent="0.25">
      <c r="A31" t="s">
        <v>14</v>
      </c>
      <c r="B31">
        <v>679</v>
      </c>
      <c r="D31" t="s">
        <v>19</v>
      </c>
      <c r="E31">
        <v>149</v>
      </c>
    </row>
    <row r="32" spans="1:5" x14ac:dyDescent="0.25">
      <c r="A32" t="s">
        <v>14</v>
      </c>
      <c r="B32">
        <v>1220</v>
      </c>
      <c r="D32" t="s">
        <v>19</v>
      </c>
      <c r="E32">
        <v>2431</v>
      </c>
    </row>
    <row r="33" spans="1:5" x14ac:dyDescent="0.25">
      <c r="A33" t="s">
        <v>14</v>
      </c>
      <c r="B33">
        <v>1</v>
      </c>
      <c r="D33" t="s">
        <v>19</v>
      </c>
      <c r="E33">
        <v>303</v>
      </c>
    </row>
    <row r="34" spans="1:5" x14ac:dyDescent="0.25">
      <c r="A34" t="s">
        <v>14</v>
      </c>
      <c r="B34">
        <v>37</v>
      </c>
      <c r="D34" t="s">
        <v>19</v>
      </c>
      <c r="E34">
        <v>209</v>
      </c>
    </row>
    <row r="35" spans="1:5" x14ac:dyDescent="0.25">
      <c r="A35" t="s">
        <v>14</v>
      </c>
      <c r="B35">
        <v>60</v>
      </c>
      <c r="D35" t="s">
        <v>19</v>
      </c>
      <c r="E35">
        <v>131</v>
      </c>
    </row>
    <row r="36" spans="1:5" x14ac:dyDescent="0.25">
      <c r="A36" t="s">
        <v>14</v>
      </c>
      <c r="B36">
        <v>296</v>
      </c>
      <c r="D36" t="s">
        <v>19</v>
      </c>
      <c r="E36">
        <v>164</v>
      </c>
    </row>
    <row r="37" spans="1:5" x14ac:dyDescent="0.25">
      <c r="A37" t="s">
        <v>14</v>
      </c>
      <c r="B37">
        <v>3304</v>
      </c>
      <c r="D37" t="s">
        <v>19</v>
      </c>
      <c r="E37">
        <v>201</v>
      </c>
    </row>
    <row r="38" spans="1:5" x14ac:dyDescent="0.25">
      <c r="A38" t="s">
        <v>14</v>
      </c>
      <c r="B38">
        <v>73</v>
      </c>
      <c r="D38" t="s">
        <v>19</v>
      </c>
      <c r="E38">
        <v>211</v>
      </c>
    </row>
    <row r="39" spans="1:5" x14ac:dyDescent="0.25">
      <c r="A39" t="s">
        <v>14</v>
      </c>
      <c r="B39">
        <v>3387</v>
      </c>
      <c r="D39" t="s">
        <v>19</v>
      </c>
      <c r="E39">
        <v>128</v>
      </c>
    </row>
    <row r="40" spans="1:5" x14ac:dyDescent="0.25">
      <c r="A40" t="s">
        <v>14</v>
      </c>
      <c r="B40">
        <v>662</v>
      </c>
      <c r="D40" t="s">
        <v>19</v>
      </c>
      <c r="E40">
        <v>1600</v>
      </c>
    </row>
    <row r="41" spans="1:5" x14ac:dyDescent="0.25">
      <c r="A41" t="s">
        <v>14</v>
      </c>
      <c r="B41">
        <v>774</v>
      </c>
      <c r="D41" t="s">
        <v>19</v>
      </c>
      <c r="E41">
        <v>249</v>
      </c>
    </row>
    <row r="42" spans="1:5" x14ac:dyDescent="0.25">
      <c r="A42" t="s">
        <v>14</v>
      </c>
      <c r="B42">
        <v>672</v>
      </c>
      <c r="D42" t="s">
        <v>19</v>
      </c>
      <c r="E42">
        <v>236</v>
      </c>
    </row>
    <row r="43" spans="1:5" x14ac:dyDescent="0.25">
      <c r="A43" t="s">
        <v>14</v>
      </c>
      <c r="B43">
        <v>940</v>
      </c>
      <c r="D43" t="s">
        <v>19</v>
      </c>
      <c r="E43">
        <v>4065</v>
      </c>
    </row>
    <row r="44" spans="1:5" x14ac:dyDescent="0.25">
      <c r="A44" t="s">
        <v>14</v>
      </c>
      <c r="B44">
        <v>117</v>
      </c>
      <c r="D44" t="s">
        <v>19</v>
      </c>
      <c r="E44">
        <v>246</v>
      </c>
    </row>
    <row r="45" spans="1:5" x14ac:dyDescent="0.25">
      <c r="A45" t="s">
        <v>14</v>
      </c>
      <c r="B45">
        <v>115</v>
      </c>
      <c r="D45" t="s">
        <v>19</v>
      </c>
      <c r="E45">
        <v>2475</v>
      </c>
    </row>
    <row r="46" spans="1:5" x14ac:dyDescent="0.25">
      <c r="A46" t="s">
        <v>14</v>
      </c>
      <c r="B46">
        <v>326</v>
      </c>
      <c r="D46" t="s">
        <v>19</v>
      </c>
      <c r="E46">
        <v>76</v>
      </c>
    </row>
    <row r="47" spans="1:5" x14ac:dyDescent="0.25">
      <c r="A47" t="s">
        <v>14</v>
      </c>
      <c r="B47">
        <v>1</v>
      </c>
      <c r="D47" t="s">
        <v>19</v>
      </c>
      <c r="E47">
        <v>54</v>
      </c>
    </row>
    <row r="48" spans="1:5" x14ac:dyDescent="0.25">
      <c r="A48" t="s">
        <v>14</v>
      </c>
      <c r="B48">
        <v>1467</v>
      </c>
      <c r="D48" t="s">
        <v>19</v>
      </c>
      <c r="E48">
        <v>88</v>
      </c>
    </row>
    <row r="49" spans="1:5" x14ac:dyDescent="0.25">
      <c r="A49" t="s">
        <v>14</v>
      </c>
      <c r="B49">
        <v>5681</v>
      </c>
      <c r="D49" t="s">
        <v>19</v>
      </c>
      <c r="E49">
        <v>85</v>
      </c>
    </row>
    <row r="50" spans="1:5" x14ac:dyDescent="0.25">
      <c r="A50" t="s">
        <v>14</v>
      </c>
      <c r="B50">
        <v>1059</v>
      </c>
      <c r="D50" t="s">
        <v>19</v>
      </c>
      <c r="E50">
        <v>170</v>
      </c>
    </row>
    <row r="51" spans="1:5" x14ac:dyDescent="0.25">
      <c r="A51" t="s">
        <v>14</v>
      </c>
      <c r="B51">
        <v>1194</v>
      </c>
      <c r="D51" t="s">
        <v>19</v>
      </c>
      <c r="E51">
        <v>330</v>
      </c>
    </row>
    <row r="52" spans="1:5" x14ac:dyDescent="0.25">
      <c r="A52" t="s">
        <v>14</v>
      </c>
      <c r="B52">
        <v>30</v>
      </c>
      <c r="D52" t="s">
        <v>19</v>
      </c>
      <c r="E52">
        <v>127</v>
      </c>
    </row>
    <row r="53" spans="1:5" x14ac:dyDescent="0.25">
      <c r="A53" t="s">
        <v>14</v>
      </c>
      <c r="B53">
        <v>75</v>
      </c>
      <c r="D53" t="s">
        <v>19</v>
      </c>
      <c r="E53">
        <v>411</v>
      </c>
    </row>
    <row r="54" spans="1:5" x14ac:dyDescent="0.25">
      <c r="A54" t="s">
        <v>14</v>
      </c>
      <c r="B54">
        <v>955</v>
      </c>
      <c r="D54" t="s">
        <v>19</v>
      </c>
      <c r="E54">
        <v>180</v>
      </c>
    </row>
    <row r="55" spans="1:5" x14ac:dyDescent="0.25">
      <c r="A55" t="s">
        <v>14</v>
      </c>
      <c r="B55">
        <v>67</v>
      </c>
      <c r="D55" t="s">
        <v>19</v>
      </c>
      <c r="E55">
        <v>374</v>
      </c>
    </row>
    <row r="56" spans="1:5" x14ac:dyDescent="0.25">
      <c r="A56" t="s">
        <v>14</v>
      </c>
      <c r="B56">
        <v>5</v>
      </c>
      <c r="D56" t="s">
        <v>19</v>
      </c>
      <c r="E56">
        <v>71</v>
      </c>
    </row>
    <row r="57" spans="1:5" x14ac:dyDescent="0.25">
      <c r="A57" t="s">
        <v>14</v>
      </c>
      <c r="B57">
        <v>26</v>
      </c>
      <c r="D57" t="s">
        <v>19</v>
      </c>
      <c r="E57">
        <v>203</v>
      </c>
    </row>
    <row r="58" spans="1:5" x14ac:dyDescent="0.25">
      <c r="A58" t="s">
        <v>14</v>
      </c>
      <c r="B58">
        <v>1130</v>
      </c>
      <c r="D58" t="s">
        <v>19</v>
      </c>
      <c r="E58">
        <v>113</v>
      </c>
    </row>
    <row r="59" spans="1:5" x14ac:dyDescent="0.25">
      <c r="A59" t="s">
        <v>14</v>
      </c>
      <c r="B59">
        <v>782</v>
      </c>
      <c r="D59" t="s">
        <v>19</v>
      </c>
      <c r="E59">
        <v>96</v>
      </c>
    </row>
    <row r="60" spans="1:5" x14ac:dyDescent="0.25">
      <c r="A60" t="s">
        <v>14</v>
      </c>
      <c r="B60">
        <v>210</v>
      </c>
      <c r="D60" t="s">
        <v>19</v>
      </c>
      <c r="E60">
        <v>498</v>
      </c>
    </row>
    <row r="61" spans="1:5" x14ac:dyDescent="0.25">
      <c r="A61" t="s">
        <v>14</v>
      </c>
      <c r="B61">
        <v>136</v>
      </c>
      <c r="D61" t="s">
        <v>19</v>
      </c>
      <c r="E61">
        <v>180</v>
      </c>
    </row>
    <row r="62" spans="1:5" x14ac:dyDescent="0.25">
      <c r="A62" t="s">
        <v>14</v>
      </c>
      <c r="B62">
        <v>86</v>
      </c>
      <c r="D62" t="s">
        <v>19</v>
      </c>
      <c r="E62">
        <v>27</v>
      </c>
    </row>
    <row r="63" spans="1:5" x14ac:dyDescent="0.25">
      <c r="A63" t="s">
        <v>14</v>
      </c>
      <c r="B63">
        <v>19</v>
      </c>
      <c r="D63" t="s">
        <v>19</v>
      </c>
      <c r="E63">
        <v>2331</v>
      </c>
    </row>
    <row r="64" spans="1:5" x14ac:dyDescent="0.25">
      <c r="A64" t="s">
        <v>14</v>
      </c>
      <c r="B64">
        <v>886</v>
      </c>
      <c r="D64" t="s">
        <v>19</v>
      </c>
      <c r="E64">
        <v>113</v>
      </c>
    </row>
    <row r="65" spans="1:5" x14ac:dyDescent="0.25">
      <c r="A65" t="s">
        <v>14</v>
      </c>
      <c r="B65">
        <v>35</v>
      </c>
      <c r="D65" t="s">
        <v>19</v>
      </c>
      <c r="E65">
        <v>164</v>
      </c>
    </row>
    <row r="66" spans="1:5" x14ac:dyDescent="0.25">
      <c r="A66" t="s">
        <v>14</v>
      </c>
      <c r="B66">
        <v>24</v>
      </c>
      <c r="D66" t="s">
        <v>19</v>
      </c>
      <c r="E66">
        <v>164</v>
      </c>
    </row>
    <row r="67" spans="1:5" x14ac:dyDescent="0.25">
      <c r="A67" t="s">
        <v>14</v>
      </c>
      <c r="B67">
        <v>86</v>
      </c>
      <c r="D67" t="s">
        <v>19</v>
      </c>
      <c r="E67">
        <v>336</v>
      </c>
    </row>
    <row r="68" spans="1:5" x14ac:dyDescent="0.25">
      <c r="A68" t="s">
        <v>14</v>
      </c>
      <c r="B68">
        <v>243</v>
      </c>
      <c r="D68" t="s">
        <v>19</v>
      </c>
      <c r="E68">
        <v>1917</v>
      </c>
    </row>
    <row r="69" spans="1:5" x14ac:dyDescent="0.25">
      <c r="A69" t="s">
        <v>14</v>
      </c>
      <c r="B69">
        <v>65</v>
      </c>
      <c r="D69" t="s">
        <v>19</v>
      </c>
      <c r="E69">
        <v>95</v>
      </c>
    </row>
    <row r="70" spans="1:5" x14ac:dyDescent="0.25">
      <c r="A70" t="s">
        <v>14</v>
      </c>
      <c r="B70">
        <v>100</v>
      </c>
      <c r="D70" t="s">
        <v>19</v>
      </c>
      <c r="E70">
        <v>147</v>
      </c>
    </row>
    <row r="71" spans="1:5" x14ac:dyDescent="0.25">
      <c r="A71" t="s">
        <v>14</v>
      </c>
      <c r="B71">
        <v>168</v>
      </c>
      <c r="D71" t="s">
        <v>19</v>
      </c>
      <c r="E71">
        <v>86</v>
      </c>
    </row>
    <row r="72" spans="1:5" x14ac:dyDescent="0.25">
      <c r="A72" t="s">
        <v>14</v>
      </c>
      <c r="B72">
        <v>13</v>
      </c>
      <c r="D72" t="s">
        <v>19</v>
      </c>
      <c r="E72">
        <v>83</v>
      </c>
    </row>
    <row r="73" spans="1:5" x14ac:dyDescent="0.25">
      <c r="A73" t="s">
        <v>14</v>
      </c>
      <c r="B73">
        <v>1</v>
      </c>
      <c r="D73" t="s">
        <v>19</v>
      </c>
      <c r="E73">
        <v>676</v>
      </c>
    </row>
    <row r="74" spans="1:5" x14ac:dyDescent="0.25">
      <c r="A74" t="s">
        <v>14</v>
      </c>
      <c r="B74">
        <v>40</v>
      </c>
      <c r="D74" t="s">
        <v>19</v>
      </c>
      <c r="E74">
        <v>361</v>
      </c>
    </row>
    <row r="75" spans="1:5" x14ac:dyDescent="0.25">
      <c r="A75" t="s">
        <v>14</v>
      </c>
      <c r="B75">
        <v>226</v>
      </c>
      <c r="D75" t="s">
        <v>19</v>
      </c>
      <c r="E75">
        <v>131</v>
      </c>
    </row>
    <row r="76" spans="1:5" x14ac:dyDescent="0.25">
      <c r="A76" t="s">
        <v>14</v>
      </c>
      <c r="B76">
        <v>1625</v>
      </c>
      <c r="D76" t="s">
        <v>19</v>
      </c>
      <c r="E76">
        <v>126</v>
      </c>
    </row>
    <row r="77" spans="1:5" x14ac:dyDescent="0.25">
      <c r="A77" t="s">
        <v>14</v>
      </c>
      <c r="B77">
        <v>143</v>
      </c>
      <c r="D77" t="s">
        <v>19</v>
      </c>
      <c r="E77">
        <v>275</v>
      </c>
    </row>
    <row r="78" spans="1:5" x14ac:dyDescent="0.25">
      <c r="A78" t="s">
        <v>14</v>
      </c>
      <c r="B78">
        <v>934</v>
      </c>
      <c r="D78" t="s">
        <v>19</v>
      </c>
      <c r="E78">
        <v>67</v>
      </c>
    </row>
    <row r="79" spans="1:5" x14ac:dyDescent="0.25">
      <c r="A79" t="s">
        <v>14</v>
      </c>
      <c r="B79">
        <v>17</v>
      </c>
      <c r="D79" t="s">
        <v>19</v>
      </c>
      <c r="E79">
        <v>154</v>
      </c>
    </row>
    <row r="80" spans="1:5" x14ac:dyDescent="0.25">
      <c r="A80" t="s">
        <v>14</v>
      </c>
      <c r="B80">
        <v>2179</v>
      </c>
      <c r="D80" t="s">
        <v>19</v>
      </c>
      <c r="E80">
        <v>1782</v>
      </c>
    </row>
    <row r="81" spans="1:5" x14ac:dyDescent="0.25">
      <c r="A81" t="s">
        <v>14</v>
      </c>
      <c r="B81">
        <v>931</v>
      </c>
      <c r="D81" t="s">
        <v>19</v>
      </c>
      <c r="E81">
        <v>903</v>
      </c>
    </row>
    <row r="82" spans="1:5" x14ac:dyDescent="0.25">
      <c r="A82" t="s">
        <v>14</v>
      </c>
      <c r="B82">
        <v>92</v>
      </c>
      <c r="D82" t="s">
        <v>19</v>
      </c>
      <c r="E82">
        <v>94</v>
      </c>
    </row>
    <row r="83" spans="1:5" x14ac:dyDescent="0.25">
      <c r="A83" t="s">
        <v>14</v>
      </c>
      <c r="B83">
        <v>57</v>
      </c>
      <c r="D83" t="s">
        <v>19</v>
      </c>
      <c r="E83">
        <v>180</v>
      </c>
    </row>
    <row r="84" spans="1:5" x14ac:dyDescent="0.25">
      <c r="A84" t="s">
        <v>14</v>
      </c>
      <c r="B84">
        <v>41</v>
      </c>
      <c r="D84" t="s">
        <v>19</v>
      </c>
      <c r="E84">
        <v>533</v>
      </c>
    </row>
    <row r="85" spans="1:5" x14ac:dyDescent="0.25">
      <c r="A85" t="s">
        <v>14</v>
      </c>
      <c r="B85">
        <v>1</v>
      </c>
      <c r="D85" t="s">
        <v>19</v>
      </c>
      <c r="E85">
        <v>2443</v>
      </c>
    </row>
    <row r="86" spans="1:5" x14ac:dyDescent="0.25">
      <c r="A86" t="s">
        <v>14</v>
      </c>
      <c r="B86">
        <v>101</v>
      </c>
      <c r="D86" t="s">
        <v>19</v>
      </c>
      <c r="E86">
        <v>89</v>
      </c>
    </row>
    <row r="87" spans="1:5" x14ac:dyDescent="0.25">
      <c r="A87" t="s">
        <v>14</v>
      </c>
      <c r="B87">
        <v>1335</v>
      </c>
      <c r="D87" t="s">
        <v>19</v>
      </c>
      <c r="E87">
        <v>159</v>
      </c>
    </row>
    <row r="88" spans="1:5" x14ac:dyDescent="0.25">
      <c r="A88" t="s">
        <v>14</v>
      </c>
      <c r="B88">
        <v>15</v>
      </c>
      <c r="D88" t="s">
        <v>19</v>
      </c>
      <c r="E88">
        <v>50</v>
      </c>
    </row>
    <row r="89" spans="1:5" x14ac:dyDescent="0.25">
      <c r="A89" t="s">
        <v>14</v>
      </c>
      <c r="B89">
        <v>454</v>
      </c>
      <c r="D89" t="s">
        <v>19</v>
      </c>
      <c r="E89">
        <v>186</v>
      </c>
    </row>
    <row r="90" spans="1:5" x14ac:dyDescent="0.25">
      <c r="A90" t="s">
        <v>14</v>
      </c>
      <c r="B90">
        <v>3182</v>
      </c>
      <c r="D90" t="s">
        <v>19</v>
      </c>
      <c r="E90">
        <v>1071</v>
      </c>
    </row>
    <row r="91" spans="1:5" x14ac:dyDescent="0.25">
      <c r="A91" t="s">
        <v>14</v>
      </c>
      <c r="B91">
        <v>15</v>
      </c>
      <c r="D91" t="s">
        <v>19</v>
      </c>
      <c r="E91">
        <v>117</v>
      </c>
    </row>
    <row r="92" spans="1:5" x14ac:dyDescent="0.25">
      <c r="A92" t="s">
        <v>14</v>
      </c>
      <c r="B92">
        <v>133</v>
      </c>
      <c r="D92" t="s">
        <v>19</v>
      </c>
      <c r="E92">
        <v>70</v>
      </c>
    </row>
    <row r="93" spans="1:5" x14ac:dyDescent="0.25">
      <c r="A93" t="s">
        <v>14</v>
      </c>
      <c r="B93">
        <v>2062</v>
      </c>
      <c r="D93" t="s">
        <v>19</v>
      </c>
      <c r="E93">
        <v>135</v>
      </c>
    </row>
    <row r="94" spans="1:5" x14ac:dyDescent="0.25">
      <c r="A94" t="s">
        <v>14</v>
      </c>
      <c r="B94">
        <v>29</v>
      </c>
      <c r="D94" t="s">
        <v>19</v>
      </c>
      <c r="E94">
        <v>768</v>
      </c>
    </row>
    <row r="95" spans="1:5" x14ac:dyDescent="0.25">
      <c r="A95" t="s">
        <v>14</v>
      </c>
      <c r="B95">
        <v>132</v>
      </c>
      <c r="D95" t="s">
        <v>19</v>
      </c>
      <c r="E95">
        <v>199</v>
      </c>
    </row>
    <row r="96" spans="1:5" x14ac:dyDescent="0.25">
      <c r="A96" t="s">
        <v>14</v>
      </c>
      <c r="B96">
        <v>137</v>
      </c>
      <c r="D96" t="s">
        <v>19</v>
      </c>
      <c r="E96">
        <v>107</v>
      </c>
    </row>
    <row r="97" spans="1:5" x14ac:dyDescent="0.25">
      <c r="A97" t="s">
        <v>14</v>
      </c>
      <c r="B97">
        <v>908</v>
      </c>
      <c r="D97" t="s">
        <v>19</v>
      </c>
      <c r="E97">
        <v>195</v>
      </c>
    </row>
    <row r="98" spans="1:5" x14ac:dyDescent="0.25">
      <c r="A98" t="s">
        <v>14</v>
      </c>
      <c r="B98">
        <v>10</v>
      </c>
      <c r="D98" t="s">
        <v>19</v>
      </c>
      <c r="E98">
        <v>3376</v>
      </c>
    </row>
    <row r="99" spans="1:5" x14ac:dyDescent="0.25">
      <c r="A99" t="s">
        <v>14</v>
      </c>
      <c r="B99">
        <v>1910</v>
      </c>
      <c r="D99" t="s">
        <v>19</v>
      </c>
      <c r="E99">
        <v>41</v>
      </c>
    </row>
    <row r="100" spans="1:5" x14ac:dyDescent="0.25">
      <c r="A100" t="s">
        <v>14</v>
      </c>
      <c r="B100">
        <v>38</v>
      </c>
      <c r="D100" t="s">
        <v>19</v>
      </c>
      <c r="E100">
        <v>1821</v>
      </c>
    </row>
    <row r="101" spans="1:5" x14ac:dyDescent="0.25">
      <c r="A101" t="s">
        <v>14</v>
      </c>
      <c r="B101">
        <v>104</v>
      </c>
      <c r="D101" t="s">
        <v>19</v>
      </c>
      <c r="E101">
        <v>164</v>
      </c>
    </row>
    <row r="102" spans="1:5" x14ac:dyDescent="0.25">
      <c r="A102" t="s">
        <v>14</v>
      </c>
      <c r="B102">
        <v>49</v>
      </c>
      <c r="D102" t="s">
        <v>19</v>
      </c>
      <c r="E102">
        <v>157</v>
      </c>
    </row>
    <row r="103" spans="1:5" x14ac:dyDescent="0.25">
      <c r="A103" t="s">
        <v>14</v>
      </c>
      <c r="B103">
        <v>1</v>
      </c>
      <c r="D103" t="s">
        <v>19</v>
      </c>
      <c r="E103">
        <v>246</v>
      </c>
    </row>
    <row r="104" spans="1:5" x14ac:dyDescent="0.25">
      <c r="A104" t="s">
        <v>14</v>
      </c>
      <c r="B104">
        <v>245</v>
      </c>
      <c r="D104" t="s">
        <v>19</v>
      </c>
      <c r="E104">
        <v>1396</v>
      </c>
    </row>
    <row r="105" spans="1:5" x14ac:dyDescent="0.25">
      <c r="A105" t="s">
        <v>14</v>
      </c>
      <c r="B105">
        <v>32</v>
      </c>
      <c r="D105" t="s">
        <v>19</v>
      </c>
      <c r="E105">
        <v>2506</v>
      </c>
    </row>
    <row r="106" spans="1:5" x14ac:dyDescent="0.25">
      <c r="A106" t="s">
        <v>14</v>
      </c>
      <c r="B106">
        <v>7</v>
      </c>
      <c r="D106" t="s">
        <v>19</v>
      </c>
      <c r="E106">
        <v>244</v>
      </c>
    </row>
    <row r="107" spans="1:5" x14ac:dyDescent="0.25">
      <c r="A107" t="s">
        <v>14</v>
      </c>
      <c r="B107">
        <v>803</v>
      </c>
      <c r="D107" t="s">
        <v>19</v>
      </c>
      <c r="E107">
        <v>146</v>
      </c>
    </row>
    <row r="108" spans="1:5" x14ac:dyDescent="0.25">
      <c r="A108" t="s">
        <v>14</v>
      </c>
      <c r="B108">
        <v>16</v>
      </c>
      <c r="D108" t="s">
        <v>19</v>
      </c>
      <c r="E108">
        <v>1267</v>
      </c>
    </row>
    <row r="109" spans="1:5" x14ac:dyDescent="0.25">
      <c r="A109" t="s">
        <v>14</v>
      </c>
      <c r="B109">
        <v>31</v>
      </c>
      <c r="D109" t="s">
        <v>19</v>
      </c>
      <c r="E109">
        <v>1561</v>
      </c>
    </row>
    <row r="110" spans="1:5" x14ac:dyDescent="0.25">
      <c r="A110" t="s">
        <v>14</v>
      </c>
      <c r="B110">
        <v>108</v>
      </c>
      <c r="D110" t="s">
        <v>19</v>
      </c>
      <c r="E110">
        <v>48</v>
      </c>
    </row>
    <row r="111" spans="1:5" x14ac:dyDescent="0.25">
      <c r="A111" t="s">
        <v>14</v>
      </c>
      <c r="B111">
        <v>30</v>
      </c>
      <c r="D111" t="s">
        <v>19</v>
      </c>
      <c r="E111">
        <v>2739</v>
      </c>
    </row>
    <row r="112" spans="1:5" x14ac:dyDescent="0.25">
      <c r="A112" t="s">
        <v>14</v>
      </c>
      <c r="B112">
        <v>17</v>
      </c>
      <c r="D112" t="s">
        <v>19</v>
      </c>
      <c r="E112">
        <v>3537</v>
      </c>
    </row>
    <row r="113" spans="1:5" x14ac:dyDescent="0.25">
      <c r="A113" t="s">
        <v>14</v>
      </c>
      <c r="B113">
        <v>80</v>
      </c>
      <c r="D113" t="s">
        <v>19</v>
      </c>
      <c r="E113">
        <v>2107</v>
      </c>
    </row>
    <row r="114" spans="1:5" x14ac:dyDescent="0.25">
      <c r="A114" t="s">
        <v>14</v>
      </c>
      <c r="B114">
        <v>2468</v>
      </c>
      <c r="D114" t="s">
        <v>19</v>
      </c>
      <c r="E114">
        <v>3318</v>
      </c>
    </row>
    <row r="115" spans="1:5" x14ac:dyDescent="0.25">
      <c r="A115" t="s">
        <v>14</v>
      </c>
      <c r="B115">
        <v>26</v>
      </c>
      <c r="D115" t="s">
        <v>19</v>
      </c>
      <c r="E115">
        <v>340</v>
      </c>
    </row>
    <row r="116" spans="1:5" x14ac:dyDescent="0.25">
      <c r="A116" t="s">
        <v>14</v>
      </c>
      <c r="B116">
        <v>73</v>
      </c>
      <c r="D116" t="s">
        <v>19</v>
      </c>
      <c r="E116">
        <v>1442</v>
      </c>
    </row>
    <row r="117" spans="1:5" x14ac:dyDescent="0.25">
      <c r="A117" t="s">
        <v>14</v>
      </c>
      <c r="B117">
        <v>128</v>
      </c>
      <c r="D117" t="s">
        <v>19</v>
      </c>
      <c r="E117">
        <v>126</v>
      </c>
    </row>
    <row r="118" spans="1:5" x14ac:dyDescent="0.25">
      <c r="A118" t="s">
        <v>14</v>
      </c>
      <c r="B118">
        <v>33</v>
      </c>
      <c r="D118" t="s">
        <v>19</v>
      </c>
      <c r="E118">
        <v>524</v>
      </c>
    </row>
    <row r="119" spans="1:5" x14ac:dyDescent="0.25">
      <c r="A119" t="s">
        <v>14</v>
      </c>
      <c r="B119">
        <v>1072</v>
      </c>
      <c r="D119" t="s">
        <v>19</v>
      </c>
      <c r="E119">
        <v>1989</v>
      </c>
    </row>
    <row r="120" spans="1:5" x14ac:dyDescent="0.25">
      <c r="A120" t="s">
        <v>14</v>
      </c>
      <c r="B120">
        <v>393</v>
      </c>
      <c r="D120" t="s">
        <v>19</v>
      </c>
      <c r="E120">
        <v>157</v>
      </c>
    </row>
    <row r="121" spans="1:5" x14ac:dyDescent="0.25">
      <c r="A121" t="s">
        <v>14</v>
      </c>
      <c r="B121">
        <v>1257</v>
      </c>
      <c r="D121" t="s">
        <v>19</v>
      </c>
      <c r="E121">
        <v>4498</v>
      </c>
    </row>
    <row r="122" spans="1:5" x14ac:dyDescent="0.25">
      <c r="A122" t="s">
        <v>14</v>
      </c>
      <c r="B122">
        <v>328</v>
      </c>
      <c r="D122" t="s">
        <v>19</v>
      </c>
      <c r="E122">
        <v>80</v>
      </c>
    </row>
    <row r="123" spans="1:5" x14ac:dyDescent="0.25">
      <c r="A123" t="s">
        <v>14</v>
      </c>
      <c r="B123">
        <v>147</v>
      </c>
      <c r="D123" t="s">
        <v>19</v>
      </c>
      <c r="E123">
        <v>43</v>
      </c>
    </row>
    <row r="124" spans="1:5" x14ac:dyDescent="0.25">
      <c r="A124" t="s">
        <v>14</v>
      </c>
      <c r="B124">
        <v>830</v>
      </c>
      <c r="D124" t="s">
        <v>19</v>
      </c>
      <c r="E124">
        <v>2053</v>
      </c>
    </row>
    <row r="125" spans="1:5" x14ac:dyDescent="0.25">
      <c r="A125" t="s">
        <v>14</v>
      </c>
      <c r="B125">
        <v>331</v>
      </c>
      <c r="D125" t="s">
        <v>19</v>
      </c>
      <c r="E125">
        <v>168</v>
      </c>
    </row>
    <row r="126" spans="1:5" x14ac:dyDescent="0.25">
      <c r="A126" t="s">
        <v>14</v>
      </c>
      <c r="B126">
        <v>25</v>
      </c>
      <c r="D126" t="s">
        <v>19</v>
      </c>
      <c r="E126">
        <v>4289</v>
      </c>
    </row>
    <row r="127" spans="1:5" x14ac:dyDescent="0.25">
      <c r="A127" t="s">
        <v>14</v>
      </c>
      <c r="B127">
        <v>3483</v>
      </c>
      <c r="D127" t="s">
        <v>19</v>
      </c>
      <c r="E127">
        <v>165</v>
      </c>
    </row>
    <row r="128" spans="1:5" x14ac:dyDescent="0.25">
      <c r="A128" t="s">
        <v>14</v>
      </c>
      <c r="B128">
        <v>923</v>
      </c>
      <c r="D128" t="s">
        <v>19</v>
      </c>
      <c r="E128">
        <v>1815</v>
      </c>
    </row>
    <row r="129" spans="1:5" x14ac:dyDescent="0.25">
      <c r="A129" t="s">
        <v>14</v>
      </c>
      <c r="B129">
        <v>1</v>
      </c>
      <c r="D129" t="s">
        <v>19</v>
      </c>
      <c r="E129">
        <v>397</v>
      </c>
    </row>
    <row r="130" spans="1:5" x14ac:dyDescent="0.25">
      <c r="A130" t="s">
        <v>14</v>
      </c>
      <c r="B130">
        <v>33</v>
      </c>
      <c r="D130" t="s">
        <v>19</v>
      </c>
      <c r="E130">
        <v>1539</v>
      </c>
    </row>
    <row r="131" spans="1:5" x14ac:dyDescent="0.25">
      <c r="A131" t="s">
        <v>14</v>
      </c>
      <c r="B131">
        <v>40</v>
      </c>
      <c r="D131" t="s">
        <v>19</v>
      </c>
      <c r="E131">
        <v>138</v>
      </c>
    </row>
    <row r="132" spans="1:5" x14ac:dyDescent="0.25">
      <c r="A132" t="s">
        <v>14</v>
      </c>
      <c r="B132">
        <v>23</v>
      </c>
      <c r="D132" t="s">
        <v>19</v>
      </c>
      <c r="E132">
        <v>3594</v>
      </c>
    </row>
    <row r="133" spans="1:5" x14ac:dyDescent="0.25">
      <c r="A133" t="s">
        <v>14</v>
      </c>
      <c r="B133">
        <v>75</v>
      </c>
      <c r="D133" t="s">
        <v>19</v>
      </c>
      <c r="E133">
        <v>5880</v>
      </c>
    </row>
    <row r="134" spans="1:5" x14ac:dyDescent="0.25">
      <c r="A134" t="s">
        <v>14</v>
      </c>
      <c r="B134">
        <v>2176</v>
      </c>
      <c r="D134" t="s">
        <v>19</v>
      </c>
      <c r="E134">
        <v>112</v>
      </c>
    </row>
    <row r="135" spans="1:5" x14ac:dyDescent="0.25">
      <c r="A135" t="s">
        <v>14</v>
      </c>
      <c r="B135">
        <v>441</v>
      </c>
      <c r="D135" t="s">
        <v>19</v>
      </c>
      <c r="E135">
        <v>943</v>
      </c>
    </row>
    <row r="136" spans="1:5" x14ac:dyDescent="0.25">
      <c r="A136" t="s">
        <v>14</v>
      </c>
      <c r="B136">
        <v>25</v>
      </c>
      <c r="D136" t="s">
        <v>19</v>
      </c>
      <c r="E136">
        <v>2468</v>
      </c>
    </row>
    <row r="137" spans="1:5" x14ac:dyDescent="0.25">
      <c r="A137" t="s">
        <v>14</v>
      </c>
      <c r="B137">
        <v>127</v>
      </c>
      <c r="D137" t="s">
        <v>19</v>
      </c>
      <c r="E137">
        <v>2551</v>
      </c>
    </row>
    <row r="138" spans="1:5" x14ac:dyDescent="0.25">
      <c r="A138" t="s">
        <v>14</v>
      </c>
      <c r="B138">
        <v>355</v>
      </c>
      <c r="D138" t="s">
        <v>19</v>
      </c>
      <c r="E138">
        <v>101</v>
      </c>
    </row>
    <row r="139" spans="1:5" x14ac:dyDescent="0.25">
      <c r="A139" t="s">
        <v>14</v>
      </c>
      <c r="B139">
        <v>44</v>
      </c>
      <c r="D139" t="s">
        <v>19</v>
      </c>
      <c r="E139">
        <v>92</v>
      </c>
    </row>
    <row r="140" spans="1:5" x14ac:dyDescent="0.25">
      <c r="A140" t="s">
        <v>14</v>
      </c>
      <c r="B140">
        <v>67</v>
      </c>
      <c r="D140" t="s">
        <v>19</v>
      </c>
      <c r="E140">
        <v>62</v>
      </c>
    </row>
    <row r="141" spans="1:5" x14ac:dyDescent="0.25">
      <c r="A141" t="s">
        <v>14</v>
      </c>
      <c r="B141">
        <v>1068</v>
      </c>
      <c r="D141" t="s">
        <v>19</v>
      </c>
      <c r="E141">
        <v>149</v>
      </c>
    </row>
    <row r="142" spans="1:5" x14ac:dyDescent="0.25">
      <c r="A142" t="s">
        <v>14</v>
      </c>
      <c r="B142">
        <v>424</v>
      </c>
      <c r="D142" t="s">
        <v>19</v>
      </c>
      <c r="E142">
        <v>329</v>
      </c>
    </row>
    <row r="143" spans="1:5" x14ac:dyDescent="0.25">
      <c r="A143" t="s">
        <v>14</v>
      </c>
      <c r="B143">
        <v>151</v>
      </c>
      <c r="D143" t="s">
        <v>19</v>
      </c>
      <c r="E143">
        <v>97</v>
      </c>
    </row>
    <row r="144" spans="1:5" x14ac:dyDescent="0.25">
      <c r="A144" t="s">
        <v>14</v>
      </c>
      <c r="B144">
        <v>1608</v>
      </c>
      <c r="D144" t="s">
        <v>19</v>
      </c>
      <c r="E144">
        <v>1784</v>
      </c>
    </row>
    <row r="145" spans="1:5" x14ac:dyDescent="0.25">
      <c r="A145" t="s">
        <v>14</v>
      </c>
      <c r="B145">
        <v>941</v>
      </c>
      <c r="D145" t="s">
        <v>19</v>
      </c>
      <c r="E145">
        <v>1684</v>
      </c>
    </row>
    <row r="146" spans="1:5" x14ac:dyDescent="0.25">
      <c r="A146" t="s">
        <v>14</v>
      </c>
      <c r="B146">
        <v>1</v>
      </c>
      <c r="D146" t="s">
        <v>19</v>
      </c>
      <c r="E146">
        <v>250</v>
      </c>
    </row>
    <row r="147" spans="1:5" x14ac:dyDescent="0.25">
      <c r="A147" t="s">
        <v>14</v>
      </c>
      <c r="B147">
        <v>40</v>
      </c>
      <c r="D147" t="s">
        <v>19</v>
      </c>
      <c r="E147">
        <v>238</v>
      </c>
    </row>
    <row r="148" spans="1:5" x14ac:dyDescent="0.25">
      <c r="A148" t="s">
        <v>14</v>
      </c>
      <c r="B148">
        <v>3015</v>
      </c>
      <c r="D148" t="s">
        <v>19</v>
      </c>
      <c r="E148">
        <v>53</v>
      </c>
    </row>
    <row r="149" spans="1:5" x14ac:dyDescent="0.25">
      <c r="A149" t="s">
        <v>14</v>
      </c>
      <c r="B149">
        <v>435</v>
      </c>
      <c r="D149" t="s">
        <v>19</v>
      </c>
      <c r="E149">
        <v>214</v>
      </c>
    </row>
    <row r="150" spans="1:5" x14ac:dyDescent="0.25">
      <c r="A150" t="s">
        <v>14</v>
      </c>
      <c r="B150">
        <v>714</v>
      </c>
      <c r="D150" t="s">
        <v>19</v>
      </c>
      <c r="E150">
        <v>222</v>
      </c>
    </row>
    <row r="151" spans="1:5" x14ac:dyDescent="0.25">
      <c r="A151" t="s">
        <v>14</v>
      </c>
      <c r="B151">
        <v>5497</v>
      </c>
      <c r="D151" t="s">
        <v>19</v>
      </c>
      <c r="E151">
        <v>1884</v>
      </c>
    </row>
    <row r="152" spans="1:5" x14ac:dyDescent="0.25">
      <c r="A152" t="s">
        <v>14</v>
      </c>
      <c r="B152">
        <v>418</v>
      </c>
      <c r="D152" t="s">
        <v>19</v>
      </c>
      <c r="E152">
        <v>218</v>
      </c>
    </row>
    <row r="153" spans="1:5" x14ac:dyDescent="0.25">
      <c r="A153" t="s">
        <v>14</v>
      </c>
      <c r="B153">
        <v>1439</v>
      </c>
      <c r="D153" t="s">
        <v>19</v>
      </c>
      <c r="E153">
        <v>6465</v>
      </c>
    </row>
    <row r="154" spans="1:5" x14ac:dyDescent="0.25">
      <c r="A154" t="s">
        <v>14</v>
      </c>
      <c r="B154">
        <v>15</v>
      </c>
      <c r="D154" t="s">
        <v>19</v>
      </c>
      <c r="E154">
        <v>59</v>
      </c>
    </row>
    <row r="155" spans="1:5" x14ac:dyDescent="0.25">
      <c r="A155" t="s">
        <v>14</v>
      </c>
      <c r="B155">
        <v>1999</v>
      </c>
      <c r="D155" t="s">
        <v>19</v>
      </c>
      <c r="E155">
        <v>88</v>
      </c>
    </row>
    <row r="156" spans="1:5" x14ac:dyDescent="0.25">
      <c r="A156" t="s">
        <v>14</v>
      </c>
      <c r="B156">
        <v>118</v>
      </c>
      <c r="D156" t="s">
        <v>19</v>
      </c>
      <c r="E156">
        <v>1697</v>
      </c>
    </row>
    <row r="157" spans="1:5" x14ac:dyDescent="0.25">
      <c r="A157" t="s">
        <v>14</v>
      </c>
      <c r="B157">
        <v>162</v>
      </c>
      <c r="D157" t="s">
        <v>19</v>
      </c>
      <c r="E157">
        <v>92</v>
      </c>
    </row>
    <row r="158" spans="1:5" x14ac:dyDescent="0.25">
      <c r="A158" t="s">
        <v>14</v>
      </c>
      <c r="B158">
        <v>83</v>
      </c>
      <c r="D158" t="s">
        <v>19</v>
      </c>
      <c r="E158">
        <v>186</v>
      </c>
    </row>
    <row r="159" spans="1:5" x14ac:dyDescent="0.25">
      <c r="A159" t="s">
        <v>14</v>
      </c>
      <c r="B159">
        <v>747</v>
      </c>
      <c r="D159" t="s">
        <v>19</v>
      </c>
      <c r="E159">
        <v>138</v>
      </c>
    </row>
    <row r="160" spans="1:5" x14ac:dyDescent="0.25">
      <c r="A160" t="s">
        <v>14</v>
      </c>
      <c r="B160">
        <v>84</v>
      </c>
      <c r="D160" t="s">
        <v>19</v>
      </c>
      <c r="E160">
        <v>261</v>
      </c>
    </row>
    <row r="161" spans="1:5" x14ac:dyDescent="0.25">
      <c r="A161" t="s">
        <v>14</v>
      </c>
      <c r="B161">
        <v>91</v>
      </c>
      <c r="D161" t="s">
        <v>19</v>
      </c>
      <c r="E161">
        <v>107</v>
      </c>
    </row>
    <row r="162" spans="1:5" x14ac:dyDescent="0.25">
      <c r="A162" t="s">
        <v>14</v>
      </c>
      <c r="B162">
        <v>792</v>
      </c>
      <c r="D162" t="s">
        <v>19</v>
      </c>
      <c r="E162">
        <v>199</v>
      </c>
    </row>
    <row r="163" spans="1:5" x14ac:dyDescent="0.25">
      <c r="A163" t="s">
        <v>14</v>
      </c>
      <c r="B163">
        <v>32</v>
      </c>
      <c r="D163" t="s">
        <v>19</v>
      </c>
      <c r="E163">
        <v>5512</v>
      </c>
    </row>
    <row r="164" spans="1:5" x14ac:dyDescent="0.25">
      <c r="A164" t="s">
        <v>14</v>
      </c>
      <c r="B164">
        <v>186</v>
      </c>
      <c r="D164" t="s">
        <v>19</v>
      </c>
      <c r="E164">
        <v>86</v>
      </c>
    </row>
    <row r="165" spans="1:5" x14ac:dyDescent="0.25">
      <c r="A165" t="s">
        <v>14</v>
      </c>
      <c r="B165">
        <v>605</v>
      </c>
      <c r="D165" t="s">
        <v>19</v>
      </c>
      <c r="E165">
        <v>2768</v>
      </c>
    </row>
    <row r="166" spans="1:5" x14ac:dyDescent="0.25">
      <c r="A166" t="s">
        <v>14</v>
      </c>
      <c r="B166">
        <v>1</v>
      </c>
      <c r="D166" t="s">
        <v>19</v>
      </c>
      <c r="E166">
        <v>48</v>
      </c>
    </row>
    <row r="167" spans="1:5" x14ac:dyDescent="0.25">
      <c r="A167" t="s">
        <v>14</v>
      </c>
      <c r="B167">
        <v>31</v>
      </c>
      <c r="D167" t="s">
        <v>19</v>
      </c>
      <c r="E167">
        <v>87</v>
      </c>
    </row>
    <row r="168" spans="1:5" x14ac:dyDescent="0.25">
      <c r="A168" t="s">
        <v>14</v>
      </c>
      <c r="B168">
        <v>1181</v>
      </c>
      <c r="D168" t="s">
        <v>19</v>
      </c>
      <c r="E168">
        <v>1894</v>
      </c>
    </row>
    <row r="169" spans="1:5" x14ac:dyDescent="0.25">
      <c r="A169" t="s">
        <v>14</v>
      </c>
      <c r="B169">
        <v>39</v>
      </c>
      <c r="D169" t="s">
        <v>19</v>
      </c>
      <c r="E169">
        <v>282</v>
      </c>
    </row>
    <row r="170" spans="1:5" x14ac:dyDescent="0.25">
      <c r="A170" t="s">
        <v>14</v>
      </c>
      <c r="B170">
        <v>46</v>
      </c>
      <c r="D170" t="s">
        <v>19</v>
      </c>
      <c r="E170">
        <v>116</v>
      </c>
    </row>
    <row r="171" spans="1:5" x14ac:dyDescent="0.25">
      <c r="A171" t="s">
        <v>14</v>
      </c>
      <c r="B171">
        <v>105</v>
      </c>
      <c r="D171" t="s">
        <v>19</v>
      </c>
      <c r="E171">
        <v>83</v>
      </c>
    </row>
    <row r="172" spans="1:5" x14ac:dyDescent="0.25">
      <c r="A172" t="s">
        <v>14</v>
      </c>
      <c r="B172">
        <v>535</v>
      </c>
      <c r="D172" t="s">
        <v>19</v>
      </c>
      <c r="E172">
        <v>91</v>
      </c>
    </row>
    <row r="173" spans="1:5" x14ac:dyDescent="0.25">
      <c r="A173" t="s">
        <v>14</v>
      </c>
      <c r="B173">
        <v>16</v>
      </c>
      <c r="D173" t="s">
        <v>19</v>
      </c>
      <c r="E173">
        <v>546</v>
      </c>
    </row>
    <row r="174" spans="1:5" x14ac:dyDescent="0.25">
      <c r="A174" t="s">
        <v>14</v>
      </c>
      <c r="B174">
        <v>575</v>
      </c>
      <c r="D174" t="s">
        <v>19</v>
      </c>
      <c r="E174">
        <v>393</v>
      </c>
    </row>
    <row r="175" spans="1:5" x14ac:dyDescent="0.25">
      <c r="A175" t="s">
        <v>14</v>
      </c>
      <c r="B175">
        <v>1120</v>
      </c>
      <c r="D175" t="s">
        <v>19</v>
      </c>
      <c r="E175">
        <v>133</v>
      </c>
    </row>
    <row r="176" spans="1:5" x14ac:dyDescent="0.25">
      <c r="A176" t="s">
        <v>14</v>
      </c>
      <c r="B176">
        <v>113</v>
      </c>
      <c r="D176" t="s">
        <v>19</v>
      </c>
      <c r="E176">
        <v>254</v>
      </c>
    </row>
    <row r="177" spans="1:5" x14ac:dyDescent="0.25">
      <c r="A177" t="s">
        <v>14</v>
      </c>
      <c r="B177">
        <v>1538</v>
      </c>
      <c r="D177" t="s">
        <v>19</v>
      </c>
      <c r="E177">
        <v>176</v>
      </c>
    </row>
    <row r="178" spans="1:5" x14ac:dyDescent="0.25">
      <c r="A178" t="s">
        <v>14</v>
      </c>
      <c r="B178">
        <v>9</v>
      </c>
      <c r="D178" t="s">
        <v>19</v>
      </c>
      <c r="E178">
        <v>337</v>
      </c>
    </row>
    <row r="179" spans="1:5" x14ac:dyDescent="0.25">
      <c r="A179" t="s">
        <v>14</v>
      </c>
      <c r="B179">
        <v>554</v>
      </c>
      <c r="D179" t="s">
        <v>19</v>
      </c>
      <c r="E179">
        <v>107</v>
      </c>
    </row>
    <row r="180" spans="1:5" x14ac:dyDescent="0.25">
      <c r="A180" t="s">
        <v>14</v>
      </c>
      <c r="B180">
        <v>648</v>
      </c>
      <c r="D180" t="s">
        <v>19</v>
      </c>
      <c r="E180">
        <v>183</v>
      </c>
    </row>
    <row r="181" spans="1:5" x14ac:dyDescent="0.25">
      <c r="A181" t="s">
        <v>14</v>
      </c>
      <c r="B181">
        <v>21</v>
      </c>
      <c r="D181" t="s">
        <v>19</v>
      </c>
      <c r="E181">
        <v>72</v>
      </c>
    </row>
    <row r="182" spans="1:5" x14ac:dyDescent="0.25">
      <c r="A182" t="s">
        <v>14</v>
      </c>
      <c r="B182">
        <v>54</v>
      </c>
      <c r="D182" t="s">
        <v>19</v>
      </c>
      <c r="E182">
        <v>295</v>
      </c>
    </row>
    <row r="183" spans="1:5" x14ac:dyDescent="0.25">
      <c r="A183" t="s">
        <v>14</v>
      </c>
      <c r="B183">
        <v>120</v>
      </c>
      <c r="D183" t="s">
        <v>19</v>
      </c>
      <c r="E183">
        <v>142</v>
      </c>
    </row>
    <row r="184" spans="1:5" x14ac:dyDescent="0.25">
      <c r="A184" t="s">
        <v>14</v>
      </c>
      <c r="B184">
        <v>579</v>
      </c>
      <c r="D184" t="s">
        <v>19</v>
      </c>
      <c r="E184">
        <v>85</v>
      </c>
    </row>
    <row r="185" spans="1:5" x14ac:dyDescent="0.25">
      <c r="A185" t="s">
        <v>14</v>
      </c>
      <c r="B185">
        <v>2072</v>
      </c>
      <c r="D185" t="s">
        <v>19</v>
      </c>
      <c r="E185">
        <v>659</v>
      </c>
    </row>
    <row r="186" spans="1:5" x14ac:dyDescent="0.25">
      <c r="A186" t="s">
        <v>14</v>
      </c>
      <c r="B186">
        <v>0</v>
      </c>
      <c r="D186" t="s">
        <v>19</v>
      </c>
      <c r="E186">
        <v>121</v>
      </c>
    </row>
    <row r="187" spans="1:5" x14ac:dyDescent="0.25">
      <c r="A187" t="s">
        <v>14</v>
      </c>
      <c r="B187">
        <v>1796</v>
      </c>
      <c r="D187" t="s">
        <v>19</v>
      </c>
      <c r="E187">
        <v>3742</v>
      </c>
    </row>
    <row r="188" spans="1:5" x14ac:dyDescent="0.25">
      <c r="A188" t="s">
        <v>14</v>
      </c>
      <c r="B188">
        <v>62</v>
      </c>
      <c r="D188" t="s">
        <v>19</v>
      </c>
      <c r="E188">
        <v>223</v>
      </c>
    </row>
    <row r="189" spans="1:5" x14ac:dyDescent="0.25">
      <c r="A189" t="s">
        <v>14</v>
      </c>
      <c r="B189">
        <v>347</v>
      </c>
      <c r="D189" t="s">
        <v>19</v>
      </c>
      <c r="E189">
        <v>133</v>
      </c>
    </row>
    <row r="190" spans="1:5" x14ac:dyDescent="0.25">
      <c r="A190" t="s">
        <v>14</v>
      </c>
      <c r="B190">
        <v>19</v>
      </c>
      <c r="D190" t="s">
        <v>19</v>
      </c>
      <c r="E190">
        <v>5168</v>
      </c>
    </row>
    <row r="191" spans="1:5" x14ac:dyDescent="0.25">
      <c r="A191" t="s">
        <v>14</v>
      </c>
      <c r="B191">
        <v>1258</v>
      </c>
      <c r="D191" t="s">
        <v>19</v>
      </c>
      <c r="E191">
        <v>307</v>
      </c>
    </row>
    <row r="192" spans="1:5" x14ac:dyDescent="0.25">
      <c r="A192" t="s">
        <v>14</v>
      </c>
      <c r="B192">
        <v>362</v>
      </c>
      <c r="D192" t="s">
        <v>19</v>
      </c>
      <c r="E192">
        <v>2441</v>
      </c>
    </row>
    <row r="193" spans="1:5" x14ac:dyDescent="0.25">
      <c r="A193" t="s">
        <v>14</v>
      </c>
      <c r="B193">
        <v>133</v>
      </c>
      <c r="D193" t="s">
        <v>19</v>
      </c>
      <c r="E193">
        <v>1385</v>
      </c>
    </row>
    <row r="194" spans="1:5" x14ac:dyDescent="0.25">
      <c r="A194" t="s">
        <v>14</v>
      </c>
      <c r="B194">
        <v>846</v>
      </c>
      <c r="D194" t="s">
        <v>19</v>
      </c>
      <c r="E194">
        <v>190</v>
      </c>
    </row>
    <row r="195" spans="1:5" x14ac:dyDescent="0.25">
      <c r="A195" t="s">
        <v>14</v>
      </c>
      <c r="B195">
        <v>10</v>
      </c>
      <c r="D195" t="s">
        <v>19</v>
      </c>
      <c r="E195">
        <v>470</v>
      </c>
    </row>
    <row r="196" spans="1:5" x14ac:dyDescent="0.25">
      <c r="A196" t="s">
        <v>14</v>
      </c>
      <c r="B196">
        <v>191</v>
      </c>
      <c r="D196" t="s">
        <v>19</v>
      </c>
      <c r="E196">
        <v>253</v>
      </c>
    </row>
    <row r="197" spans="1:5" x14ac:dyDescent="0.25">
      <c r="A197" t="s">
        <v>14</v>
      </c>
      <c r="B197">
        <v>1979</v>
      </c>
      <c r="D197" t="s">
        <v>19</v>
      </c>
      <c r="E197">
        <v>1113</v>
      </c>
    </row>
    <row r="198" spans="1:5" x14ac:dyDescent="0.25">
      <c r="A198" t="s">
        <v>14</v>
      </c>
      <c r="B198">
        <v>63</v>
      </c>
      <c r="D198" t="s">
        <v>19</v>
      </c>
      <c r="E198">
        <v>2283</v>
      </c>
    </row>
    <row r="199" spans="1:5" x14ac:dyDescent="0.25">
      <c r="A199" t="s">
        <v>14</v>
      </c>
      <c r="B199">
        <v>6080</v>
      </c>
      <c r="D199" t="s">
        <v>19</v>
      </c>
      <c r="E199">
        <v>1095</v>
      </c>
    </row>
    <row r="200" spans="1:5" x14ac:dyDescent="0.25">
      <c r="A200" t="s">
        <v>14</v>
      </c>
      <c r="B200">
        <v>80</v>
      </c>
      <c r="D200" t="s">
        <v>19</v>
      </c>
      <c r="E200">
        <v>1690</v>
      </c>
    </row>
    <row r="201" spans="1:5" x14ac:dyDescent="0.25">
      <c r="A201" t="s">
        <v>14</v>
      </c>
      <c r="B201">
        <v>9</v>
      </c>
      <c r="D201" t="s">
        <v>19</v>
      </c>
      <c r="E201">
        <v>191</v>
      </c>
    </row>
    <row r="202" spans="1:5" x14ac:dyDescent="0.25">
      <c r="A202" t="s">
        <v>14</v>
      </c>
      <c r="B202">
        <v>1784</v>
      </c>
      <c r="D202" t="s">
        <v>19</v>
      </c>
      <c r="E202">
        <v>2013</v>
      </c>
    </row>
    <row r="203" spans="1:5" x14ac:dyDescent="0.25">
      <c r="A203" t="s">
        <v>14</v>
      </c>
      <c r="B203">
        <v>243</v>
      </c>
      <c r="D203" t="s">
        <v>19</v>
      </c>
      <c r="E203">
        <v>1703</v>
      </c>
    </row>
    <row r="204" spans="1:5" x14ac:dyDescent="0.25">
      <c r="A204" t="s">
        <v>14</v>
      </c>
      <c r="B204">
        <v>1296</v>
      </c>
      <c r="D204" t="s">
        <v>19</v>
      </c>
      <c r="E204">
        <v>80</v>
      </c>
    </row>
    <row r="205" spans="1:5" x14ac:dyDescent="0.25">
      <c r="A205" t="s">
        <v>14</v>
      </c>
      <c r="B205">
        <v>77</v>
      </c>
      <c r="D205" t="s">
        <v>19</v>
      </c>
      <c r="E205">
        <v>41</v>
      </c>
    </row>
    <row r="206" spans="1:5" x14ac:dyDescent="0.25">
      <c r="A206" t="s">
        <v>14</v>
      </c>
      <c r="B206">
        <v>395</v>
      </c>
      <c r="D206" t="s">
        <v>19</v>
      </c>
      <c r="E206">
        <v>187</v>
      </c>
    </row>
    <row r="207" spans="1:5" x14ac:dyDescent="0.25">
      <c r="A207" t="s">
        <v>14</v>
      </c>
      <c r="B207">
        <v>49</v>
      </c>
      <c r="D207" t="s">
        <v>19</v>
      </c>
      <c r="E207">
        <v>2875</v>
      </c>
    </row>
    <row r="208" spans="1:5" x14ac:dyDescent="0.25">
      <c r="A208" t="s">
        <v>14</v>
      </c>
      <c r="B208">
        <v>180</v>
      </c>
      <c r="D208" t="s">
        <v>19</v>
      </c>
      <c r="E208">
        <v>88</v>
      </c>
    </row>
    <row r="209" spans="1:5" x14ac:dyDescent="0.25">
      <c r="A209" t="s">
        <v>14</v>
      </c>
      <c r="B209">
        <v>2690</v>
      </c>
      <c r="D209" t="s">
        <v>19</v>
      </c>
      <c r="E209">
        <v>191</v>
      </c>
    </row>
    <row r="210" spans="1:5" x14ac:dyDescent="0.25">
      <c r="A210" t="s">
        <v>14</v>
      </c>
      <c r="B210">
        <v>2779</v>
      </c>
      <c r="D210" t="s">
        <v>19</v>
      </c>
      <c r="E210">
        <v>139</v>
      </c>
    </row>
    <row r="211" spans="1:5" x14ac:dyDescent="0.25">
      <c r="A211" t="s">
        <v>14</v>
      </c>
      <c r="B211">
        <v>92</v>
      </c>
      <c r="D211" t="s">
        <v>19</v>
      </c>
      <c r="E211">
        <v>186</v>
      </c>
    </row>
    <row r="212" spans="1:5" x14ac:dyDescent="0.25">
      <c r="A212" t="s">
        <v>14</v>
      </c>
      <c r="B212">
        <v>1028</v>
      </c>
      <c r="D212" t="s">
        <v>19</v>
      </c>
      <c r="E212">
        <v>112</v>
      </c>
    </row>
    <row r="213" spans="1:5" x14ac:dyDescent="0.25">
      <c r="A213" t="s">
        <v>14</v>
      </c>
      <c r="B213">
        <v>26</v>
      </c>
      <c r="D213" t="s">
        <v>19</v>
      </c>
      <c r="E213">
        <v>101</v>
      </c>
    </row>
    <row r="214" spans="1:5" x14ac:dyDescent="0.25">
      <c r="A214" t="s">
        <v>14</v>
      </c>
      <c r="B214">
        <v>1790</v>
      </c>
      <c r="D214" t="s">
        <v>19</v>
      </c>
      <c r="E214">
        <v>206</v>
      </c>
    </row>
    <row r="215" spans="1:5" x14ac:dyDescent="0.25">
      <c r="A215" t="s">
        <v>14</v>
      </c>
      <c r="B215">
        <v>37</v>
      </c>
      <c r="D215" t="s">
        <v>19</v>
      </c>
      <c r="E215">
        <v>154</v>
      </c>
    </row>
    <row r="216" spans="1:5" x14ac:dyDescent="0.25">
      <c r="A216" t="s">
        <v>14</v>
      </c>
      <c r="B216">
        <v>35</v>
      </c>
      <c r="D216" t="s">
        <v>19</v>
      </c>
      <c r="E216">
        <v>5966</v>
      </c>
    </row>
    <row r="217" spans="1:5" x14ac:dyDescent="0.25">
      <c r="A217" t="s">
        <v>14</v>
      </c>
      <c r="B217">
        <v>558</v>
      </c>
      <c r="D217" t="s">
        <v>19</v>
      </c>
      <c r="E217">
        <v>169</v>
      </c>
    </row>
    <row r="218" spans="1:5" x14ac:dyDescent="0.25">
      <c r="A218" t="s">
        <v>14</v>
      </c>
      <c r="B218">
        <v>64</v>
      </c>
      <c r="D218" t="s">
        <v>19</v>
      </c>
      <c r="E218">
        <v>2106</v>
      </c>
    </row>
    <row r="219" spans="1:5" x14ac:dyDescent="0.25">
      <c r="A219" t="s">
        <v>14</v>
      </c>
      <c r="B219">
        <v>245</v>
      </c>
      <c r="D219" t="s">
        <v>19</v>
      </c>
      <c r="E219">
        <v>131</v>
      </c>
    </row>
    <row r="220" spans="1:5" x14ac:dyDescent="0.25">
      <c r="A220" t="s">
        <v>14</v>
      </c>
      <c r="B220">
        <v>71</v>
      </c>
      <c r="D220" t="s">
        <v>19</v>
      </c>
      <c r="E220">
        <v>84</v>
      </c>
    </row>
    <row r="221" spans="1:5" x14ac:dyDescent="0.25">
      <c r="A221" t="s">
        <v>14</v>
      </c>
      <c r="B221">
        <v>42</v>
      </c>
      <c r="D221" t="s">
        <v>19</v>
      </c>
      <c r="E221">
        <v>155</v>
      </c>
    </row>
    <row r="222" spans="1:5" x14ac:dyDescent="0.25">
      <c r="A222" t="s">
        <v>14</v>
      </c>
      <c r="B222">
        <v>156</v>
      </c>
      <c r="D222" t="s">
        <v>19</v>
      </c>
      <c r="E222">
        <v>189</v>
      </c>
    </row>
    <row r="223" spans="1:5" x14ac:dyDescent="0.25">
      <c r="A223" t="s">
        <v>14</v>
      </c>
      <c r="B223">
        <v>1368</v>
      </c>
      <c r="D223" t="s">
        <v>19</v>
      </c>
      <c r="E223">
        <v>4799</v>
      </c>
    </row>
    <row r="224" spans="1:5" x14ac:dyDescent="0.25">
      <c r="A224" t="s">
        <v>14</v>
      </c>
      <c r="B224">
        <v>102</v>
      </c>
      <c r="D224" t="s">
        <v>19</v>
      </c>
      <c r="E224">
        <v>1137</v>
      </c>
    </row>
    <row r="225" spans="1:5" x14ac:dyDescent="0.25">
      <c r="A225" t="s">
        <v>14</v>
      </c>
      <c r="B225">
        <v>86</v>
      </c>
      <c r="D225" t="s">
        <v>19</v>
      </c>
      <c r="E225">
        <v>1152</v>
      </c>
    </row>
    <row r="226" spans="1:5" x14ac:dyDescent="0.25">
      <c r="A226" t="s">
        <v>14</v>
      </c>
      <c r="B226">
        <v>253</v>
      </c>
      <c r="D226" t="s">
        <v>19</v>
      </c>
      <c r="E226">
        <v>50</v>
      </c>
    </row>
    <row r="227" spans="1:5" x14ac:dyDescent="0.25">
      <c r="A227" t="s">
        <v>14</v>
      </c>
      <c r="B227">
        <v>157</v>
      </c>
      <c r="D227" t="s">
        <v>19</v>
      </c>
      <c r="E227">
        <v>3059</v>
      </c>
    </row>
    <row r="228" spans="1:5" x14ac:dyDescent="0.25">
      <c r="A228" t="s">
        <v>14</v>
      </c>
      <c r="B228">
        <v>183</v>
      </c>
      <c r="D228" t="s">
        <v>19</v>
      </c>
      <c r="E228">
        <v>34</v>
      </c>
    </row>
    <row r="229" spans="1:5" x14ac:dyDescent="0.25">
      <c r="A229" t="s">
        <v>14</v>
      </c>
      <c r="B229">
        <v>82</v>
      </c>
      <c r="D229" t="s">
        <v>19</v>
      </c>
      <c r="E229">
        <v>220</v>
      </c>
    </row>
    <row r="230" spans="1:5" x14ac:dyDescent="0.25">
      <c r="A230" t="s">
        <v>14</v>
      </c>
      <c r="B230">
        <v>1</v>
      </c>
      <c r="D230" t="s">
        <v>19</v>
      </c>
      <c r="E230">
        <v>1604</v>
      </c>
    </row>
    <row r="231" spans="1:5" x14ac:dyDescent="0.25">
      <c r="A231" t="s">
        <v>14</v>
      </c>
      <c r="B231">
        <v>1198</v>
      </c>
      <c r="D231" t="s">
        <v>19</v>
      </c>
      <c r="E231">
        <v>454</v>
      </c>
    </row>
    <row r="232" spans="1:5" x14ac:dyDescent="0.25">
      <c r="A232" t="s">
        <v>14</v>
      </c>
      <c r="B232">
        <v>648</v>
      </c>
      <c r="D232" t="s">
        <v>19</v>
      </c>
      <c r="E232">
        <v>123</v>
      </c>
    </row>
    <row r="233" spans="1:5" x14ac:dyDescent="0.25">
      <c r="A233" t="s">
        <v>14</v>
      </c>
      <c r="B233">
        <v>64</v>
      </c>
      <c r="D233" t="s">
        <v>19</v>
      </c>
      <c r="E233">
        <v>299</v>
      </c>
    </row>
    <row r="234" spans="1:5" x14ac:dyDescent="0.25">
      <c r="A234" t="s">
        <v>14</v>
      </c>
      <c r="B234">
        <v>62</v>
      </c>
      <c r="D234" t="s">
        <v>19</v>
      </c>
      <c r="E234">
        <v>2237</v>
      </c>
    </row>
    <row r="235" spans="1:5" x14ac:dyDescent="0.25">
      <c r="A235" t="s">
        <v>14</v>
      </c>
      <c r="B235">
        <v>750</v>
      </c>
      <c r="D235" t="s">
        <v>19</v>
      </c>
      <c r="E235">
        <v>645</v>
      </c>
    </row>
    <row r="236" spans="1:5" x14ac:dyDescent="0.25">
      <c r="A236" t="s">
        <v>14</v>
      </c>
      <c r="B236">
        <v>105</v>
      </c>
      <c r="D236" t="s">
        <v>19</v>
      </c>
      <c r="E236">
        <v>484</v>
      </c>
    </row>
    <row r="237" spans="1:5" x14ac:dyDescent="0.25">
      <c r="A237" t="s">
        <v>14</v>
      </c>
      <c r="B237">
        <v>2604</v>
      </c>
      <c r="D237" t="s">
        <v>19</v>
      </c>
      <c r="E237">
        <v>154</v>
      </c>
    </row>
    <row r="238" spans="1:5" x14ac:dyDescent="0.25">
      <c r="A238" t="s">
        <v>14</v>
      </c>
      <c r="B238">
        <v>65</v>
      </c>
      <c r="D238" t="s">
        <v>19</v>
      </c>
      <c r="E238">
        <v>82</v>
      </c>
    </row>
    <row r="239" spans="1:5" x14ac:dyDescent="0.25">
      <c r="A239" t="s">
        <v>14</v>
      </c>
      <c r="B239">
        <v>94</v>
      </c>
      <c r="D239" t="s">
        <v>19</v>
      </c>
      <c r="E239">
        <v>134</v>
      </c>
    </row>
    <row r="240" spans="1:5" x14ac:dyDescent="0.25">
      <c r="A240" t="s">
        <v>14</v>
      </c>
      <c r="B240">
        <v>257</v>
      </c>
      <c r="D240" t="s">
        <v>19</v>
      </c>
      <c r="E240">
        <v>5203</v>
      </c>
    </row>
    <row r="241" spans="1:5" x14ac:dyDescent="0.25">
      <c r="A241" t="s">
        <v>14</v>
      </c>
      <c r="B241">
        <v>2928</v>
      </c>
      <c r="D241" t="s">
        <v>19</v>
      </c>
      <c r="E241">
        <v>94</v>
      </c>
    </row>
    <row r="242" spans="1:5" x14ac:dyDescent="0.25">
      <c r="A242" t="s">
        <v>14</v>
      </c>
      <c r="B242">
        <v>4697</v>
      </c>
      <c r="D242" t="s">
        <v>19</v>
      </c>
      <c r="E242">
        <v>205</v>
      </c>
    </row>
    <row r="243" spans="1:5" x14ac:dyDescent="0.25">
      <c r="A243" t="s">
        <v>14</v>
      </c>
      <c r="B243">
        <v>2915</v>
      </c>
      <c r="D243" t="s">
        <v>19</v>
      </c>
      <c r="E243">
        <v>92</v>
      </c>
    </row>
    <row r="244" spans="1:5" x14ac:dyDescent="0.25">
      <c r="A244" t="s">
        <v>14</v>
      </c>
      <c r="B244">
        <v>18</v>
      </c>
      <c r="D244" t="s">
        <v>19</v>
      </c>
      <c r="E244">
        <v>219</v>
      </c>
    </row>
    <row r="245" spans="1:5" x14ac:dyDescent="0.25">
      <c r="A245" t="s">
        <v>14</v>
      </c>
      <c r="B245">
        <v>602</v>
      </c>
      <c r="D245" t="s">
        <v>19</v>
      </c>
      <c r="E245">
        <v>2526</v>
      </c>
    </row>
    <row r="246" spans="1:5" x14ac:dyDescent="0.25">
      <c r="A246" t="s">
        <v>14</v>
      </c>
      <c r="B246">
        <v>1</v>
      </c>
      <c r="D246" t="s">
        <v>19</v>
      </c>
      <c r="E246">
        <v>94</v>
      </c>
    </row>
    <row r="247" spans="1:5" x14ac:dyDescent="0.25">
      <c r="A247" t="s">
        <v>14</v>
      </c>
      <c r="B247">
        <v>3868</v>
      </c>
      <c r="D247" t="s">
        <v>19</v>
      </c>
      <c r="E247">
        <v>1713</v>
      </c>
    </row>
    <row r="248" spans="1:5" x14ac:dyDescent="0.25">
      <c r="A248" t="s">
        <v>14</v>
      </c>
      <c r="B248">
        <v>504</v>
      </c>
      <c r="D248" t="s">
        <v>19</v>
      </c>
      <c r="E248">
        <v>249</v>
      </c>
    </row>
    <row r="249" spans="1:5" x14ac:dyDescent="0.25">
      <c r="A249" t="s">
        <v>14</v>
      </c>
      <c r="B249">
        <v>14</v>
      </c>
      <c r="D249" t="s">
        <v>19</v>
      </c>
      <c r="E249">
        <v>192</v>
      </c>
    </row>
    <row r="250" spans="1:5" x14ac:dyDescent="0.25">
      <c r="A250" t="s">
        <v>14</v>
      </c>
      <c r="B250">
        <v>750</v>
      </c>
      <c r="D250" t="s">
        <v>19</v>
      </c>
      <c r="E250">
        <v>247</v>
      </c>
    </row>
    <row r="251" spans="1:5" x14ac:dyDescent="0.25">
      <c r="A251" t="s">
        <v>14</v>
      </c>
      <c r="B251">
        <v>77</v>
      </c>
      <c r="D251" t="s">
        <v>19</v>
      </c>
      <c r="E251">
        <v>2293</v>
      </c>
    </row>
    <row r="252" spans="1:5" x14ac:dyDescent="0.25">
      <c r="A252" t="s">
        <v>14</v>
      </c>
      <c r="B252">
        <v>752</v>
      </c>
      <c r="D252" t="s">
        <v>19</v>
      </c>
      <c r="E252">
        <v>3131</v>
      </c>
    </row>
    <row r="253" spans="1:5" x14ac:dyDescent="0.25">
      <c r="A253" t="s">
        <v>14</v>
      </c>
      <c r="B253">
        <v>131</v>
      </c>
      <c r="D253" t="s">
        <v>19</v>
      </c>
      <c r="E253">
        <v>143</v>
      </c>
    </row>
    <row r="254" spans="1:5" x14ac:dyDescent="0.25">
      <c r="A254" t="s">
        <v>14</v>
      </c>
      <c r="B254">
        <v>87</v>
      </c>
      <c r="D254" t="s">
        <v>19</v>
      </c>
      <c r="E254">
        <v>296</v>
      </c>
    </row>
    <row r="255" spans="1:5" x14ac:dyDescent="0.25">
      <c r="A255" t="s">
        <v>14</v>
      </c>
      <c r="B255">
        <v>1063</v>
      </c>
      <c r="D255" t="s">
        <v>19</v>
      </c>
      <c r="E255">
        <v>170</v>
      </c>
    </row>
    <row r="256" spans="1:5" x14ac:dyDescent="0.25">
      <c r="A256" t="s">
        <v>14</v>
      </c>
      <c r="B256">
        <v>76</v>
      </c>
      <c r="D256" t="s">
        <v>19</v>
      </c>
      <c r="E256">
        <v>86</v>
      </c>
    </row>
    <row r="257" spans="1:5" x14ac:dyDescent="0.25">
      <c r="A257" t="s">
        <v>14</v>
      </c>
      <c r="B257">
        <v>4428</v>
      </c>
      <c r="D257" t="s">
        <v>19</v>
      </c>
      <c r="E257">
        <v>6286</v>
      </c>
    </row>
    <row r="258" spans="1:5" x14ac:dyDescent="0.25">
      <c r="A258" t="s">
        <v>14</v>
      </c>
      <c r="B258">
        <v>58</v>
      </c>
      <c r="D258" t="s">
        <v>19</v>
      </c>
      <c r="E258">
        <v>3727</v>
      </c>
    </row>
    <row r="259" spans="1:5" x14ac:dyDescent="0.25">
      <c r="A259" t="s">
        <v>14</v>
      </c>
      <c r="B259">
        <v>111</v>
      </c>
      <c r="D259" t="s">
        <v>19</v>
      </c>
      <c r="E259">
        <v>1605</v>
      </c>
    </row>
    <row r="260" spans="1:5" x14ac:dyDescent="0.25">
      <c r="A260" t="s">
        <v>14</v>
      </c>
      <c r="B260">
        <v>2955</v>
      </c>
      <c r="D260" t="s">
        <v>19</v>
      </c>
      <c r="E260">
        <v>2120</v>
      </c>
    </row>
    <row r="261" spans="1:5" x14ac:dyDescent="0.25">
      <c r="A261" t="s">
        <v>14</v>
      </c>
      <c r="B261">
        <v>1657</v>
      </c>
      <c r="D261" t="s">
        <v>19</v>
      </c>
      <c r="E261">
        <v>50</v>
      </c>
    </row>
    <row r="262" spans="1:5" x14ac:dyDescent="0.25">
      <c r="A262" t="s">
        <v>14</v>
      </c>
      <c r="B262">
        <v>926</v>
      </c>
      <c r="D262" t="s">
        <v>19</v>
      </c>
      <c r="E262">
        <v>2080</v>
      </c>
    </row>
    <row r="263" spans="1:5" x14ac:dyDescent="0.25">
      <c r="A263" t="s">
        <v>14</v>
      </c>
      <c r="B263">
        <v>77</v>
      </c>
      <c r="D263" t="s">
        <v>19</v>
      </c>
      <c r="E263">
        <v>2105</v>
      </c>
    </row>
    <row r="264" spans="1:5" x14ac:dyDescent="0.25">
      <c r="A264" t="s">
        <v>14</v>
      </c>
      <c r="B264">
        <v>1748</v>
      </c>
      <c r="D264" t="s">
        <v>19</v>
      </c>
      <c r="E264">
        <v>2436</v>
      </c>
    </row>
    <row r="265" spans="1:5" x14ac:dyDescent="0.25">
      <c r="A265" t="s">
        <v>14</v>
      </c>
      <c r="B265">
        <v>79</v>
      </c>
      <c r="D265" t="s">
        <v>19</v>
      </c>
      <c r="E265">
        <v>80</v>
      </c>
    </row>
    <row r="266" spans="1:5" x14ac:dyDescent="0.25">
      <c r="A266" t="s">
        <v>14</v>
      </c>
      <c r="B266">
        <v>889</v>
      </c>
      <c r="D266" t="s">
        <v>19</v>
      </c>
      <c r="E266">
        <v>42</v>
      </c>
    </row>
    <row r="267" spans="1:5" x14ac:dyDescent="0.25">
      <c r="A267" t="s">
        <v>14</v>
      </c>
      <c r="B267">
        <v>56</v>
      </c>
      <c r="D267" t="s">
        <v>19</v>
      </c>
      <c r="E267">
        <v>139</v>
      </c>
    </row>
    <row r="268" spans="1:5" x14ac:dyDescent="0.25">
      <c r="A268" t="s">
        <v>14</v>
      </c>
      <c r="B268">
        <v>1</v>
      </c>
      <c r="D268" t="s">
        <v>19</v>
      </c>
      <c r="E268">
        <v>159</v>
      </c>
    </row>
    <row r="269" spans="1:5" x14ac:dyDescent="0.25">
      <c r="A269" t="s">
        <v>14</v>
      </c>
      <c r="B269">
        <v>83</v>
      </c>
      <c r="D269" t="s">
        <v>19</v>
      </c>
      <c r="E269">
        <v>381</v>
      </c>
    </row>
    <row r="270" spans="1:5" x14ac:dyDescent="0.25">
      <c r="A270" t="s">
        <v>14</v>
      </c>
      <c r="B270">
        <v>2025</v>
      </c>
      <c r="D270" t="s">
        <v>19</v>
      </c>
      <c r="E270">
        <v>194</v>
      </c>
    </row>
    <row r="271" spans="1:5" x14ac:dyDescent="0.25">
      <c r="A271" t="s">
        <v>14</v>
      </c>
      <c r="B271">
        <v>14</v>
      </c>
      <c r="D271" t="s">
        <v>19</v>
      </c>
      <c r="E271">
        <v>106</v>
      </c>
    </row>
    <row r="272" spans="1:5" x14ac:dyDescent="0.25">
      <c r="A272" t="s">
        <v>14</v>
      </c>
      <c r="B272">
        <v>656</v>
      </c>
      <c r="D272" t="s">
        <v>19</v>
      </c>
      <c r="E272">
        <v>142</v>
      </c>
    </row>
    <row r="273" spans="1:5" x14ac:dyDescent="0.25">
      <c r="A273" t="s">
        <v>14</v>
      </c>
      <c r="B273">
        <v>1596</v>
      </c>
      <c r="D273" t="s">
        <v>19</v>
      </c>
      <c r="E273">
        <v>211</v>
      </c>
    </row>
    <row r="274" spans="1:5" x14ac:dyDescent="0.25">
      <c r="A274" t="s">
        <v>14</v>
      </c>
      <c r="B274">
        <v>10</v>
      </c>
      <c r="D274" t="s">
        <v>19</v>
      </c>
      <c r="E274">
        <v>2756</v>
      </c>
    </row>
    <row r="275" spans="1:5" x14ac:dyDescent="0.25">
      <c r="A275" t="s">
        <v>14</v>
      </c>
      <c r="B275">
        <v>1121</v>
      </c>
      <c r="D275" t="s">
        <v>19</v>
      </c>
      <c r="E275">
        <v>173</v>
      </c>
    </row>
    <row r="276" spans="1:5" x14ac:dyDescent="0.25">
      <c r="A276" t="s">
        <v>14</v>
      </c>
      <c r="B276">
        <v>15</v>
      </c>
      <c r="D276" t="s">
        <v>19</v>
      </c>
      <c r="E276">
        <v>87</v>
      </c>
    </row>
    <row r="277" spans="1:5" x14ac:dyDescent="0.25">
      <c r="A277" t="s">
        <v>14</v>
      </c>
      <c r="B277">
        <v>191</v>
      </c>
      <c r="D277" t="s">
        <v>19</v>
      </c>
      <c r="E277">
        <v>1572</v>
      </c>
    </row>
    <row r="278" spans="1:5" x14ac:dyDescent="0.25">
      <c r="A278" t="s">
        <v>14</v>
      </c>
      <c r="B278">
        <v>16</v>
      </c>
      <c r="D278" t="s">
        <v>19</v>
      </c>
      <c r="E278">
        <v>2346</v>
      </c>
    </row>
    <row r="279" spans="1:5" x14ac:dyDescent="0.25">
      <c r="A279" t="s">
        <v>14</v>
      </c>
      <c r="B279">
        <v>17</v>
      </c>
      <c r="D279" t="s">
        <v>19</v>
      </c>
      <c r="E279">
        <v>115</v>
      </c>
    </row>
    <row r="280" spans="1:5" x14ac:dyDescent="0.25">
      <c r="A280" t="s">
        <v>14</v>
      </c>
      <c r="B280">
        <v>34</v>
      </c>
      <c r="D280" t="s">
        <v>19</v>
      </c>
      <c r="E280">
        <v>85</v>
      </c>
    </row>
    <row r="281" spans="1:5" x14ac:dyDescent="0.25">
      <c r="A281" t="s">
        <v>14</v>
      </c>
      <c r="B281">
        <v>1</v>
      </c>
      <c r="D281" t="s">
        <v>19</v>
      </c>
      <c r="E281">
        <v>144</v>
      </c>
    </row>
    <row r="282" spans="1:5" x14ac:dyDescent="0.25">
      <c r="A282" t="s">
        <v>14</v>
      </c>
      <c r="B282">
        <v>1274</v>
      </c>
      <c r="D282" t="s">
        <v>19</v>
      </c>
      <c r="E282">
        <v>2443</v>
      </c>
    </row>
    <row r="283" spans="1:5" x14ac:dyDescent="0.25">
      <c r="A283" t="s">
        <v>14</v>
      </c>
      <c r="B283">
        <v>210</v>
      </c>
      <c r="D283" t="s">
        <v>19</v>
      </c>
      <c r="E283">
        <v>64</v>
      </c>
    </row>
    <row r="284" spans="1:5" x14ac:dyDescent="0.25">
      <c r="A284" t="s">
        <v>14</v>
      </c>
      <c r="B284">
        <v>248</v>
      </c>
      <c r="D284" t="s">
        <v>19</v>
      </c>
      <c r="E284">
        <v>268</v>
      </c>
    </row>
    <row r="285" spans="1:5" x14ac:dyDescent="0.25">
      <c r="A285" t="s">
        <v>14</v>
      </c>
      <c r="B285">
        <v>513</v>
      </c>
      <c r="D285" t="s">
        <v>19</v>
      </c>
      <c r="E285">
        <v>195</v>
      </c>
    </row>
    <row r="286" spans="1:5" x14ac:dyDescent="0.25">
      <c r="A286" t="s">
        <v>14</v>
      </c>
      <c r="B286">
        <v>3410</v>
      </c>
      <c r="D286" t="s">
        <v>19</v>
      </c>
      <c r="E286">
        <v>186</v>
      </c>
    </row>
    <row r="287" spans="1:5" x14ac:dyDescent="0.25">
      <c r="A287" t="s">
        <v>14</v>
      </c>
      <c r="B287">
        <v>10</v>
      </c>
      <c r="D287" t="s">
        <v>19</v>
      </c>
      <c r="E287">
        <v>460</v>
      </c>
    </row>
    <row r="288" spans="1:5" x14ac:dyDescent="0.25">
      <c r="A288" t="s">
        <v>14</v>
      </c>
      <c r="B288">
        <v>2201</v>
      </c>
      <c r="D288" t="s">
        <v>19</v>
      </c>
      <c r="E288">
        <v>2528</v>
      </c>
    </row>
    <row r="289" spans="1:5" x14ac:dyDescent="0.25">
      <c r="A289" t="s">
        <v>14</v>
      </c>
      <c r="B289">
        <v>676</v>
      </c>
      <c r="D289" t="s">
        <v>19</v>
      </c>
      <c r="E289">
        <v>3657</v>
      </c>
    </row>
    <row r="290" spans="1:5" x14ac:dyDescent="0.25">
      <c r="A290" t="s">
        <v>14</v>
      </c>
      <c r="B290">
        <v>831</v>
      </c>
      <c r="D290" t="s">
        <v>19</v>
      </c>
      <c r="E290">
        <v>131</v>
      </c>
    </row>
    <row r="291" spans="1:5" x14ac:dyDescent="0.25">
      <c r="A291" t="s">
        <v>14</v>
      </c>
      <c r="B291">
        <v>859</v>
      </c>
      <c r="D291" t="s">
        <v>19</v>
      </c>
      <c r="E291">
        <v>239</v>
      </c>
    </row>
    <row r="292" spans="1:5" x14ac:dyDescent="0.25">
      <c r="A292" t="s">
        <v>14</v>
      </c>
      <c r="B292">
        <v>45</v>
      </c>
      <c r="D292" t="s">
        <v>19</v>
      </c>
      <c r="E292">
        <v>78</v>
      </c>
    </row>
    <row r="293" spans="1:5" x14ac:dyDescent="0.25">
      <c r="A293" t="s">
        <v>14</v>
      </c>
      <c r="B293">
        <v>6</v>
      </c>
      <c r="D293" t="s">
        <v>19</v>
      </c>
      <c r="E293">
        <v>1773</v>
      </c>
    </row>
    <row r="294" spans="1:5" x14ac:dyDescent="0.25">
      <c r="A294" t="s">
        <v>14</v>
      </c>
      <c r="B294">
        <v>7</v>
      </c>
      <c r="D294" t="s">
        <v>19</v>
      </c>
      <c r="E294">
        <v>32</v>
      </c>
    </row>
    <row r="295" spans="1:5" x14ac:dyDescent="0.25">
      <c r="A295" t="s">
        <v>14</v>
      </c>
      <c r="B295">
        <v>31</v>
      </c>
      <c r="D295" t="s">
        <v>19</v>
      </c>
      <c r="E295">
        <v>369</v>
      </c>
    </row>
    <row r="296" spans="1:5" x14ac:dyDescent="0.25">
      <c r="A296" t="s">
        <v>14</v>
      </c>
      <c r="B296">
        <v>78</v>
      </c>
      <c r="D296" t="s">
        <v>19</v>
      </c>
      <c r="E296">
        <v>89</v>
      </c>
    </row>
    <row r="297" spans="1:5" x14ac:dyDescent="0.25">
      <c r="A297" t="s">
        <v>14</v>
      </c>
      <c r="B297">
        <v>1225</v>
      </c>
      <c r="D297" t="s">
        <v>19</v>
      </c>
      <c r="E297">
        <v>147</v>
      </c>
    </row>
    <row r="298" spans="1:5" x14ac:dyDescent="0.25">
      <c r="A298" t="s">
        <v>14</v>
      </c>
      <c r="B298">
        <v>1</v>
      </c>
      <c r="D298" t="s">
        <v>19</v>
      </c>
      <c r="E298">
        <v>126</v>
      </c>
    </row>
    <row r="299" spans="1:5" x14ac:dyDescent="0.25">
      <c r="A299" t="s">
        <v>14</v>
      </c>
      <c r="B299">
        <v>67</v>
      </c>
      <c r="D299" t="s">
        <v>19</v>
      </c>
      <c r="E299">
        <v>2218</v>
      </c>
    </row>
    <row r="300" spans="1:5" x14ac:dyDescent="0.25">
      <c r="A300" t="s">
        <v>14</v>
      </c>
      <c r="B300">
        <v>19</v>
      </c>
      <c r="D300" t="s">
        <v>19</v>
      </c>
      <c r="E300">
        <v>202</v>
      </c>
    </row>
    <row r="301" spans="1:5" x14ac:dyDescent="0.25">
      <c r="A301" t="s">
        <v>14</v>
      </c>
      <c r="B301">
        <v>2108</v>
      </c>
      <c r="D301" t="s">
        <v>19</v>
      </c>
      <c r="E301">
        <v>140</v>
      </c>
    </row>
    <row r="302" spans="1:5" x14ac:dyDescent="0.25">
      <c r="A302" t="s">
        <v>14</v>
      </c>
      <c r="B302">
        <v>679</v>
      </c>
      <c r="D302" t="s">
        <v>19</v>
      </c>
      <c r="E302">
        <v>1052</v>
      </c>
    </row>
    <row r="303" spans="1:5" x14ac:dyDescent="0.25">
      <c r="A303" t="s">
        <v>14</v>
      </c>
      <c r="B303">
        <v>36</v>
      </c>
      <c r="D303" t="s">
        <v>19</v>
      </c>
      <c r="E303">
        <v>247</v>
      </c>
    </row>
    <row r="304" spans="1:5" x14ac:dyDescent="0.25">
      <c r="A304" t="s">
        <v>14</v>
      </c>
      <c r="B304">
        <v>47</v>
      </c>
      <c r="D304" t="s">
        <v>19</v>
      </c>
      <c r="E304">
        <v>84</v>
      </c>
    </row>
    <row r="305" spans="1:5" x14ac:dyDescent="0.25">
      <c r="A305" t="s">
        <v>14</v>
      </c>
      <c r="B305">
        <v>70</v>
      </c>
      <c r="D305" t="s">
        <v>19</v>
      </c>
      <c r="E305">
        <v>88</v>
      </c>
    </row>
    <row r="306" spans="1:5" x14ac:dyDescent="0.25">
      <c r="A306" t="s">
        <v>14</v>
      </c>
      <c r="B306">
        <v>154</v>
      </c>
      <c r="D306" t="s">
        <v>19</v>
      </c>
      <c r="E306">
        <v>156</v>
      </c>
    </row>
    <row r="307" spans="1:5" x14ac:dyDescent="0.25">
      <c r="A307" t="s">
        <v>14</v>
      </c>
      <c r="B307">
        <v>22</v>
      </c>
      <c r="D307" t="s">
        <v>19</v>
      </c>
      <c r="E307">
        <v>2985</v>
      </c>
    </row>
    <row r="308" spans="1:5" x14ac:dyDescent="0.25">
      <c r="A308" t="s">
        <v>14</v>
      </c>
      <c r="B308">
        <v>1758</v>
      </c>
      <c r="D308" t="s">
        <v>19</v>
      </c>
      <c r="E308">
        <v>762</v>
      </c>
    </row>
    <row r="309" spans="1:5" x14ac:dyDescent="0.25">
      <c r="A309" t="s">
        <v>14</v>
      </c>
      <c r="B309">
        <v>94</v>
      </c>
      <c r="D309" t="s">
        <v>19</v>
      </c>
      <c r="E309">
        <v>554</v>
      </c>
    </row>
    <row r="310" spans="1:5" x14ac:dyDescent="0.25">
      <c r="A310" t="s">
        <v>14</v>
      </c>
      <c r="B310">
        <v>33</v>
      </c>
      <c r="D310" t="s">
        <v>19</v>
      </c>
      <c r="E310">
        <v>135</v>
      </c>
    </row>
    <row r="311" spans="1:5" x14ac:dyDescent="0.25">
      <c r="A311" t="s">
        <v>14</v>
      </c>
      <c r="B311">
        <v>1</v>
      </c>
      <c r="D311" t="s">
        <v>19</v>
      </c>
      <c r="E311">
        <v>122</v>
      </c>
    </row>
    <row r="312" spans="1:5" x14ac:dyDescent="0.25">
      <c r="A312" t="s">
        <v>14</v>
      </c>
      <c r="B312">
        <v>31</v>
      </c>
      <c r="D312" t="s">
        <v>19</v>
      </c>
      <c r="E312">
        <v>221</v>
      </c>
    </row>
    <row r="313" spans="1:5" x14ac:dyDescent="0.25">
      <c r="A313" t="s">
        <v>14</v>
      </c>
      <c r="B313">
        <v>35</v>
      </c>
      <c r="D313" t="s">
        <v>19</v>
      </c>
      <c r="E313">
        <v>126</v>
      </c>
    </row>
    <row r="314" spans="1:5" x14ac:dyDescent="0.25">
      <c r="A314" t="s">
        <v>14</v>
      </c>
      <c r="B314">
        <v>63</v>
      </c>
      <c r="D314" t="s">
        <v>19</v>
      </c>
      <c r="E314">
        <v>1022</v>
      </c>
    </row>
    <row r="315" spans="1:5" x14ac:dyDescent="0.25">
      <c r="A315" t="s">
        <v>14</v>
      </c>
      <c r="B315">
        <v>526</v>
      </c>
      <c r="D315" t="s">
        <v>19</v>
      </c>
      <c r="E315">
        <v>3177</v>
      </c>
    </row>
    <row r="316" spans="1:5" x14ac:dyDescent="0.25">
      <c r="A316" t="s">
        <v>14</v>
      </c>
      <c r="B316">
        <v>121</v>
      </c>
      <c r="D316" t="s">
        <v>19</v>
      </c>
      <c r="E316">
        <v>198</v>
      </c>
    </row>
    <row r="317" spans="1:5" x14ac:dyDescent="0.25">
      <c r="A317" t="s">
        <v>14</v>
      </c>
      <c r="B317">
        <v>67</v>
      </c>
      <c r="D317" t="s">
        <v>19</v>
      </c>
      <c r="E317">
        <v>85</v>
      </c>
    </row>
    <row r="318" spans="1:5" x14ac:dyDescent="0.25">
      <c r="A318" t="s">
        <v>14</v>
      </c>
      <c r="B318">
        <v>57</v>
      </c>
      <c r="D318" t="s">
        <v>19</v>
      </c>
      <c r="E318">
        <v>3596</v>
      </c>
    </row>
    <row r="319" spans="1:5" x14ac:dyDescent="0.25">
      <c r="A319" t="s">
        <v>14</v>
      </c>
      <c r="B319">
        <v>1229</v>
      </c>
      <c r="D319" t="s">
        <v>19</v>
      </c>
      <c r="E319">
        <v>244</v>
      </c>
    </row>
    <row r="320" spans="1:5" x14ac:dyDescent="0.25">
      <c r="A320" t="s">
        <v>14</v>
      </c>
      <c r="B320">
        <v>12</v>
      </c>
      <c r="D320" t="s">
        <v>19</v>
      </c>
      <c r="E320">
        <v>5180</v>
      </c>
    </row>
    <row r="321" spans="1:5" x14ac:dyDescent="0.25">
      <c r="A321" t="s">
        <v>14</v>
      </c>
      <c r="B321">
        <v>452</v>
      </c>
      <c r="D321" t="s">
        <v>19</v>
      </c>
      <c r="E321">
        <v>589</v>
      </c>
    </row>
    <row r="322" spans="1:5" x14ac:dyDescent="0.25">
      <c r="A322" t="s">
        <v>14</v>
      </c>
      <c r="B322">
        <v>1886</v>
      </c>
      <c r="D322" t="s">
        <v>19</v>
      </c>
      <c r="E322">
        <v>2725</v>
      </c>
    </row>
    <row r="323" spans="1:5" x14ac:dyDescent="0.25">
      <c r="A323" t="s">
        <v>14</v>
      </c>
      <c r="B323">
        <v>1825</v>
      </c>
      <c r="D323" t="s">
        <v>19</v>
      </c>
      <c r="E323">
        <v>300</v>
      </c>
    </row>
    <row r="324" spans="1:5" x14ac:dyDescent="0.25">
      <c r="A324" t="s">
        <v>14</v>
      </c>
      <c r="B324">
        <v>31</v>
      </c>
      <c r="D324" t="s">
        <v>19</v>
      </c>
      <c r="E324">
        <v>144</v>
      </c>
    </row>
    <row r="325" spans="1:5" x14ac:dyDescent="0.25">
      <c r="A325" t="s">
        <v>14</v>
      </c>
      <c r="B325">
        <v>107</v>
      </c>
      <c r="D325" t="s">
        <v>19</v>
      </c>
      <c r="E325">
        <v>87</v>
      </c>
    </row>
    <row r="326" spans="1:5" x14ac:dyDescent="0.25">
      <c r="A326" t="s">
        <v>14</v>
      </c>
      <c r="B326">
        <v>27</v>
      </c>
      <c r="D326" t="s">
        <v>19</v>
      </c>
      <c r="E326">
        <v>3116</v>
      </c>
    </row>
    <row r="327" spans="1:5" x14ac:dyDescent="0.25">
      <c r="A327" t="s">
        <v>14</v>
      </c>
      <c r="B327">
        <v>1221</v>
      </c>
      <c r="D327" t="s">
        <v>19</v>
      </c>
      <c r="E327">
        <v>909</v>
      </c>
    </row>
    <row r="328" spans="1:5" x14ac:dyDescent="0.25">
      <c r="A328" t="s">
        <v>14</v>
      </c>
      <c r="B328">
        <v>1</v>
      </c>
      <c r="D328" t="s">
        <v>19</v>
      </c>
      <c r="E328">
        <v>1613</v>
      </c>
    </row>
    <row r="329" spans="1:5" x14ac:dyDescent="0.25">
      <c r="A329" t="s">
        <v>14</v>
      </c>
      <c r="B329">
        <v>16</v>
      </c>
      <c r="D329" t="s">
        <v>19</v>
      </c>
      <c r="E329">
        <v>136</v>
      </c>
    </row>
    <row r="330" spans="1:5" x14ac:dyDescent="0.25">
      <c r="A330" t="s">
        <v>14</v>
      </c>
      <c r="B330">
        <v>41</v>
      </c>
      <c r="D330" t="s">
        <v>19</v>
      </c>
      <c r="E330">
        <v>130</v>
      </c>
    </row>
    <row r="331" spans="1:5" x14ac:dyDescent="0.25">
      <c r="A331" t="s">
        <v>14</v>
      </c>
      <c r="B331">
        <v>523</v>
      </c>
      <c r="D331" t="s">
        <v>19</v>
      </c>
      <c r="E331">
        <v>102</v>
      </c>
    </row>
    <row r="332" spans="1:5" x14ac:dyDescent="0.25">
      <c r="A332" t="s">
        <v>14</v>
      </c>
      <c r="B332">
        <v>141</v>
      </c>
      <c r="D332" t="s">
        <v>19</v>
      </c>
      <c r="E332">
        <v>4006</v>
      </c>
    </row>
    <row r="333" spans="1:5" x14ac:dyDescent="0.25">
      <c r="A333" t="s">
        <v>14</v>
      </c>
      <c r="B333">
        <v>52</v>
      </c>
      <c r="D333" t="s">
        <v>19</v>
      </c>
      <c r="E333">
        <v>1629</v>
      </c>
    </row>
    <row r="334" spans="1:5" x14ac:dyDescent="0.25">
      <c r="A334" t="s">
        <v>14</v>
      </c>
      <c r="B334">
        <v>225</v>
      </c>
      <c r="D334" t="s">
        <v>19</v>
      </c>
      <c r="E334">
        <v>2188</v>
      </c>
    </row>
    <row r="335" spans="1:5" x14ac:dyDescent="0.25">
      <c r="A335" t="s">
        <v>14</v>
      </c>
      <c r="B335">
        <v>38</v>
      </c>
      <c r="D335" t="s">
        <v>19</v>
      </c>
      <c r="E335">
        <v>2409</v>
      </c>
    </row>
    <row r="336" spans="1:5" x14ac:dyDescent="0.25">
      <c r="A336" t="s">
        <v>14</v>
      </c>
      <c r="B336">
        <v>15</v>
      </c>
      <c r="D336" t="s">
        <v>19</v>
      </c>
      <c r="E336">
        <v>194</v>
      </c>
    </row>
    <row r="337" spans="1:5" x14ac:dyDescent="0.25">
      <c r="A337" t="s">
        <v>14</v>
      </c>
      <c r="B337">
        <v>37</v>
      </c>
      <c r="D337" t="s">
        <v>19</v>
      </c>
      <c r="E337">
        <v>1140</v>
      </c>
    </row>
    <row r="338" spans="1:5" x14ac:dyDescent="0.25">
      <c r="A338" t="s">
        <v>14</v>
      </c>
      <c r="B338">
        <v>112</v>
      </c>
      <c r="D338" t="s">
        <v>19</v>
      </c>
      <c r="E338">
        <v>102</v>
      </c>
    </row>
    <row r="339" spans="1:5" x14ac:dyDescent="0.25">
      <c r="A339" t="s">
        <v>14</v>
      </c>
      <c r="B339">
        <v>21</v>
      </c>
      <c r="D339" t="s">
        <v>19</v>
      </c>
      <c r="E339">
        <v>2857</v>
      </c>
    </row>
    <row r="340" spans="1:5" x14ac:dyDescent="0.25">
      <c r="A340" t="s">
        <v>14</v>
      </c>
      <c r="B340">
        <v>67</v>
      </c>
      <c r="D340" t="s">
        <v>19</v>
      </c>
      <c r="E340">
        <v>107</v>
      </c>
    </row>
    <row r="341" spans="1:5" x14ac:dyDescent="0.25">
      <c r="A341" t="s">
        <v>14</v>
      </c>
      <c r="B341">
        <v>78</v>
      </c>
      <c r="D341" t="s">
        <v>19</v>
      </c>
      <c r="E341">
        <v>160</v>
      </c>
    </row>
    <row r="342" spans="1:5" x14ac:dyDescent="0.25">
      <c r="A342" t="s">
        <v>14</v>
      </c>
      <c r="B342">
        <v>67</v>
      </c>
      <c r="D342" t="s">
        <v>19</v>
      </c>
      <c r="E342">
        <v>2230</v>
      </c>
    </row>
    <row r="343" spans="1:5" x14ac:dyDescent="0.25">
      <c r="A343" t="s">
        <v>14</v>
      </c>
      <c r="B343">
        <v>263</v>
      </c>
      <c r="D343" t="s">
        <v>19</v>
      </c>
      <c r="E343">
        <v>316</v>
      </c>
    </row>
    <row r="344" spans="1:5" x14ac:dyDescent="0.25">
      <c r="A344" t="s">
        <v>14</v>
      </c>
      <c r="B344">
        <v>1691</v>
      </c>
      <c r="D344" t="s">
        <v>19</v>
      </c>
      <c r="E344">
        <v>117</v>
      </c>
    </row>
    <row r="345" spans="1:5" x14ac:dyDescent="0.25">
      <c r="A345" t="s">
        <v>14</v>
      </c>
      <c r="B345">
        <v>181</v>
      </c>
      <c r="D345" t="s">
        <v>19</v>
      </c>
      <c r="E345">
        <v>6406</v>
      </c>
    </row>
    <row r="346" spans="1:5" x14ac:dyDescent="0.25">
      <c r="A346" t="s">
        <v>14</v>
      </c>
      <c r="B346">
        <v>13</v>
      </c>
      <c r="D346" t="s">
        <v>19</v>
      </c>
      <c r="E346">
        <v>192</v>
      </c>
    </row>
    <row r="347" spans="1:5" x14ac:dyDescent="0.25">
      <c r="A347" t="s">
        <v>14</v>
      </c>
      <c r="B347">
        <v>1</v>
      </c>
      <c r="D347" t="s">
        <v>19</v>
      </c>
      <c r="E347">
        <v>26</v>
      </c>
    </row>
    <row r="348" spans="1:5" x14ac:dyDescent="0.25">
      <c r="A348" t="s">
        <v>14</v>
      </c>
      <c r="B348">
        <v>21</v>
      </c>
      <c r="D348" t="s">
        <v>19</v>
      </c>
      <c r="E348">
        <v>723</v>
      </c>
    </row>
    <row r="349" spans="1:5" x14ac:dyDescent="0.25">
      <c r="A349" t="s">
        <v>14</v>
      </c>
      <c r="B349">
        <v>830</v>
      </c>
      <c r="D349" t="s">
        <v>19</v>
      </c>
      <c r="E349">
        <v>170</v>
      </c>
    </row>
    <row r="350" spans="1:5" x14ac:dyDescent="0.25">
      <c r="A350" t="s">
        <v>14</v>
      </c>
      <c r="B350">
        <v>130</v>
      </c>
      <c r="D350" t="s">
        <v>19</v>
      </c>
      <c r="E350">
        <v>238</v>
      </c>
    </row>
    <row r="351" spans="1:5" x14ac:dyDescent="0.25">
      <c r="A351" t="s">
        <v>14</v>
      </c>
      <c r="B351">
        <v>55</v>
      </c>
      <c r="D351" t="s">
        <v>19</v>
      </c>
      <c r="E351">
        <v>55</v>
      </c>
    </row>
    <row r="352" spans="1:5" x14ac:dyDescent="0.25">
      <c r="A352" t="s">
        <v>14</v>
      </c>
      <c r="B352">
        <v>114</v>
      </c>
      <c r="D352" t="s">
        <v>19</v>
      </c>
      <c r="E352">
        <v>128</v>
      </c>
    </row>
    <row r="353" spans="1:5" x14ac:dyDescent="0.25">
      <c r="A353" t="s">
        <v>14</v>
      </c>
      <c r="B353">
        <v>594</v>
      </c>
      <c r="D353" t="s">
        <v>19</v>
      </c>
      <c r="E353">
        <v>2144</v>
      </c>
    </row>
    <row r="354" spans="1:5" x14ac:dyDescent="0.25">
      <c r="A354" t="s">
        <v>14</v>
      </c>
      <c r="B354">
        <v>24</v>
      </c>
      <c r="D354" t="s">
        <v>19</v>
      </c>
      <c r="E354">
        <v>2693</v>
      </c>
    </row>
    <row r="355" spans="1:5" x14ac:dyDescent="0.25">
      <c r="A355" t="s">
        <v>14</v>
      </c>
      <c r="B355">
        <v>252</v>
      </c>
      <c r="D355" t="s">
        <v>19</v>
      </c>
      <c r="E355">
        <v>432</v>
      </c>
    </row>
    <row r="356" spans="1:5" x14ac:dyDescent="0.25">
      <c r="A356" t="s">
        <v>14</v>
      </c>
      <c r="B356">
        <v>67</v>
      </c>
      <c r="D356" t="s">
        <v>19</v>
      </c>
      <c r="E356">
        <v>189</v>
      </c>
    </row>
    <row r="357" spans="1:5" x14ac:dyDescent="0.25">
      <c r="A357" t="s">
        <v>14</v>
      </c>
      <c r="B357">
        <v>742</v>
      </c>
      <c r="D357" t="s">
        <v>19</v>
      </c>
      <c r="E357">
        <v>154</v>
      </c>
    </row>
    <row r="358" spans="1:5" x14ac:dyDescent="0.25">
      <c r="A358" t="s">
        <v>14</v>
      </c>
      <c r="B358">
        <v>75</v>
      </c>
      <c r="D358" t="s">
        <v>19</v>
      </c>
      <c r="E358">
        <v>96</v>
      </c>
    </row>
    <row r="359" spans="1:5" x14ac:dyDescent="0.25">
      <c r="A359" t="s">
        <v>14</v>
      </c>
      <c r="B359">
        <v>4405</v>
      </c>
      <c r="D359" t="s">
        <v>19</v>
      </c>
      <c r="E359">
        <v>3063</v>
      </c>
    </row>
    <row r="360" spans="1:5" x14ac:dyDescent="0.25">
      <c r="A360" t="s">
        <v>14</v>
      </c>
      <c r="B360">
        <v>92</v>
      </c>
      <c r="D360" t="s">
        <v>19</v>
      </c>
      <c r="E360">
        <v>2266</v>
      </c>
    </row>
    <row r="361" spans="1:5" x14ac:dyDescent="0.25">
      <c r="A361" t="s">
        <v>14</v>
      </c>
      <c r="B361">
        <v>64</v>
      </c>
      <c r="D361" t="s">
        <v>19</v>
      </c>
      <c r="E361">
        <v>194</v>
      </c>
    </row>
    <row r="362" spans="1:5" x14ac:dyDescent="0.25">
      <c r="A362" t="s">
        <v>14</v>
      </c>
      <c r="B362">
        <v>64</v>
      </c>
      <c r="D362" t="s">
        <v>19</v>
      </c>
      <c r="E362">
        <v>129</v>
      </c>
    </row>
    <row r="363" spans="1:5" x14ac:dyDescent="0.25">
      <c r="A363" t="s">
        <v>14</v>
      </c>
      <c r="B363">
        <v>842</v>
      </c>
      <c r="D363" t="s">
        <v>19</v>
      </c>
      <c r="E363">
        <v>375</v>
      </c>
    </row>
    <row r="364" spans="1:5" x14ac:dyDescent="0.25">
      <c r="A364" t="s">
        <v>14</v>
      </c>
      <c r="B364">
        <v>112</v>
      </c>
      <c r="D364" t="s">
        <v>19</v>
      </c>
      <c r="E364">
        <v>409</v>
      </c>
    </row>
    <row r="365" spans="1:5" x14ac:dyDescent="0.25">
      <c r="A365" t="s">
        <v>14</v>
      </c>
      <c r="B365">
        <v>374</v>
      </c>
      <c r="D365" t="s">
        <v>19</v>
      </c>
      <c r="E365">
        <v>234</v>
      </c>
    </row>
    <row r="366" spans="1:5" x14ac:dyDescent="0.25">
      <c r="D366" t="s">
        <v>19</v>
      </c>
      <c r="E366">
        <v>3016</v>
      </c>
    </row>
    <row r="367" spans="1:5" x14ac:dyDescent="0.25">
      <c r="D367" t="s">
        <v>19</v>
      </c>
      <c r="E367">
        <v>264</v>
      </c>
    </row>
    <row r="368" spans="1:5" x14ac:dyDescent="0.25">
      <c r="D368" t="s">
        <v>19</v>
      </c>
      <c r="E368">
        <v>272</v>
      </c>
    </row>
    <row r="369" spans="4:5" x14ac:dyDescent="0.25">
      <c r="D369" t="s">
        <v>19</v>
      </c>
      <c r="E369">
        <v>419</v>
      </c>
    </row>
    <row r="370" spans="4:5" x14ac:dyDescent="0.25">
      <c r="D370" t="s">
        <v>19</v>
      </c>
      <c r="E370">
        <v>1621</v>
      </c>
    </row>
    <row r="371" spans="4:5" x14ac:dyDescent="0.25">
      <c r="D371" t="s">
        <v>19</v>
      </c>
      <c r="E371">
        <v>1101</v>
      </c>
    </row>
    <row r="372" spans="4:5" x14ac:dyDescent="0.25">
      <c r="D372" t="s">
        <v>19</v>
      </c>
      <c r="E372">
        <v>1073</v>
      </c>
    </row>
    <row r="373" spans="4:5" x14ac:dyDescent="0.25">
      <c r="D373" t="s">
        <v>19</v>
      </c>
      <c r="E373">
        <v>331</v>
      </c>
    </row>
    <row r="374" spans="4:5" x14ac:dyDescent="0.25">
      <c r="D374" t="s">
        <v>19</v>
      </c>
      <c r="E374">
        <v>1170</v>
      </c>
    </row>
    <row r="375" spans="4:5" x14ac:dyDescent="0.25">
      <c r="D375" t="s">
        <v>19</v>
      </c>
      <c r="E375">
        <v>363</v>
      </c>
    </row>
    <row r="376" spans="4:5" x14ac:dyDescent="0.25">
      <c r="D376" t="s">
        <v>19</v>
      </c>
      <c r="E376">
        <v>103</v>
      </c>
    </row>
    <row r="377" spans="4:5" x14ac:dyDescent="0.25">
      <c r="D377" t="s">
        <v>19</v>
      </c>
      <c r="E377">
        <v>147</v>
      </c>
    </row>
    <row r="378" spans="4:5" x14ac:dyDescent="0.25">
      <c r="D378" t="s">
        <v>19</v>
      </c>
      <c r="E378">
        <v>110</v>
      </c>
    </row>
    <row r="379" spans="4:5" x14ac:dyDescent="0.25">
      <c r="D379" t="s">
        <v>19</v>
      </c>
      <c r="E379">
        <v>134</v>
      </c>
    </row>
    <row r="380" spans="4:5" x14ac:dyDescent="0.25">
      <c r="D380" t="s">
        <v>19</v>
      </c>
      <c r="E380">
        <v>269</v>
      </c>
    </row>
    <row r="381" spans="4:5" x14ac:dyDescent="0.25">
      <c r="D381" t="s">
        <v>19</v>
      </c>
      <c r="E381">
        <v>175</v>
      </c>
    </row>
    <row r="382" spans="4:5" x14ac:dyDescent="0.25">
      <c r="D382" t="s">
        <v>19</v>
      </c>
      <c r="E382">
        <v>69</v>
      </c>
    </row>
    <row r="383" spans="4:5" x14ac:dyDescent="0.25">
      <c r="D383" t="s">
        <v>19</v>
      </c>
      <c r="E383">
        <v>190</v>
      </c>
    </row>
    <row r="384" spans="4:5" x14ac:dyDescent="0.25">
      <c r="D384" t="s">
        <v>19</v>
      </c>
      <c r="E384">
        <v>237</v>
      </c>
    </row>
    <row r="385" spans="4:5" x14ac:dyDescent="0.25">
      <c r="D385" t="s">
        <v>19</v>
      </c>
      <c r="E385">
        <v>196</v>
      </c>
    </row>
    <row r="386" spans="4:5" x14ac:dyDescent="0.25">
      <c r="D386" t="s">
        <v>19</v>
      </c>
      <c r="E386">
        <v>7295</v>
      </c>
    </row>
    <row r="387" spans="4:5" x14ac:dyDescent="0.25">
      <c r="D387" t="s">
        <v>19</v>
      </c>
      <c r="E387">
        <v>2893</v>
      </c>
    </row>
    <row r="388" spans="4:5" x14ac:dyDescent="0.25">
      <c r="D388" t="s">
        <v>19</v>
      </c>
      <c r="E388">
        <v>820</v>
      </c>
    </row>
    <row r="389" spans="4:5" x14ac:dyDescent="0.25">
      <c r="D389" t="s">
        <v>19</v>
      </c>
      <c r="E389">
        <v>2038</v>
      </c>
    </row>
    <row r="390" spans="4:5" x14ac:dyDescent="0.25">
      <c r="D390" t="s">
        <v>19</v>
      </c>
      <c r="E390">
        <v>116</v>
      </c>
    </row>
    <row r="391" spans="4:5" x14ac:dyDescent="0.25">
      <c r="D391" t="s">
        <v>19</v>
      </c>
      <c r="E391">
        <v>1345</v>
      </c>
    </row>
    <row r="392" spans="4:5" x14ac:dyDescent="0.25">
      <c r="D392" t="s">
        <v>19</v>
      </c>
      <c r="E392">
        <v>168</v>
      </c>
    </row>
    <row r="393" spans="4:5" x14ac:dyDescent="0.25">
      <c r="D393" t="s">
        <v>19</v>
      </c>
      <c r="E393">
        <v>137</v>
      </c>
    </row>
    <row r="394" spans="4:5" x14ac:dyDescent="0.25">
      <c r="D394" t="s">
        <v>19</v>
      </c>
      <c r="E394">
        <v>186</v>
      </c>
    </row>
    <row r="395" spans="4:5" x14ac:dyDescent="0.25">
      <c r="D395" t="s">
        <v>19</v>
      </c>
      <c r="E395">
        <v>125</v>
      </c>
    </row>
    <row r="396" spans="4:5" x14ac:dyDescent="0.25">
      <c r="D396" t="s">
        <v>19</v>
      </c>
      <c r="E396">
        <v>202</v>
      </c>
    </row>
    <row r="397" spans="4:5" x14ac:dyDescent="0.25">
      <c r="D397" t="s">
        <v>19</v>
      </c>
      <c r="E397">
        <v>103</v>
      </c>
    </row>
    <row r="398" spans="4:5" x14ac:dyDescent="0.25">
      <c r="D398" t="s">
        <v>19</v>
      </c>
      <c r="E398">
        <v>1785</v>
      </c>
    </row>
    <row r="399" spans="4:5" x14ac:dyDescent="0.25">
      <c r="D399" t="s">
        <v>19</v>
      </c>
      <c r="E399">
        <v>157</v>
      </c>
    </row>
    <row r="400" spans="4:5" x14ac:dyDescent="0.25">
      <c r="D400" t="s">
        <v>19</v>
      </c>
      <c r="E400">
        <v>555</v>
      </c>
    </row>
    <row r="401" spans="4:5" x14ac:dyDescent="0.25">
      <c r="D401" t="s">
        <v>19</v>
      </c>
      <c r="E401">
        <v>297</v>
      </c>
    </row>
    <row r="402" spans="4:5" x14ac:dyDescent="0.25">
      <c r="D402" t="s">
        <v>19</v>
      </c>
      <c r="E402">
        <v>123</v>
      </c>
    </row>
    <row r="403" spans="4:5" x14ac:dyDescent="0.25">
      <c r="D403" t="s">
        <v>19</v>
      </c>
      <c r="E403">
        <v>3036</v>
      </c>
    </row>
    <row r="404" spans="4:5" x14ac:dyDescent="0.25">
      <c r="D404" t="s">
        <v>19</v>
      </c>
      <c r="E404">
        <v>144</v>
      </c>
    </row>
    <row r="405" spans="4:5" x14ac:dyDescent="0.25">
      <c r="D405" t="s">
        <v>19</v>
      </c>
      <c r="E405">
        <v>121</v>
      </c>
    </row>
    <row r="406" spans="4:5" x14ac:dyDescent="0.25">
      <c r="D406" t="s">
        <v>19</v>
      </c>
      <c r="E406">
        <v>181</v>
      </c>
    </row>
    <row r="407" spans="4:5" x14ac:dyDescent="0.25">
      <c r="D407" t="s">
        <v>19</v>
      </c>
      <c r="E407">
        <v>122</v>
      </c>
    </row>
    <row r="408" spans="4:5" x14ac:dyDescent="0.25">
      <c r="D408" t="s">
        <v>19</v>
      </c>
      <c r="E408">
        <v>1071</v>
      </c>
    </row>
    <row r="409" spans="4:5" x14ac:dyDescent="0.25">
      <c r="D409" t="s">
        <v>19</v>
      </c>
      <c r="E409">
        <v>980</v>
      </c>
    </row>
    <row r="410" spans="4:5" x14ac:dyDescent="0.25">
      <c r="D410" t="s">
        <v>19</v>
      </c>
      <c r="E410">
        <v>536</v>
      </c>
    </row>
    <row r="411" spans="4:5" x14ac:dyDescent="0.25">
      <c r="D411" t="s">
        <v>19</v>
      </c>
      <c r="E411">
        <v>1991</v>
      </c>
    </row>
    <row r="412" spans="4:5" x14ac:dyDescent="0.25">
      <c r="D412" t="s">
        <v>19</v>
      </c>
      <c r="E412">
        <v>180</v>
      </c>
    </row>
    <row r="413" spans="4:5" x14ac:dyDescent="0.25">
      <c r="D413" t="s">
        <v>19</v>
      </c>
      <c r="E413">
        <v>130</v>
      </c>
    </row>
    <row r="414" spans="4:5" x14ac:dyDescent="0.25">
      <c r="D414" t="s">
        <v>19</v>
      </c>
      <c r="E414">
        <v>122</v>
      </c>
    </row>
    <row r="415" spans="4:5" x14ac:dyDescent="0.25">
      <c r="D415" t="s">
        <v>19</v>
      </c>
      <c r="E415">
        <v>140</v>
      </c>
    </row>
    <row r="416" spans="4:5" x14ac:dyDescent="0.25">
      <c r="D416" t="s">
        <v>19</v>
      </c>
      <c r="E416">
        <v>3388</v>
      </c>
    </row>
    <row r="417" spans="4:5" x14ac:dyDescent="0.25">
      <c r="D417" t="s">
        <v>19</v>
      </c>
      <c r="E417">
        <v>280</v>
      </c>
    </row>
    <row r="418" spans="4:5" x14ac:dyDescent="0.25">
      <c r="D418" t="s">
        <v>19</v>
      </c>
      <c r="E418">
        <v>366</v>
      </c>
    </row>
    <row r="419" spans="4:5" x14ac:dyDescent="0.25">
      <c r="D419" t="s">
        <v>19</v>
      </c>
      <c r="E419">
        <v>270</v>
      </c>
    </row>
    <row r="420" spans="4:5" x14ac:dyDescent="0.25">
      <c r="D420" t="s">
        <v>19</v>
      </c>
      <c r="E420">
        <v>137</v>
      </c>
    </row>
    <row r="421" spans="4:5" x14ac:dyDescent="0.25">
      <c r="D421" t="s">
        <v>19</v>
      </c>
      <c r="E421">
        <v>3205</v>
      </c>
    </row>
    <row r="422" spans="4:5" x14ac:dyDescent="0.25">
      <c r="D422" t="s">
        <v>19</v>
      </c>
      <c r="E422">
        <v>288</v>
      </c>
    </row>
    <row r="423" spans="4:5" x14ac:dyDescent="0.25">
      <c r="D423" t="s">
        <v>19</v>
      </c>
      <c r="E423">
        <v>148</v>
      </c>
    </row>
    <row r="424" spans="4:5" x14ac:dyDescent="0.25">
      <c r="D424" t="s">
        <v>19</v>
      </c>
      <c r="E424">
        <v>114</v>
      </c>
    </row>
    <row r="425" spans="4:5" x14ac:dyDescent="0.25">
      <c r="D425" t="s">
        <v>19</v>
      </c>
      <c r="E425">
        <v>1518</v>
      </c>
    </row>
    <row r="426" spans="4:5" x14ac:dyDescent="0.25">
      <c r="D426" t="s">
        <v>19</v>
      </c>
      <c r="E426">
        <v>166</v>
      </c>
    </row>
    <row r="427" spans="4:5" x14ac:dyDescent="0.25">
      <c r="D427" t="s">
        <v>19</v>
      </c>
      <c r="E427">
        <v>100</v>
      </c>
    </row>
    <row r="428" spans="4:5" x14ac:dyDescent="0.25">
      <c r="D428" t="s">
        <v>19</v>
      </c>
      <c r="E428">
        <v>235</v>
      </c>
    </row>
    <row r="429" spans="4:5" x14ac:dyDescent="0.25">
      <c r="D429" t="s">
        <v>19</v>
      </c>
      <c r="E429">
        <v>148</v>
      </c>
    </row>
    <row r="430" spans="4:5" x14ac:dyDescent="0.25">
      <c r="D430" t="s">
        <v>19</v>
      </c>
      <c r="E430">
        <v>198</v>
      </c>
    </row>
    <row r="431" spans="4:5" x14ac:dyDescent="0.25">
      <c r="D431" t="s">
        <v>19</v>
      </c>
      <c r="E431">
        <v>150</v>
      </c>
    </row>
    <row r="432" spans="4:5" x14ac:dyDescent="0.25">
      <c r="D432" t="s">
        <v>19</v>
      </c>
      <c r="E432">
        <v>216</v>
      </c>
    </row>
    <row r="433" spans="4:5" x14ac:dyDescent="0.25">
      <c r="D433" t="s">
        <v>19</v>
      </c>
      <c r="E433">
        <v>5139</v>
      </c>
    </row>
    <row r="434" spans="4:5" x14ac:dyDescent="0.25">
      <c r="D434" t="s">
        <v>19</v>
      </c>
      <c r="E434">
        <v>2353</v>
      </c>
    </row>
    <row r="435" spans="4:5" x14ac:dyDescent="0.25">
      <c r="D435" t="s">
        <v>19</v>
      </c>
      <c r="E435">
        <v>78</v>
      </c>
    </row>
    <row r="436" spans="4:5" x14ac:dyDescent="0.25">
      <c r="D436" t="s">
        <v>19</v>
      </c>
      <c r="E436">
        <v>174</v>
      </c>
    </row>
    <row r="437" spans="4:5" x14ac:dyDescent="0.25">
      <c r="D437" t="s">
        <v>19</v>
      </c>
      <c r="E437">
        <v>164</v>
      </c>
    </row>
    <row r="438" spans="4:5" x14ac:dyDescent="0.25">
      <c r="D438" t="s">
        <v>19</v>
      </c>
      <c r="E438">
        <v>161</v>
      </c>
    </row>
    <row r="439" spans="4:5" x14ac:dyDescent="0.25">
      <c r="D439" t="s">
        <v>19</v>
      </c>
      <c r="E439">
        <v>138</v>
      </c>
    </row>
    <row r="440" spans="4:5" x14ac:dyDescent="0.25">
      <c r="D440" t="s">
        <v>19</v>
      </c>
      <c r="E440">
        <v>3308</v>
      </c>
    </row>
    <row r="441" spans="4:5" x14ac:dyDescent="0.25">
      <c r="D441" t="s">
        <v>19</v>
      </c>
      <c r="E441">
        <v>127</v>
      </c>
    </row>
    <row r="442" spans="4:5" x14ac:dyDescent="0.25">
      <c r="D442" t="s">
        <v>19</v>
      </c>
      <c r="E442">
        <v>207</v>
      </c>
    </row>
    <row r="443" spans="4:5" x14ac:dyDescent="0.25">
      <c r="D443" t="s">
        <v>19</v>
      </c>
      <c r="E443">
        <v>181</v>
      </c>
    </row>
    <row r="444" spans="4:5" x14ac:dyDescent="0.25">
      <c r="D444" t="s">
        <v>19</v>
      </c>
      <c r="E444">
        <v>110</v>
      </c>
    </row>
    <row r="445" spans="4:5" x14ac:dyDescent="0.25">
      <c r="D445" t="s">
        <v>19</v>
      </c>
      <c r="E445">
        <v>185</v>
      </c>
    </row>
    <row r="446" spans="4:5" x14ac:dyDescent="0.25">
      <c r="D446" t="s">
        <v>19</v>
      </c>
      <c r="E446">
        <v>121</v>
      </c>
    </row>
    <row r="447" spans="4:5" x14ac:dyDescent="0.25">
      <c r="D447" t="s">
        <v>19</v>
      </c>
      <c r="E447">
        <v>106</v>
      </c>
    </row>
    <row r="448" spans="4:5" x14ac:dyDescent="0.25">
      <c r="D448" t="s">
        <v>19</v>
      </c>
      <c r="E448">
        <v>142</v>
      </c>
    </row>
    <row r="449" spans="4:5" x14ac:dyDescent="0.25">
      <c r="D449" t="s">
        <v>19</v>
      </c>
      <c r="E449">
        <v>233</v>
      </c>
    </row>
    <row r="450" spans="4:5" x14ac:dyDescent="0.25">
      <c r="D450" t="s">
        <v>19</v>
      </c>
      <c r="E450">
        <v>218</v>
      </c>
    </row>
    <row r="451" spans="4:5" x14ac:dyDescent="0.25">
      <c r="D451" t="s">
        <v>19</v>
      </c>
      <c r="E451">
        <v>76</v>
      </c>
    </row>
    <row r="452" spans="4:5" x14ac:dyDescent="0.25">
      <c r="D452" t="s">
        <v>19</v>
      </c>
      <c r="E452">
        <v>43</v>
      </c>
    </row>
    <row r="453" spans="4:5" x14ac:dyDescent="0.25">
      <c r="D453" t="s">
        <v>19</v>
      </c>
      <c r="E453">
        <v>221</v>
      </c>
    </row>
    <row r="454" spans="4:5" x14ac:dyDescent="0.25">
      <c r="D454" t="s">
        <v>19</v>
      </c>
      <c r="E454">
        <v>2805</v>
      </c>
    </row>
    <row r="455" spans="4:5" x14ac:dyDescent="0.25">
      <c r="D455" t="s">
        <v>19</v>
      </c>
      <c r="E455">
        <v>68</v>
      </c>
    </row>
    <row r="456" spans="4:5" x14ac:dyDescent="0.25">
      <c r="D456" t="s">
        <v>19</v>
      </c>
      <c r="E456">
        <v>183</v>
      </c>
    </row>
    <row r="457" spans="4:5" x14ac:dyDescent="0.25">
      <c r="D457" t="s">
        <v>19</v>
      </c>
      <c r="E457">
        <v>133</v>
      </c>
    </row>
    <row r="458" spans="4:5" x14ac:dyDescent="0.25">
      <c r="D458" t="s">
        <v>19</v>
      </c>
      <c r="E458">
        <v>2489</v>
      </c>
    </row>
    <row r="459" spans="4:5" x14ac:dyDescent="0.25">
      <c r="D459" t="s">
        <v>19</v>
      </c>
      <c r="E459">
        <v>69</v>
      </c>
    </row>
    <row r="460" spans="4:5" x14ac:dyDescent="0.25">
      <c r="D460" t="s">
        <v>19</v>
      </c>
      <c r="E460">
        <v>279</v>
      </c>
    </row>
    <row r="461" spans="4:5" x14ac:dyDescent="0.25">
      <c r="D461" t="s">
        <v>19</v>
      </c>
      <c r="E461">
        <v>210</v>
      </c>
    </row>
    <row r="462" spans="4:5" x14ac:dyDescent="0.25">
      <c r="D462" t="s">
        <v>19</v>
      </c>
      <c r="E462">
        <v>2100</v>
      </c>
    </row>
    <row r="463" spans="4:5" x14ac:dyDescent="0.25">
      <c r="D463" t="s">
        <v>19</v>
      </c>
      <c r="E463">
        <v>252</v>
      </c>
    </row>
    <row r="464" spans="4:5" x14ac:dyDescent="0.25">
      <c r="D464" t="s">
        <v>19</v>
      </c>
      <c r="E464">
        <v>1280</v>
      </c>
    </row>
    <row r="465" spans="4:5" x14ac:dyDescent="0.25">
      <c r="D465" t="s">
        <v>19</v>
      </c>
      <c r="E465">
        <v>157</v>
      </c>
    </row>
    <row r="466" spans="4:5" x14ac:dyDescent="0.25">
      <c r="D466" t="s">
        <v>19</v>
      </c>
      <c r="E466">
        <v>194</v>
      </c>
    </row>
    <row r="467" spans="4:5" x14ac:dyDescent="0.25">
      <c r="D467" t="s">
        <v>19</v>
      </c>
      <c r="E467">
        <v>82</v>
      </c>
    </row>
    <row r="468" spans="4:5" x14ac:dyDescent="0.25">
      <c r="D468" t="s">
        <v>19</v>
      </c>
      <c r="E468">
        <v>4233</v>
      </c>
    </row>
    <row r="469" spans="4:5" x14ac:dyDescent="0.25">
      <c r="D469" t="s">
        <v>19</v>
      </c>
      <c r="E469">
        <v>1297</v>
      </c>
    </row>
    <row r="470" spans="4:5" x14ac:dyDescent="0.25">
      <c r="D470" t="s">
        <v>19</v>
      </c>
      <c r="E470">
        <v>165</v>
      </c>
    </row>
    <row r="471" spans="4:5" x14ac:dyDescent="0.25">
      <c r="D471" t="s">
        <v>19</v>
      </c>
      <c r="E471">
        <v>119</v>
      </c>
    </row>
    <row r="472" spans="4:5" x14ac:dyDescent="0.25">
      <c r="D472" t="s">
        <v>19</v>
      </c>
      <c r="E472">
        <v>1797</v>
      </c>
    </row>
    <row r="473" spans="4:5" x14ac:dyDescent="0.25">
      <c r="D473" t="s">
        <v>19</v>
      </c>
      <c r="E473">
        <v>261</v>
      </c>
    </row>
    <row r="474" spans="4:5" x14ac:dyDescent="0.25">
      <c r="D474" t="s">
        <v>19</v>
      </c>
      <c r="E474">
        <v>157</v>
      </c>
    </row>
    <row r="475" spans="4:5" x14ac:dyDescent="0.25">
      <c r="D475" t="s">
        <v>19</v>
      </c>
      <c r="E475">
        <v>3533</v>
      </c>
    </row>
    <row r="476" spans="4:5" x14ac:dyDescent="0.25">
      <c r="D476" t="s">
        <v>19</v>
      </c>
      <c r="E476">
        <v>155</v>
      </c>
    </row>
    <row r="477" spans="4:5" x14ac:dyDescent="0.25">
      <c r="D477" t="s">
        <v>19</v>
      </c>
      <c r="E477">
        <v>132</v>
      </c>
    </row>
    <row r="478" spans="4:5" x14ac:dyDescent="0.25">
      <c r="D478" t="s">
        <v>19</v>
      </c>
      <c r="E478">
        <v>1354</v>
      </c>
    </row>
    <row r="479" spans="4:5" x14ac:dyDescent="0.25">
      <c r="D479" t="s">
        <v>19</v>
      </c>
      <c r="E479">
        <v>48</v>
      </c>
    </row>
    <row r="480" spans="4:5" x14ac:dyDescent="0.25">
      <c r="D480" t="s">
        <v>19</v>
      </c>
      <c r="E480">
        <v>110</v>
      </c>
    </row>
    <row r="481" spans="4:5" x14ac:dyDescent="0.25">
      <c r="D481" t="s">
        <v>19</v>
      </c>
      <c r="E481">
        <v>172</v>
      </c>
    </row>
    <row r="482" spans="4:5" x14ac:dyDescent="0.25">
      <c r="D482" t="s">
        <v>19</v>
      </c>
      <c r="E482">
        <v>307</v>
      </c>
    </row>
    <row r="483" spans="4:5" x14ac:dyDescent="0.25">
      <c r="D483" t="s">
        <v>19</v>
      </c>
      <c r="E483">
        <v>160</v>
      </c>
    </row>
    <row r="484" spans="4:5" x14ac:dyDescent="0.25">
      <c r="D484" t="s">
        <v>19</v>
      </c>
      <c r="E484">
        <v>1467</v>
      </c>
    </row>
    <row r="485" spans="4:5" x14ac:dyDescent="0.25">
      <c r="D485" t="s">
        <v>19</v>
      </c>
      <c r="E485">
        <v>2662</v>
      </c>
    </row>
    <row r="486" spans="4:5" x14ac:dyDescent="0.25">
      <c r="D486" t="s">
        <v>19</v>
      </c>
      <c r="E486">
        <v>452</v>
      </c>
    </row>
    <row r="487" spans="4:5" x14ac:dyDescent="0.25">
      <c r="D487" t="s">
        <v>19</v>
      </c>
      <c r="E487">
        <v>158</v>
      </c>
    </row>
    <row r="488" spans="4:5" x14ac:dyDescent="0.25">
      <c r="D488" t="s">
        <v>19</v>
      </c>
      <c r="E488">
        <v>225</v>
      </c>
    </row>
    <row r="489" spans="4:5" x14ac:dyDescent="0.25">
      <c r="D489" t="s">
        <v>19</v>
      </c>
      <c r="E489">
        <v>65</v>
      </c>
    </row>
    <row r="490" spans="4:5" x14ac:dyDescent="0.25">
      <c r="D490" t="s">
        <v>19</v>
      </c>
      <c r="E490">
        <v>163</v>
      </c>
    </row>
    <row r="491" spans="4:5" x14ac:dyDescent="0.25">
      <c r="D491" t="s">
        <v>19</v>
      </c>
      <c r="E491">
        <v>85</v>
      </c>
    </row>
    <row r="492" spans="4:5" x14ac:dyDescent="0.25">
      <c r="D492" t="s">
        <v>19</v>
      </c>
      <c r="E492">
        <v>217</v>
      </c>
    </row>
    <row r="493" spans="4:5" x14ac:dyDescent="0.25">
      <c r="D493" t="s">
        <v>19</v>
      </c>
      <c r="E493">
        <v>150</v>
      </c>
    </row>
    <row r="494" spans="4:5" x14ac:dyDescent="0.25">
      <c r="D494" t="s">
        <v>19</v>
      </c>
      <c r="E494">
        <v>3272</v>
      </c>
    </row>
    <row r="495" spans="4:5" x14ac:dyDescent="0.25">
      <c r="D495" t="s">
        <v>19</v>
      </c>
      <c r="E495">
        <v>300</v>
      </c>
    </row>
    <row r="496" spans="4:5" x14ac:dyDescent="0.25">
      <c r="D496" t="s">
        <v>19</v>
      </c>
      <c r="E496">
        <v>126</v>
      </c>
    </row>
    <row r="497" spans="4:5" x14ac:dyDescent="0.25">
      <c r="D497" t="s">
        <v>19</v>
      </c>
      <c r="E497">
        <v>2320</v>
      </c>
    </row>
    <row r="498" spans="4:5" x14ac:dyDescent="0.25">
      <c r="D498" t="s">
        <v>19</v>
      </c>
      <c r="E498">
        <v>81</v>
      </c>
    </row>
    <row r="499" spans="4:5" x14ac:dyDescent="0.25">
      <c r="D499" t="s">
        <v>19</v>
      </c>
      <c r="E499">
        <v>1887</v>
      </c>
    </row>
    <row r="500" spans="4:5" x14ac:dyDescent="0.25">
      <c r="D500" t="s">
        <v>19</v>
      </c>
      <c r="E500">
        <v>4358</v>
      </c>
    </row>
    <row r="501" spans="4:5" x14ac:dyDescent="0.25">
      <c r="D501" t="s">
        <v>19</v>
      </c>
      <c r="E501">
        <v>53</v>
      </c>
    </row>
    <row r="502" spans="4:5" x14ac:dyDescent="0.25">
      <c r="D502" t="s">
        <v>19</v>
      </c>
      <c r="E502">
        <v>2414</v>
      </c>
    </row>
    <row r="503" spans="4:5" x14ac:dyDescent="0.25">
      <c r="D503" t="s">
        <v>19</v>
      </c>
      <c r="E503">
        <v>80</v>
      </c>
    </row>
    <row r="504" spans="4:5" x14ac:dyDescent="0.25">
      <c r="D504" t="s">
        <v>19</v>
      </c>
      <c r="E504">
        <v>193</v>
      </c>
    </row>
    <row r="505" spans="4:5" x14ac:dyDescent="0.25">
      <c r="D505" t="s">
        <v>19</v>
      </c>
      <c r="E505">
        <v>52</v>
      </c>
    </row>
    <row r="506" spans="4:5" x14ac:dyDescent="0.25">
      <c r="D506" t="s">
        <v>19</v>
      </c>
      <c r="E506">
        <v>290</v>
      </c>
    </row>
    <row r="507" spans="4:5" x14ac:dyDescent="0.25">
      <c r="D507" t="s">
        <v>19</v>
      </c>
      <c r="E507">
        <v>122</v>
      </c>
    </row>
    <row r="508" spans="4:5" x14ac:dyDescent="0.25">
      <c r="D508" t="s">
        <v>19</v>
      </c>
      <c r="E508">
        <v>1470</v>
      </c>
    </row>
    <row r="509" spans="4:5" x14ac:dyDescent="0.25">
      <c r="D509" t="s">
        <v>19</v>
      </c>
      <c r="E509">
        <v>165</v>
      </c>
    </row>
    <row r="510" spans="4:5" x14ac:dyDescent="0.25">
      <c r="D510" t="s">
        <v>19</v>
      </c>
      <c r="E510">
        <v>182</v>
      </c>
    </row>
    <row r="511" spans="4:5" x14ac:dyDescent="0.25">
      <c r="D511" t="s">
        <v>19</v>
      </c>
      <c r="E511">
        <v>199</v>
      </c>
    </row>
    <row r="512" spans="4:5" x14ac:dyDescent="0.25">
      <c r="D512" t="s">
        <v>19</v>
      </c>
      <c r="E512">
        <v>56</v>
      </c>
    </row>
    <row r="513" spans="4:5" x14ac:dyDescent="0.25">
      <c r="D513" t="s">
        <v>19</v>
      </c>
      <c r="E513">
        <v>1460</v>
      </c>
    </row>
    <row r="514" spans="4:5" x14ac:dyDescent="0.25">
      <c r="D514" t="s">
        <v>19</v>
      </c>
      <c r="E514">
        <v>123</v>
      </c>
    </row>
    <row r="515" spans="4:5" x14ac:dyDescent="0.25">
      <c r="D515" t="s">
        <v>19</v>
      </c>
      <c r="E515">
        <v>159</v>
      </c>
    </row>
    <row r="516" spans="4:5" x14ac:dyDescent="0.25">
      <c r="D516" t="s">
        <v>19</v>
      </c>
      <c r="E516">
        <v>110</v>
      </c>
    </row>
    <row r="517" spans="4:5" x14ac:dyDescent="0.25">
      <c r="D517" t="s">
        <v>19</v>
      </c>
      <c r="E517">
        <v>236</v>
      </c>
    </row>
    <row r="518" spans="4:5" x14ac:dyDescent="0.25">
      <c r="D518" t="s">
        <v>19</v>
      </c>
      <c r="E518">
        <v>191</v>
      </c>
    </row>
    <row r="519" spans="4:5" x14ac:dyDescent="0.25">
      <c r="D519" t="s">
        <v>19</v>
      </c>
      <c r="E519">
        <v>3934</v>
      </c>
    </row>
    <row r="520" spans="4:5" x14ac:dyDescent="0.25">
      <c r="D520" t="s">
        <v>19</v>
      </c>
      <c r="E520">
        <v>80</v>
      </c>
    </row>
    <row r="521" spans="4:5" x14ac:dyDescent="0.25">
      <c r="D521" t="s">
        <v>19</v>
      </c>
      <c r="E521">
        <v>462</v>
      </c>
    </row>
    <row r="522" spans="4:5" x14ac:dyDescent="0.25">
      <c r="D522" t="s">
        <v>19</v>
      </c>
      <c r="E522">
        <v>179</v>
      </c>
    </row>
    <row r="523" spans="4:5" x14ac:dyDescent="0.25">
      <c r="D523" t="s">
        <v>19</v>
      </c>
      <c r="E523">
        <v>1866</v>
      </c>
    </row>
    <row r="524" spans="4:5" x14ac:dyDescent="0.25">
      <c r="D524" t="s">
        <v>19</v>
      </c>
      <c r="E524">
        <v>156</v>
      </c>
    </row>
    <row r="525" spans="4:5" x14ac:dyDescent="0.25">
      <c r="D525" t="s">
        <v>19</v>
      </c>
      <c r="E525">
        <v>255</v>
      </c>
    </row>
    <row r="526" spans="4:5" x14ac:dyDescent="0.25">
      <c r="D526" t="s">
        <v>19</v>
      </c>
      <c r="E526">
        <v>2261</v>
      </c>
    </row>
    <row r="527" spans="4:5" x14ac:dyDescent="0.25">
      <c r="D527" t="s">
        <v>19</v>
      </c>
      <c r="E527">
        <v>40</v>
      </c>
    </row>
    <row r="528" spans="4:5" x14ac:dyDescent="0.25">
      <c r="D528" t="s">
        <v>19</v>
      </c>
      <c r="E528">
        <v>2289</v>
      </c>
    </row>
    <row r="529" spans="4:5" x14ac:dyDescent="0.25">
      <c r="D529" t="s">
        <v>19</v>
      </c>
      <c r="E529">
        <v>65</v>
      </c>
    </row>
    <row r="530" spans="4:5" x14ac:dyDescent="0.25">
      <c r="D530" t="s">
        <v>19</v>
      </c>
      <c r="E530">
        <v>3777</v>
      </c>
    </row>
    <row r="531" spans="4:5" x14ac:dyDescent="0.25">
      <c r="D531" t="s">
        <v>19</v>
      </c>
      <c r="E531">
        <v>184</v>
      </c>
    </row>
    <row r="532" spans="4:5" x14ac:dyDescent="0.25">
      <c r="D532" t="s">
        <v>19</v>
      </c>
      <c r="E532">
        <v>85</v>
      </c>
    </row>
    <row r="533" spans="4:5" x14ac:dyDescent="0.25">
      <c r="D533" t="s">
        <v>19</v>
      </c>
      <c r="E533">
        <v>144</v>
      </c>
    </row>
    <row r="534" spans="4:5" x14ac:dyDescent="0.25">
      <c r="D534" t="s">
        <v>19</v>
      </c>
      <c r="E534">
        <v>1902</v>
      </c>
    </row>
    <row r="535" spans="4:5" x14ac:dyDescent="0.25">
      <c r="D535" t="s">
        <v>19</v>
      </c>
      <c r="E535">
        <v>105</v>
      </c>
    </row>
    <row r="536" spans="4:5" x14ac:dyDescent="0.25">
      <c r="D536" t="s">
        <v>19</v>
      </c>
      <c r="E536">
        <v>132</v>
      </c>
    </row>
    <row r="537" spans="4:5" x14ac:dyDescent="0.25">
      <c r="D537" t="s">
        <v>19</v>
      </c>
      <c r="E537">
        <v>96</v>
      </c>
    </row>
    <row r="538" spans="4:5" x14ac:dyDescent="0.25">
      <c r="D538" t="s">
        <v>19</v>
      </c>
      <c r="E538">
        <v>114</v>
      </c>
    </row>
    <row r="539" spans="4:5" x14ac:dyDescent="0.25">
      <c r="D539" t="s">
        <v>19</v>
      </c>
      <c r="E539">
        <v>203</v>
      </c>
    </row>
    <row r="540" spans="4:5" x14ac:dyDescent="0.25">
      <c r="D540" t="s">
        <v>19</v>
      </c>
      <c r="E540">
        <v>1559</v>
      </c>
    </row>
    <row r="541" spans="4:5" x14ac:dyDescent="0.25">
      <c r="D541" t="s">
        <v>19</v>
      </c>
      <c r="E541">
        <v>1548</v>
      </c>
    </row>
    <row r="542" spans="4:5" x14ac:dyDescent="0.25">
      <c r="D542" t="s">
        <v>19</v>
      </c>
      <c r="E542">
        <v>80</v>
      </c>
    </row>
    <row r="543" spans="4:5" x14ac:dyDescent="0.25">
      <c r="D543" t="s">
        <v>19</v>
      </c>
      <c r="E543">
        <v>131</v>
      </c>
    </row>
    <row r="544" spans="4:5" x14ac:dyDescent="0.25">
      <c r="D544" t="s">
        <v>19</v>
      </c>
      <c r="E544">
        <v>112</v>
      </c>
    </row>
    <row r="545" spans="4:5" x14ac:dyDescent="0.25">
      <c r="D545" t="s">
        <v>19</v>
      </c>
      <c r="E545">
        <v>155</v>
      </c>
    </row>
    <row r="546" spans="4:5" x14ac:dyDescent="0.25">
      <c r="D546" t="s">
        <v>19</v>
      </c>
      <c r="E546">
        <v>266</v>
      </c>
    </row>
    <row r="547" spans="4:5" x14ac:dyDescent="0.25">
      <c r="D547" t="s">
        <v>19</v>
      </c>
      <c r="E547">
        <v>155</v>
      </c>
    </row>
    <row r="548" spans="4:5" x14ac:dyDescent="0.25">
      <c r="D548" t="s">
        <v>19</v>
      </c>
      <c r="E548">
        <v>207</v>
      </c>
    </row>
    <row r="549" spans="4:5" x14ac:dyDescent="0.25">
      <c r="D549" t="s">
        <v>19</v>
      </c>
      <c r="E549">
        <v>245</v>
      </c>
    </row>
    <row r="550" spans="4:5" x14ac:dyDescent="0.25">
      <c r="D550" t="s">
        <v>19</v>
      </c>
      <c r="E550">
        <v>1573</v>
      </c>
    </row>
    <row r="551" spans="4:5" x14ac:dyDescent="0.25">
      <c r="D551" t="s">
        <v>19</v>
      </c>
      <c r="E551">
        <v>114</v>
      </c>
    </row>
    <row r="552" spans="4:5" x14ac:dyDescent="0.25">
      <c r="D552" t="s">
        <v>19</v>
      </c>
      <c r="E552">
        <v>93</v>
      </c>
    </row>
    <row r="553" spans="4:5" x14ac:dyDescent="0.25">
      <c r="D553" t="s">
        <v>19</v>
      </c>
      <c r="E553">
        <v>1681</v>
      </c>
    </row>
    <row r="554" spans="4:5" x14ac:dyDescent="0.25">
      <c r="D554" t="s">
        <v>19</v>
      </c>
      <c r="E554">
        <v>32</v>
      </c>
    </row>
    <row r="555" spans="4:5" x14ac:dyDescent="0.25">
      <c r="D555" t="s">
        <v>19</v>
      </c>
      <c r="E555">
        <v>135</v>
      </c>
    </row>
    <row r="556" spans="4:5" x14ac:dyDescent="0.25">
      <c r="D556" t="s">
        <v>19</v>
      </c>
      <c r="E556">
        <v>140</v>
      </c>
    </row>
    <row r="557" spans="4:5" x14ac:dyDescent="0.25">
      <c r="D557" t="s">
        <v>19</v>
      </c>
      <c r="E557">
        <v>92</v>
      </c>
    </row>
    <row r="558" spans="4:5" x14ac:dyDescent="0.25">
      <c r="D558" t="s">
        <v>19</v>
      </c>
      <c r="E558">
        <v>1015</v>
      </c>
    </row>
    <row r="559" spans="4:5" x14ac:dyDescent="0.25">
      <c r="D559" t="s">
        <v>19</v>
      </c>
      <c r="E559">
        <v>323</v>
      </c>
    </row>
    <row r="560" spans="4:5" x14ac:dyDescent="0.25">
      <c r="D560" t="s">
        <v>19</v>
      </c>
      <c r="E560">
        <v>2326</v>
      </c>
    </row>
    <row r="561" spans="4:5" x14ac:dyDescent="0.25">
      <c r="D561" t="s">
        <v>19</v>
      </c>
      <c r="E561">
        <v>381</v>
      </c>
    </row>
    <row r="562" spans="4:5" x14ac:dyDescent="0.25">
      <c r="D562" t="s">
        <v>19</v>
      </c>
      <c r="E562">
        <v>480</v>
      </c>
    </row>
    <row r="563" spans="4:5" x14ac:dyDescent="0.25">
      <c r="D563" t="s">
        <v>19</v>
      </c>
      <c r="E563">
        <v>226</v>
      </c>
    </row>
    <row r="564" spans="4:5" x14ac:dyDescent="0.25">
      <c r="D564" t="s">
        <v>19</v>
      </c>
      <c r="E564">
        <v>241</v>
      </c>
    </row>
    <row r="565" spans="4:5" x14ac:dyDescent="0.25">
      <c r="D565" t="s">
        <v>19</v>
      </c>
      <c r="E565">
        <v>132</v>
      </c>
    </row>
    <row r="566" spans="4:5" x14ac:dyDescent="0.25">
      <c r="D566" t="s">
        <v>19</v>
      </c>
      <c r="E566">
        <v>2043</v>
      </c>
    </row>
  </sheetData>
  <sortState xmlns:xlrd2="http://schemas.microsoft.com/office/spreadsheetml/2017/richdata2" ref="A2:B1001">
    <sortCondition ref="A17:A1001"/>
  </sortState>
  <conditionalFormatting sqref="A1:A1048576"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"canceled"</formula>
    </cfRule>
    <cfRule type="cellIs" dxfId="4" priority="8" operator="equal">
      <formula>"failed"</formula>
    </cfRule>
  </conditionalFormatting>
  <conditionalFormatting sqref="D2:D566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Parent.campaign.pivot</vt:lpstr>
      <vt:lpstr>Sub.campaign.pivot</vt:lpstr>
      <vt:lpstr>Date.conversion</vt:lpstr>
      <vt:lpstr>Outcome.analysis</vt:lpstr>
      <vt:lpstr>backer.analysis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Andergo 7</cp:lastModifiedBy>
  <dcterms:created xsi:type="dcterms:W3CDTF">2021-09-29T18:52:28Z</dcterms:created>
  <dcterms:modified xsi:type="dcterms:W3CDTF">2023-01-30T20:26:52Z</dcterms:modified>
</cp:coreProperties>
</file>