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nze\Desktop\nerd stuff\"/>
    </mc:Choice>
  </mc:AlternateContent>
  <xr:revisionPtr revIDLastSave="0" documentId="13_ncr:1_{C747C877-592D-48D1-90B7-752319F8AB80}" xr6:coauthVersionLast="47" xr6:coauthVersionMax="47" xr10:uidLastSave="{00000000-0000-0000-0000-000000000000}"/>
  <bookViews>
    <workbookView xWindow="30" yWindow="30" windowWidth="28770" windowHeight="15570" xr2:uid="{00000000-000D-0000-FFFF-FFFF00000000}"/>
  </bookViews>
  <sheets>
    <sheet name="V7 PROBLEMS" sheetId="1" r:id="rId1"/>
    <sheet name="SETTERS" sheetId="2" r:id="rId2"/>
  </sheets>
  <definedNames>
    <definedName name="_xlnm._FilterDatabase" localSheetId="1" hidden="1">SETTERS!$B$1:$E$54</definedName>
    <definedName name="_xlnm._FilterDatabase" localSheetId="0" hidden="1">'V7 PROBLEMS'!$A$2:$W$83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3" i="1"/>
  <c r="C35" i="2"/>
  <c r="C2" i="2"/>
  <c r="C29" i="2"/>
  <c r="C3" i="2"/>
  <c r="C6" i="2"/>
  <c r="C41" i="2"/>
  <c r="C4" i="2"/>
  <c r="C19" i="2"/>
  <c r="C9" i="2"/>
  <c r="C54" i="2"/>
  <c r="C15" i="2"/>
  <c r="C10" i="2"/>
  <c r="C14" i="2"/>
  <c r="C11" i="2"/>
  <c r="C17" i="2"/>
  <c r="C16" i="2"/>
  <c r="C12" i="2"/>
  <c r="C24" i="2"/>
  <c r="C20" i="2"/>
  <c r="C34" i="2"/>
  <c r="C38" i="2"/>
  <c r="C53" i="2"/>
  <c r="C27" i="2"/>
  <c r="C45" i="2"/>
  <c r="C46" i="2"/>
  <c r="C33" i="2"/>
  <c r="C40" i="2"/>
  <c r="C22" i="2"/>
  <c r="C44" i="2"/>
  <c r="C25" i="2"/>
  <c r="C31" i="2"/>
  <c r="C48" i="2"/>
  <c r="C32" i="2"/>
  <c r="C18" i="2"/>
  <c r="C49" i="2"/>
  <c r="C7" i="2"/>
  <c r="C42" i="2"/>
  <c r="C50" i="2"/>
  <c r="C43" i="2"/>
  <c r="C47" i="2"/>
  <c r="C51" i="2"/>
  <c r="C36" i="2"/>
  <c r="C8" i="2"/>
  <c r="C21" i="2"/>
  <c r="C26" i="2"/>
  <c r="C30" i="2"/>
  <c r="C37" i="2"/>
  <c r="C23" i="2"/>
  <c r="C39" i="2"/>
  <c r="C13" i="2"/>
  <c r="C28" i="2"/>
  <c r="C52" i="2"/>
  <c r="C5" i="2"/>
  <c r="W30" i="1"/>
  <c r="W11" i="1"/>
  <c r="W15" i="1"/>
  <c r="W23" i="1"/>
  <c r="W7" i="1"/>
  <c r="W12" i="1"/>
  <c r="W25" i="1"/>
  <c r="W73" i="1"/>
  <c r="W9" i="1"/>
  <c r="W13" i="1"/>
  <c r="W55" i="1"/>
  <c r="W40" i="1"/>
  <c r="W36" i="1"/>
  <c r="W24" i="1"/>
  <c r="W14" i="1"/>
  <c r="W16" i="1"/>
  <c r="W37" i="1"/>
  <c r="W44" i="1"/>
  <c r="W32" i="1"/>
  <c r="W41" i="1"/>
  <c r="W21" i="1"/>
  <c r="W51" i="1"/>
  <c r="W35" i="1"/>
  <c r="W27" i="1"/>
  <c r="W47" i="1"/>
  <c r="W34" i="1"/>
  <c r="W46" i="1"/>
  <c r="W17" i="1"/>
  <c r="W18" i="1"/>
  <c r="W53" i="1"/>
  <c r="W48" i="1"/>
  <c r="W42" i="1"/>
  <c r="W8" i="1"/>
  <c r="W29" i="1"/>
  <c r="W4" i="1"/>
  <c r="W33" i="1"/>
  <c r="W66" i="1"/>
  <c r="W52" i="1"/>
  <c r="W49" i="1"/>
  <c r="W39" i="1"/>
  <c r="W10" i="1"/>
  <c r="W45" i="1"/>
  <c r="W63" i="1"/>
  <c r="W50" i="1"/>
  <c r="W58" i="1"/>
  <c r="W60" i="1"/>
  <c r="W74" i="1"/>
  <c r="W57" i="1"/>
  <c r="W64" i="1"/>
  <c r="W62" i="1"/>
  <c r="W19" i="1"/>
  <c r="W65" i="1"/>
  <c r="W61" i="1"/>
  <c r="W69" i="1"/>
  <c r="W3" i="1"/>
  <c r="W43" i="1"/>
  <c r="W59" i="1"/>
  <c r="W56" i="1"/>
  <c r="W28" i="1"/>
  <c r="W71" i="1"/>
  <c r="W68" i="1"/>
  <c r="I36" i="1" s="1"/>
  <c r="W75" i="1"/>
  <c r="W5" i="1"/>
  <c r="W22" i="1"/>
  <c r="W72" i="1"/>
  <c r="W79" i="1"/>
  <c r="W70" i="1"/>
  <c r="W6" i="1"/>
  <c r="W67" i="1"/>
  <c r="W54" i="1"/>
  <c r="W78" i="1"/>
  <c r="W26" i="1"/>
  <c r="W80" i="1"/>
  <c r="W76" i="1"/>
  <c r="W77" i="1"/>
  <c r="W83" i="1"/>
  <c r="W81" i="1"/>
  <c r="W38" i="1"/>
  <c r="W82" i="1"/>
  <c r="W31" i="1"/>
  <c r="W20" i="1"/>
  <c r="I20" i="1" s="1"/>
  <c r="I12" i="1" l="1"/>
  <c r="I38" i="1"/>
  <c r="I45" i="1"/>
  <c r="H45" i="1" s="1"/>
  <c r="I25" i="1"/>
  <c r="I41" i="1"/>
  <c r="H41" i="1" s="1"/>
  <c r="I52" i="1"/>
  <c r="I55" i="1"/>
  <c r="I46" i="1"/>
  <c r="I18" i="1"/>
  <c r="I3" i="1"/>
  <c r="I57" i="1"/>
  <c r="I10" i="1"/>
  <c r="I9" i="1"/>
  <c r="H9" i="1" s="1"/>
  <c r="I13" i="1"/>
  <c r="H13" i="1" s="1"/>
  <c r="I56" i="1"/>
  <c r="I73" i="1"/>
  <c r="H73" i="1" s="1"/>
  <c r="I21" i="1"/>
  <c r="I59" i="1"/>
  <c r="I60" i="1"/>
  <c r="I58" i="1"/>
  <c r="I51" i="1"/>
  <c r="H51" i="1" s="1"/>
  <c r="I54" i="1"/>
  <c r="I8" i="1"/>
  <c r="I63" i="1"/>
  <c r="H63" i="1" s="1"/>
  <c r="I62" i="1"/>
  <c r="I24" i="1"/>
  <c r="H24" i="1" s="1"/>
  <c r="I37" i="1"/>
  <c r="H37" i="1" s="1"/>
  <c r="I29" i="1"/>
  <c r="H29" i="1" s="1"/>
  <c r="I34" i="1"/>
  <c r="I71" i="1"/>
  <c r="I44" i="1"/>
  <c r="H44" i="1" s="1"/>
  <c r="I23" i="1"/>
  <c r="I40" i="1"/>
  <c r="I66" i="1"/>
  <c r="H36" i="1"/>
  <c r="I27" i="1"/>
  <c r="H27" i="1" s="1"/>
  <c r="I65" i="1"/>
  <c r="I53" i="1"/>
  <c r="I33" i="1"/>
  <c r="I42" i="1"/>
  <c r="I78" i="1"/>
  <c r="I26" i="1"/>
  <c r="I30" i="1"/>
  <c r="I49" i="1"/>
  <c r="I6" i="1"/>
  <c r="I69" i="1"/>
  <c r="I61" i="1"/>
  <c r="I16" i="1"/>
  <c r="I43" i="1"/>
  <c r="I74" i="1"/>
  <c r="I39" i="1"/>
  <c r="I82" i="1"/>
  <c r="H82" i="1" s="1"/>
  <c r="I68" i="1"/>
  <c r="I14" i="1"/>
  <c r="I7" i="1"/>
  <c r="I19" i="1"/>
  <c r="I50" i="1"/>
  <c r="I48" i="1"/>
  <c r="I76" i="1"/>
  <c r="I11" i="1"/>
  <c r="H20" i="1" s="1"/>
  <c r="I80" i="1"/>
  <c r="I17" i="1"/>
  <c r="I75" i="1"/>
  <c r="I47" i="1"/>
  <c r="I77" i="1"/>
  <c r="I81" i="1"/>
  <c r="I67" i="1"/>
  <c r="I31" i="1"/>
  <c r="I83" i="1"/>
  <c r="I70" i="1"/>
  <c r="H70" i="1" s="1"/>
  <c r="I72" i="1"/>
  <c r="I4" i="1"/>
  <c r="I32" i="1"/>
  <c r="I64" i="1"/>
  <c r="I22" i="1"/>
  <c r="I15" i="1"/>
  <c r="I28" i="1"/>
  <c r="I35" i="1"/>
  <c r="I5" i="1"/>
  <c r="I79" i="1"/>
  <c r="H3" i="1" l="1"/>
  <c r="E2" i="2" a="1"/>
  <c r="E2" i="2" s="1"/>
  <c r="E36" i="2" a="1"/>
  <c r="E36" i="2" s="1"/>
  <c r="E25" i="2" a="1"/>
  <c r="E25" i="2" s="1"/>
  <c r="E24" i="2" a="1"/>
  <c r="E24" i="2" s="1"/>
  <c r="E41" i="2" a="1"/>
  <c r="E41" i="2" s="1"/>
  <c r="E43" i="2" a="1"/>
  <c r="E43" i="2" s="1"/>
  <c r="E29" i="2" a="1"/>
  <c r="E29" i="2" s="1"/>
  <c r="E52" i="2" a="1"/>
  <c r="E52" i="2" s="1"/>
  <c r="E51" i="2" a="1"/>
  <c r="E51" i="2" s="1"/>
  <c r="E44" i="2" a="1"/>
  <c r="E44" i="2" s="1"/>
  <c r="E12" i="2" a="1"/>
  <c r="E12" i="2" s="1"/>
  <c r="E6" i="2" a="1"/>
  <c r="E6" i="2" s="1"/>
  <c r="E40" i="2" a="1"/>
  <c r="E40" i="2" s="1"/>
  <c r="E28" i="2" a="1"/>
  <c r="E28" i="2" s="1"/>
  <c r="E47" i="2" a="1"/>
  <c r="E47" i="2" s="1"/>
  <c r="E22" i="2" a="1"/>
  <c r="E22" i="2" s="1"/>
  <c r="E16" i="2" a="1"/>
  <c r="E16" i="2" s="1"/>
  <c r="E3" i="2" a="1"/>
  <c r="E3" i="2" s="1"/>
  <c r="E17" i="2" a="1"/>
  <c r="E17" i="2" s="1"/>
  <c r="E13" i="2" a="1"/>
  <c r="E13" i="2" s="1"/>
  <c r="E39" i="2" a="1"/>
  <c r="E39" i="2" s="1"/>
  <c r="E50" i="2" a="1"/>
  <c r="E50" i="2" s="1"/>
  <c r="E33" i="2" a="1"/>
  <c r="E33" i="2" s="1"/>
  <c r="E11" i="2" a="1"/>
  <c r="E11" i="2" s="1"/>
  <c r="E35" i="2" a="1"/>
  <c r="E35" i="2" s="1"/>
  <c r="E54" i="2" a="1"/>
  <c r="E54" i="2" s="1"/>
  <c r="E23" i="2" a="1"/>
  <c r="E23" i="2" s="1"/>
  <c r="E42" i="2" a="1"/>
  <c r="E42" i="2" s="1"/>
  <c r="E46" i="2" a="1"/>
  <c r="E46" i="2" s="1"/>
  <c r="E14" i="2" a="1"/>
  <c r="E14" i="2" s="1"/>
  <c r="E5" i="2" a="1"/>
  <c r="E5" i="2" s="1"/>
  <c r="E53" i="2" a="1"/>
  <c r="E53" i="2" s="1"/>
  <c r="E37" i="2" a="1"/>
  <c r="E37" i="2" s="1"/>
  <c r="E7" i="2" a="1"/>
  <c r="E7" i="2" s="1"/>
  <c r="E45" i="2" a="1"/>
  <c r="E45" i="2" s="1"/>
  <c r="E10" i="2" a="1"/>
  <c r="E10" i="2" s="1"/>
  <c r="E49" i="2" a="1"/>
  <c r="E49" i="2" s="1"/>
  <c r="E27" i="2" a="1"/>
  <c r="E27" i="2" s="1"/>
  <c r="E15" i="2" a="1"/>
  <c r="E15" i="2" s="1"/>
  <c r="E18" i="2" a="1"/>
  <c r="E18" i="2" s="1"/>
  <c r="E19" i="2" a="1"/>
  <c r="E19" i="2" s="1"/>
  <c r="E30" i="2" a="1"/>
  <c r="E30" i="2" s="1"/>
  <c r="E26" i="2" a="1"/>
  <c r="E26" i="2" s="1"/>
  <c r="E32" i="2" a="1"/>
  <c r="E32" i="2" s="1"/>
  <c r="E38" i="2" a="1"/>
  <c r="E38" i="2" s="1"/>
  <c r="E9" i="2" a="1"/>
  <c r="E9" i="2" s="1"/>
  <c r="E48" i="2" a="1"/>
  <c r="E48" i="2" s="1"/>
  <c r="E34" i="2" a="1"/>
  <c r="E34" i="2" s="1"/>
  <c r="E21" i="2" a="1"/>
  <c r="E21" i="2" s="1"/>
  <c r="E8" i="2" a="1"/>
  <c r="E8" i="2" s="1"/>
  <c r="E31" i="2" a="1"/>
  <c r="E31" i="2" s="1"/>
  <c r="E20" i="2" a="1"/>
  <c r="E20" i="2" s="1"/>
  <c r="E4" i="2" a="1"/>
  <c r="E4" i="2" s="1"/>
  <c r="H25" i="1"/>
  <c r="H10" i="1"/>
  <c r="H8" i="1"/>
  <c r="H34" i="1"/>
  <c r="H18" i="1"/>
  <c r="H40" i="1"/>
  <c r="H23" i="1"/>
  <c r="H17" i="1"/>
  <c r="H53" i="1"/>
  <c r="H58" i="1"/>
  <c r="H32" i="1"/>
  <c r="H55" i="1"/>
  <c r="H11" i="1"/>
  <c r="H60" i="1"/>
  <c r="H12" i="1"/>
  <c r="H38" i="1"/>
  <c r="H21" i="1"/>
  <c r="H52" i="1"/>
  <c r="H19" i="1"/>
  <c r="H68" i="1"/>
  <c r="H77" i="1"/>
  <c r="H56" i="1"/>
  <c r="H26" i="1"/>
  <c r="H46" i="1"/>
  <c r="H57" i="1"/>
  <c r="H66" i="1"/>
  <c r="H42" i="1"/>
  <c r="H59" i="1"/>
  <c r="H62" i="1"/>
  <c r="H49" i="1"/>
  <c r="H7" i="1"/>
  <c r="H47" i="1"/>
  <c r="H54" i="1"/>
  <c r="H69" i="1"/>
  <c r="H83" i="1"/>
  <c r="H71" i="1"/>
  <c r="H80" i="1"/>
  <c r="H4" i="1"/>
  <c r="H28" i="1"/>
  <c r="H64" i="1"/>
  <c r="H74" i="1"/>
  <c r="H30" i="1"/>
  <c r="H65" i="1"/>
  <c r="H35" i="1"/>
  <c r="H43" i="1"/>
  <c r="H72" i="1"/>
  <c r="H78" i="1"/>
  <c r="H75" i="1"/>
  <c r="H6" i="1"/>
  <c r="H16" i="1"/>
  <c r="H67" i="1"/>
  <c r="H31" i="1"/>
  <c r="H39" i="1"/>
  <c r="H22" i="1"/>
  <c r="H76" i="1"/>
  <c r="H50" i="1"/>
  <c r="H33" i="1"/>
  <c r="H5" i="1"/>
  <c r="H15" i="1"/>
  <c r="H81" i="1"/>
  <c r="H48" i="1"/>
  <c r="H61" i="1"/>
  <c r="H79" i="1"/>
  <c r="H14" i="1"/>
  <c r="D6" i="2" a="1"/>
  <c r="D11" i="2" a="1"/>
  <c r="D10" i="2" a="1"/>
  <c r="D9" i="2" a="1"/>
  <c r="D34" i="2" a="1"/>
  <c r="D2" i="2" a="1"/>
  <c r="D40" i="2" a="1"/>
  <c r="D35" i="2" a="1"/>
  <c r="D48" i="2" a="1"/>
  <c r="D45" i="2" a="1"/>
  <c r="D36" i="2" a="1"/>
  <c r="D28" i="2" a="1"/>
  <c r="D54" i="2" a="1"/>
  <c r="D30" i="2" a="1"/>
  <c r="D25" i="2" a="1"/>
  <c r="D47" i="2" a="1"/>
  <c r="D23" i="2" a="1"/>
  <c r="D49" i="2" a="1"/>
  <c r="D21" i="2" a="1"/>
  <c r="D20" i="2" a="1"/>
  <c r="D24" i="2" a="1"/>
  <c r="D22" i="2" a="1"/>
  <c r="D42" i="2" a="1"/>
  <c r="D27" i="2" a="1"/>
  <c r="D8" i="2" a="1"/>
  <c r="D41" i="2" a="1"/>
  <c r="D16" i="2" a="1"/>
  <c r="D46" i="2" a="1"/>
  <c r="D15" i="2" a="1"/>
  <c r="D31" i="2" a="1"/>
  <c r="D38" i="2" a="1"/>
  <c r="D43" i="2" a="1"/>
  <c r="D3" i="2" a="1"/>
  <c r="D14" i="2" a="1"/>
  <c r="D18" i="2" a="1"/>
  <c r="D33" i="2" a="1"/>
  <c r="D29" i="2" a="1"/>
  <c r="D17" i="2" a="1"/>
  <c r="D5" i="2" a="1"/>
  <c r="D19" i="2" a="1"/>
  <c r="D4" i="2" a="1"/>
  <c r="D53" i="2" a="1"/>
  <c r="D52" i="2" a="1"/>
  <c r="D13" i="2" a="1"/>
  <c r="D51" i="2" a="1"/>
  <c r="D39" i="2" a="1"/>
  <c r="D37" i="2" a="1"/>
  <c r="D26" i="2" a="1"/>
  <c r="D50" i="2" a="1"/>
  <c r="D32" i="2" a="1"/>
  <c r="D44" i="2" a="1"/>
  <c r="D7" i="2" a="1"/>
  <c r="D12" i="2" a="1"/>
  <c r="D12" i="2" l="1"/>
  <c r="D7" i="2"/>
  <c r="D44" i="2"/>
  <c r="D32" i="2"/>
  <c r="D50" i="2"/>
  <c r="D26" i="2"/>
  <c r="D37" i="2"/>
  <c r="D39" i="2"/>
  <c r="D51" i="2"/>
  <c r="D13" i="2"/>
  <c r="D52" i="2"/>
  <c r="D53" i="2"/>
  <c r="D4" i="2"/>
  <c r="D19" i="2"/>
  <c r="D5" i="2"/>
  <c r="D17" i="2"/>
  <c r="D29" i="2"/>
  <c r="D33" i="2"/>
  <c r="D18" i="2"/>
  <c r="D14" i="2"/>
  <c r="D3" i="2"/>
  <c r="D43" i="2"/>
  <c r="D38" i="2"/>
  <c r="D31" i="2"/>
  <c r="D15" i="2"/>
  <c r="D46" i="2"/>
  <c r="D16" i="2"/>
  <c r="D41" i="2"/>
  <c r="D8" i="2"/>
  <c r="D27" i="2"/>
  <c r="D42" i="2"/>
  <c r="D22" i="2"/>
  <c r="D24" i="2"/>
  <c r="D20" i="2"/>
  <c r="D21" i="2"/>
  <c r="D49" i="2"/>
  <c r="D23" i="2"/>
  <c r="D47" i="2"/>
  <c r="D25" i="2"/>
  <c r="D30" i="2"/>
  <c r="D54" i="2"/>
  <c r="D28" i="2"/>
  <c r="D36" i="2"/>
  <c r="D45" i="2"/>
  <c r="D48" i="2"/>
  <c r="D35" i="2"/>
  <c r="D40" i="2"/>
  <c r="D2" i="2"/>
  <c r="D34" i="2"/>
  <c r="D9" i="2"/>
  <c r="D10" i="2"/>
  <c r="D11" i="2"/>
  <c r="D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<sst xmlns="http://schemas.openxmlformats.org/spreadsheetml/2006/main" count="325" uniqueCount="163">
  <si>
    <t>NAME</t>
  </si>
  <si>
    <t>GRADE</t>
  </si>
  <si>
    <t>SETTER</t>
  </si>
  <si>
    <t>DATE_CREATED</t>
  </si>
  <si>
    <t>RATING</t>
  </si>
  <si>
    <t>AVG_USER_GRADING</t>
  </si>
  <si>
    <t>6B+</t>
  </si>
  <si>
    <t>6C</t>
  </si>
  <si>
    <t>6C+</t>
  </si>
  <si>
    <t>7A</t>
  </si>
  <si>
    <t>7A+</t>
  </si>
  <si>
    <t>7B</t>
  </si>
  <si>
    <t>7B+</t>
  </si>
  <si>
    <t>7C</t>
  </si>
  <si>
    <t>7C+</t>
  </si>
  <si>
    <t>8A</t>
  </si>
  <si>
    <t>8A+</t>
  </si>
  <si>
    <t>8B</t>
  </si>
  <si>
    <t>8B+</t>
  </si>
  <si>
    <t>APPLESAUCE</t>
  </si>
  <si>
    <t>ALEX ARROYO</t>
  </si>
  <si>
    <t>NUM_REPEATS</t>
  </si>
  <si>
    <t>FINGERS CROSSED</t>
  </si>
  <si>
    <t>JOHNAS WEBB</t>
  </si>
  <si>
    <t>L'HO DURO DURO</t>
  </si>
  <si>
    <t>MAX CAR</t>
  </si>
  <si>
    <t>SEVENTENSION</t>
  </si>
  <si>
    <t>DONALD KEPPEN</t>
  </si>
  <si>
    <t>AIR FORCE</t>
  </si>
  <si>
    <t>REDFLAVOR</t>
  </si>
  <si>
    <t>HARD PULL ON VAR</t>
  </si>
  <si>
    <t>5 FINGER DISCOUNT</t>
  </si>
  <si>
    <t>BEN RANKIN</t>
  </si>
  <si>
    <t>BEN MOON</t>
  </si>
  <si>
    <t>KEGEL CRUNCH</t>
  </si>
  <si>
    <t>MIKE PENNEY</t>
  </si>
  <si>
    <t>SNAPBACK</t>
  </si>
  <si>
    <t>ALFRED WOLD OFTEBRO</t>
  </si>
  <si>
    <t>LADYBUG</t>
  </si>
  <si>
    <t>SMOOTHMC</t>
  </si>
  <si>
    <t>PLASTIQUE</t>
  </si>
  <si>
    <t>KYLE ROWE</t>
  </si>
  <si>
    <t>POWER CAT</t>
  </si>
  <si>
    <t>AIRFORCE DIRECT</t>
  </si>
  <si>
    <t>CHRISTOF HENKEL</t>
  </si>
  <si>
    <t>WANG SPECIAL 2</t>
  </si>
  <si>
    <t>MITCHELL LEBRUN</t>
  </si>
  <si>
    <t>TRATTORIA OLMO</t>
  </si>
  <si>
    <t>MATTEO SERA</t>
  </si>
  <si>
    <t>MARTIN HEALD</t>
  </si>
  <si>
    <t>CHEDDAR BOB CUTS LOOSE</t>
  </si>
  <si>
    <t>LEFTSIDE SKILLS</t>
  </si>
  <si>
    <t>45 MAGNUM</t>
  </si>
  <si>
    <t>SIMON WEIBER</t>
  </si>
  <si>
    <t>AUSTRORAPTOR</t>
  </si>
  <si>
    <t>GARRY WILLIAMS</t>
  </si>
  <si>
    <t>HMM MAYBE</t>
  </si>
  <si>
    <t>SOUTH DAKOTA</t>
  </si>
  <si>
    <t>ANTHONY ROSS</t>
  </si>
  <si>
    <t>MONDAY TO MONDAY</t>
  </si>
  <si>
    <t>CHAS RAFITI</t>
  </si>
  <si>
    <t>GRANDMA'S INCONSISTENCY</t>
  </si>
  <si>
    <t>COOPER DOE</t>
  </si>
  <si>
    <t>WILLS VAR</t>
  </si>
  <si>
    <t>ELAN'S</t>
  </si>
  <si>
    <t>HEDVIG LOKAY</t>
  </si>
  <si>
    <t>QUIZMO</t>
  </si>
  <si>
    <t>ADEN PARKER</t>
  </si>
  <si>
    <t>THE BIG EASY</t>
  </si>
  <si>
    <t>NO DALLAS</t>
  </si>
  <si>
    <t>VANILLA</t>
  </si>
  <si>
    <t>AIRFORCE MOLDOVA - MORPHO</t>
  </si>
  <si>
    <t>ADRIAN MAMINA-CHIRIAC</t>
  </si>
  <si>
    <t>AMBI-TURNER</t>
  </si>
  <si>
    <t>JON B</t>
  </si>
  <si>
    <t>MASTERFUL GAP</t>
  </si>
  <si>
    <t>NORTH DAKOTA</t>
  </si>
  <si>
    <t>DEJA ENTENDU</t>
  </si>
  <si>
    <t>EDER PERAZA</t>
  </si>
  <si>
    <t>FROCENZO SURPRISED</t>
  </si>
  <si>
    <t>LORENZO NICOLO</t>
  </si>
  <si>
    <t>CREMA</t>
  </si>
  <si>
    <t>FERNANDO SAMPIETRO</t>
  </si>
  <si>
    <t>PASSIVE/AGGRESSIVE</t>
  </si>
  <si>
    <t>GRIP 01</t>
  </si>
  <si>
    <t>MIHAEL STEFIC</t>
  </si>
  <si>
    <t>MATCHING</t>
  </si>
  <si>
    <t>PROBLEM 9</t>
  </si>
  <si>
    <t>ALLY PATRICK</t>
  </si>
  <si>
    <t>SCHWARTZ SCHNEIDER</t>
  </si>
  <si>
    <t>BRIAN TAYLOR</t>
  </si>
  <si>
    <t>ACG13 VAR</t>
  </si>
  <si>
    <t>ROBIOLLA</t>
  </si>
  <si>
    <t>ACG23</t>
  </si>
  <si>
    <t>BKKIM</t>
  </si>
  <si>
    <t>TJOCKIS</t>
  </si>
  <si>
    <t>STEFAN RASMUSSEN</t>
  </si>
  <si>
    <t>BATTLE OF THE PUDGE</t>
  </si>
  <si>
    <t>KYLE KNAPP</t>
  </si>
  <si>
    <t>PANCAKES ARE KING</t>
  </si>
  <si>
    <t>JULIA BOBAK</t>
  </si>
  <si>
    <t>ACG64</t>
  </si>
  <si>
    <t>MUFASA</t>
  </si>
  <si>
    <t>RICCARDO CAPRASECCA</t>
  </si>
  <si>
    <t>JLOOP</t>
  </si>
  <si>
    <t>CZARA RUDA</t>
  </si>
  <si>
    <t>BLACK BEATLE</t>
  </si>
  <si>
    <t>RANDALL BAUM</t>
  </si>
  <si>
    <t>A JUMP TO FAR</t>
  </si>
  <si>
    <t>IAIN BROWN</t>
  </si>
  <si>
    <t>CWANK</t>
  </si>
  <si>
    <t>LOCK N' LOAD VARIANT</t>
  </si>
  <si>
    <t>RYAN GASKON</t>
  </si>
  <si>
    <t>WILD</t>
  </si>
  <si>
    <t>EMILIYANK1</t>
  </si>
  <si>
    <t>ALLA FRUTTA ??</t>
  </si>
  <si>
    <t>OUCH.</t>
  </si>
  <si>
    <t>ZACH OTT</t>
  </si>
  <si>
    <t>SALAD NIGHTS</t>
  </si>
  <si>
    <t>KMFF 2016</t>
  </si>
  <si>
    <t>MELET</t>
  </si>
  <si>
    <t>LUCAS DOURDOUREKAS</t>
  </si>
  <si>
    <t>TIME MASTER</t>
  </si>
  <si>
    <t>OVERHEAD</t>
  </si>
  <si>
    <t>BBK1</t>
  </si>
  <si>
    <t>JOE KINDER</t>
  </si>
  <si>
    <t>PROBLEM 16</t>
  </si>
  <si>
    <t>CHIPPY</t>
  </si>
  <si>
    <t>LA FIN DE L'ETE</t>
  </si>
  <si>
    <t>KIKKO</t>
  </si>
  <si>
    <t>DOYOUWHANTAGRAPPA</t>
  </si>
  <si>
    <t>SANDMAN</t>
  </si>
  <si>
    <t>SEPTIC SHOCK</t>
  </si>
  <si>
    <t>CJ TORRALBA</t>
  </si>
  <si>
    <t>NANO</t>
  </si>
  <si>
    <t>GOLDENLINE</t>
  </si>
  <si>
    <t>MARCO SCHNEIDER</t>
  </si>
  <si>
    <t>ULTRALIGHT</t>
  </si>
  <si>
    <t>RAVIOLI BICEPS</t>
  </si>
  <si>
    <t>NON POSSO?</t>
  </si>
  <si>
    <t>PIFFER97</t>
  </si>
  <si>
    <t>BLOOD AND SWEAT</t>
  </si>
  <si>
    <t>ALL NIGHT CACTUS</t>
  </si>
  <si>
    <t>JSTAR</t>
  </si>
  <si>
    <t>RED RONNIE</t>
  </si>
  <si>
    <t>FRENDSHIP</t>
  </si>
  <si>
    <t>PINCH OF SALTY</t>
  </si>
  <si>
    <t>LITING</t>
  </si>
  <si>
    <t>HIGH STEPPIN'</t>
  </si>
  <si>
    <t>RICHARD ARMOUR</t>
  </si>
  <si>
    <t>MEAGAN FARTIN</t>
  </si>
  <si>
    <t>MARK KATTUS</t>
  </si>
  <si>
    <t>PRESSED JUICE</t>
  </si>
  <si>
    <t>MIKE C</t>
  </si>
  <si>
    <t>NUM_PROBLEMS</t>
  </si>
  <si>
    <t>DANIEL WANG</t>
  </si>
  <si>
    <t>TOTAL</t>
  </si>
  <si>
    <t>STD_DVN</t>
  </si>
  <si>
    <t>NUMBER</t>
  </si>
  <si>
    <t>GRADING_AVG</t>
  </si>
  <si>
    <t>AVGS_ARRAY</t>
  </si>
  <si>
    <t>NUM_SETTERS</t>
  </si>
  <si>
    <t>NUM_REPEATS/1000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</si>
</sst>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40C28"/>
      <name val="Arial"/>
      <family val="2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1" fillId="0" borderId="0" xfId="0" applyFont="1"/>
    <xf numFmtId="0" fontId="3" fillId="0" borderId="1" xfId="0" applyFont="1" applyFill="1" applyBorder="1"/>
    <xf numFmtId="17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AB"/>
      <color rgb="FFF57B98"/>
      <color rgb="FF4BC1D1"/>
      <color rgb="FFEA86DE"/>
      <color rgb="FFF1ADE9"/>
      <color rgb="FF2FA7B7"/>
      <color rgb="FFE25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STANDARD DEVIATION vs AVERAGE</a:t>
            </a:r>
            <a:r>
              <a:rPr lang="en-SG" b="1" baseline="0"/>
              <a:t> USER GRADING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STANDARD DEVIATION</c:v>
          </c:tx>
          <c:spPr>
            <a:ln w="28575" cap="rnd">
              <a:solidFill>
                <a:srgbClr val="4BC1D1"/>
              </a:solidFill>
              <a:round/>
            </a:ln>
            <a:effectLst/>
          </c:spPr>
          <c:marker>
            <c:symbol val="none"/>
          </c:marker>
          <c:cat>
            <c:strRef>
              <c:f>'V7 PROBLEMS'!$C$3:$C$83</c:f>
              <c:strCache>
                <c:ptCount val="81"/>
                <c:pt idx="0">
                  <c:v>OUCH.</c:v>
                </c:pt>
                <c:pt idx="1">
                  <c:v>PASSIVE/AGGRESSIVE</c:v>
                </c:pt>
                <c:pt idx="2">
                  <c:v>CHIPPY</c:v>
                </c:pt>
                <c:pt idx="3">
                  <c:v>SEPTIC SHOCK</c:v>
                </c:pt>
                <c:pt idx="4">
                  <c:v>HARD PULL ON VAR</c:v>
                </c:pt>
                <c:pt idx="5">
                  <c:v>FROCENZO SURPRISED</c:v>
                </c:pt>
                <c:pt idx="6">
                  <c:v>LADYBUG</c:v>
                </c:pt>
                <c:pt idx="7">
                  <c:v>ROBIOLLA</c:v>
                </c:pt>
                <c:pt idx="8">
                  <c:v>L'HO DURO DURO</c:v>
                </c:pt>
                <c:pt idx="9">
                  <c:v>5 FINGER DISCOUNT</c:v>
                </c:pt>
                <c:pt idx="10">
                  <c:v>PLASTIQUE</c:v>
                </c:pt>
                <c:pt idx="11">
                  <c:v>CHEDDAR BOB CUTS LOOSE</c:v>
                </c:pt>
                <c:pt idx="12">
                  <c:v>SEVENTENSION</c:v>
                </c:pt>
                <c:pt idx="13">
                  <c:v>LEFTSIDE SKILLS</c:v>
                </c:pt>
                <c:pt idx="14">
                  <c:v>AIRFORCE MOLDOVA - MORPHO</c:v>
                </c:pt>
                <c:pt idx="15">
                  <c:v>AMBI-TURNER</c:v>
                </c:pt>
                <c:pt idx="16">
                  <c:v>CWANK</c:v>
                </c:pt>
                <c:pt idx="17">
                  <c:v>APPLESAUCE</c:v>
                </c:pt>
                <c:pt idx="18">
                  <c:v>MONDAY TO MONDAY</c:v>
                </c:pt>
                <c:pt idx="19">
                  <c:v>LA FIN DE L'ETE</c:v>
                </c:pt>
                <c:pt idx="20">
                  <c:v>AIR FORCE</c:v>
                </c:pt>
                <c:pt idx="21">
                  <c:v>TRATTORIA OLMO</c:v>
                </c:pt>
                <c:pt idx="22">
                  <c:v>KEGEL CRUNCH</c:v>
                </c:pt>
                <c:pt idx="23">
                  <c:v>NON POSSO?</c:v>
                </c:pt>
                <c:pt idx="24">
                  <c:v>ELAN'S</c:v>
                </c:pt>
                <c:pt idx="25">
                  <c:v>TIME MASTER</c:v>
                </c:pt>
                <c:pt idx="26">
                  <c:v>CREMA</c:v>
                </c:pt>
                <c:pt idx="27">
                  <c:v>FINGERS CROSSED</c:v>
                </c:pt>
                <c:pt idx="28">
                  <c:v>PRESSED JUICE</c:v>
                </c:pt>
                <c:pt idx="29">
                  <c:v>HMM MAYBE</c:v>
                </c:pt>
                <c:pt idx="30">
                  <c:v>GRIP 01</c:v>
                </c:pt>
                <c:pt idx="31">
                  <c:v>THE BIG EASY</c:v>
                </c:pt>
                <c:pt idx="32">
                  <c:v>WILLS VAR</c:v>
                </c:pt>
                <c:pt idx="33">
                  <c:v>WANG SPECIAL 2</c:v>
                </c:pt>
                <c:pt idx="34">
                  <c:v>45 MAGNUM</c:v>
                </c:pt>
                <c:pt idx="35">
                  <c:v>HIGH STEPPIN'</c:v>
                </c:pt>
                <c:pt idx="36">
                  <c:v>ACG13 VAR</c:v>
                </c:pt>
                <c:pt idx="37">
                  <c:v>AIRFORCE DIRECT</c:v>
                </c:pt>
                <c:pt idx="38">
                  <c:v>SOUTH DAKOTA</c:v>
                </c:pt>
                <c:pt idx="39">
                  <c:v>DEJA ENTENDU</c:v>
                </c:pt>
                <c:pt idx="40">
                  <c:v>SALAD NIGHTS</c:v>
                </c:pt>
                <c:pt idx="41">
                  <c:v>AUSTRORAPTOR</c:v>
                </c:pt>
                <c:pt idx="42">
                  <c:v>ACG23</c:v>
                </c:pt>
                <c:pt idx="43">
                  <c:v>VANILLA</c:v>
                </c:pt>
                <c:pt idx="44">
                  <c:v>QUIZMO</c:v>
                </c:pt>
                <c:pt idx="45">
                  <c:v>NORTH DAKOTA</c:v>
                </c:pt>
                <c:pt idx="46">
                  <c:v>SCHWARTZ SCHNEIDER</c:v>
                </c:pt>
                <c:pt idx="47">
                  <c:v>BATTLE OF THE PUDGE</c:v>
                </c:pt>
                <c:pt idx="48">
                  <c:v>GRANDMA'S INCONSISTENCY</c:v>
                </c:pt>
                <c:pt idx="49">
                  <c:v>PROBLEM 9</c:v>
                </c:pt>
                <c:pt idx="50">
                  <c:v>MASTERFUL GAP</c:v>
                </c:pt>
                <c:pt idx="51">
                  <c:v>GOLDENLINE</c:v>
                </c:pt>
                <c:pt idx="52">
                  <c:v>POWER CAT</c:v>
                </c:pt>
                <c:pt idx="53">
                  <c:v>MELET</c:v>
                </c:pt>
                <c:pt idx="54">
                  <c:v>JLOOP</c:v>
                </c:pt>
                <c:pt idx="55">
                  <c:v>PANCAKES ARE KING</c:v>
                </c:pt>
                <c:pt idx="56">
                  <c:v>KMFF 2016</c:v>
                </c:pt>
                <c:pt idx="57">
                  <c:v>ACG64</c:v>
                </c:pt>
                <c:pt idx="58">
                  <c:v>WILD</c:v>
                </c:pt>
                <c:pt idx="59">
                  <c:v>A JUMP TO FAR</c:v>
                </c:pt>
                <c:pt idx="60">
                  <c:v>TJOCKIS</c:v>
                </c:pt>
                <c:pt idx="61">
                  <c:v>BLACK BEATLE</c:v>
                </c:pt>
                <c:pt idx="62">
                  <c:v>LOCK N' LOAD VARIANT</c:v>
                </c:pt>
                <c:pt idx="63">
                  <c:v>MATCHING</c:v>
                </c:pt>
                <c:pt idx="64">
                  <c:v>NANO</c:v>
                </c:pt>
                <c:pt idx="65">
                  <c:v>BBK1</c:v>
                </c:pt>
                <c:pt idx="66">
                  <c:v>ALLA FRUTTA ??</c:v>
                </c:pt>
                <c:pt idx="67">
                  <c:v>SANDMAN</c:v>
                </c:pt>
                <c:pt idx="68">
                  <c:v>OVERHEAD</c:v>
                </c:pt>
                <c:pt idx="69">
                  <c:v>KIKKO</c:v>
                </c:pt>
                <c:pt idx="70">
                  <c:v>SNAPBACK</c:v>
                </c:pt>
                <c:pt idx="71">
                  <c:v>MUFASA</c:v>
                </c:pt>
                <c:pt idx="72">
                  <c:v>PROBLEM 16</c:v>
                </c:pt>
                <c:pt idx="73">
                  <c:v>ALL NIGHT CACTUS</c:v>
                </c:pt>
                <c:pt idx="74">
                  <c:v>RED RONNIE</c:v>
                </c:pt>
                <c:pt idx="75">
                  <c:v>ULTRALIGHT</c:v>
                </c:pt>
                <c:pt idx="76">
                  <c:v>DOYOUWHANTAGRAPPA</c:v>
                </c:pt>
                <c:pt idx="77">
                  <c:v>BLOOD AND SWEAT</c:v>
                </c:pt>
                <c:pt idx="78">
                  <c:v>PINCH OF SALTY</c:v>
                </c:pt>
                <c:pt idx="79">
                  <c:v>MEAGAN FARTIN</c:v>
                </c:pt>
                <c:pt idx="80">
                  <c:v>FRENDSHIP</c:v>
                </c:pt>
              </c:strCache>
            </c:strRef>
          </c:cat>
          <c:val>
            <c:numRef>
              <c:f>'V7 PROBLEMS'!$H$3:$H$83</c:f>
              <c:numCache>
                <c:formatCode>0.0000</c:formatCode>
                <c:ptCount val="81"/>
                <c:pt idx="0">
                  <c:v>3.2971780819115524</c:v>
                </c:pt>
                <c:pt idx="1">
                  <c:v>5.1904559167417883</c:v>
                </c:pt>
                <c:pt idx="2">
                  <c:v>2.3590637234131067</c:v>
                </c:pt>
                <c:pt idx="3">
                  <c:v>2.1559321468451134</c:v>
                </c:pt>
                <c:pt idx="4">
                  <c:v>5.3726003210645565</c:v>
                </c:pt>
                <c:pt idx="5">
                  <c:v>4.080980584649569</c:v>
                </c:pt>
                <c:pt idx="6">
                  <c:v>4.9339600876160601</c:v>
                </c:pt>
                <c:pt idx="7">
                  <c:v>4.5107503215514679</c:v>
                </c:pt>
                <c:pt idx="8">
                  <c:v>5.6163489683683609</c:v>
                </c:pt>
                <c:pt idx="9">
                  <c:v>5.5469944556320563</c:v>
                </c:pt>
                <c:pt idx="10">
                  <c:v>4.4115229373430855</c:v>
                </c:pt>
                <c:pt idx="11">
                  <c:v>3.730131332469341</c:v>
                </c:pt>
                <c:pt idx="12">
                  <c:v>4.7585495215577547</c:v>
                </c:pt>
                <c:pt idx="13">
                  <c:v>3.5629852100663282</c:v>
                </c:pt>
                <c:pt idx="14">
                  <c:v>3.080540137849717</c:v>
                </c:pt>
                <c:pt idx="15">
                  <c:v>3.0343886016182586</c:v>
                </c:pt>
                <c:pt idx="16">
                  <c:v>3.3368238311858569</c:v>
                </c:pt>
                <c:pt idx="17">
                  <c:v>6.3647614829788388</c:v>
                </c:pt>
                <c:pt idx="18">
                  <c:v>3.7678107260564424</c:v>
                </c:pt>
                <c:pt idx="19">
                  <c:v>2.0240154166754913</c:v>
                </c:pt>
                <c:pt idx="20">
                  <c:v>4.4556577969256139</c:v>
                </c:pt>
                <c:pt idx="21">
                  <c:v>3.5136726998887076</c:v>
                </c:pt>
                <c:pt idx="22">
                  <c:v>3.914156135670948</c:v>
                </c:pt>
                <c:pt idx="23">
                  <c:v>1.7578132708726963</c:v>
                </c:pt>
                <c:pt idx="24">
                  <c:v>3.3002048820049126</c:v>
                </c:pt>
                <c:pt idx="25">
                  <c:v>2.8083983272580832</c:v>
                </c:pt>
                <c:pt idx="26">
                  <c:v>2.8269902207990714</c:v>
                </c:pt>
                <c:pt idx="27">
                  <c:v>7.684185708398414</c:v>
                </c:pt>
                <c:pt idx="28">
                  <c:v>1.3255656873814314</c:v>
                </c:pt>
                <c:pt idx="29">
                  <c:v>3.0489332747759637</c:v>
                </c:pt>
                <c:pt idx="30">
                  <c:v>2.8056721666613056</c:v>
                </c:pt>
                <c:pt idx="31">
                  <c:v>3.092895568684074</c:v>
                </c:pt>
                <c:pt idx="32">
                  <c:v>2.9473217841890889</c:v>
                </c:pt>
                <c:pt idx="33">
                  <c:v>3.1918955535285516</c:v>
                </c:pt>
                <c:pt idx="34">
                  <c:v>3.063549010460008</c:v>
                </c:pt>
                <c:pt idx="35">
                  <c:v>1.3972005024284291</c:v>
                </c:pt>
                <c:pt idx="36">
                  <c:v>2.286942543271699</c:v>
                </c:pt>
                <c:pt idx="37">
                  <c:v>4.1445689538676458</c:v>
                </c:pt>
                <c:pt idx="38">
                  <c:v>2.6968874980079538</c:v>
                </c:pt>
                <c:pt idx="39">
                  <c:v>2.4533989436459542</c:v>
                </c:pt>
                <c:pt idx="40">
                  <c:v>2.0883233335899556</c:v>
                </c:pt>
                <c:pt idx="41">
                  <c:v>3.0140845542950578</c:v>
                </c:pt>
                <c:pt idx="42">
                  <c:v>2.1808483735328226</c:v>
                </c:pt>
                <c:pt idx="43">
                  <c:v>2.6104645639222106</c:v>
                </c:pt>
                <c:pt idx="44">
                  <c:v>3.1189674543754489</c:v>
                </c:pt>
                <c:pt idx="45">
                  <c:v>2.4028302988828387</c:v>
                </c:pt>
                <c:pt idx="46">
                  <c:v>2.1296013005289542</c:v>
                </c:pt>
                <c:pt idx="47">
                  <c:v>2.2094042066529611</c:v>
                </c:pt>
                <c:pt idx="48">
                  <c:v>2.6539601023203279</c:v>
                </c:pt>
                <c:pt idx="49">
                  <c:v>2.2364289565959341</c:v>
                </c:pt>
                <c:pt idx="50">
                  <c:v>2.5177510622981458</c:v>
                </c:pt>
                <c:pt idx="51">
                  <c:v>1.4911629283820369</c:v>
                </c:pt>
                <c:pt idx="52">
                  <c:v>4.3148963826903897</c:v>
                </c:pt>
                <c:pt idx="53">
                  <c:v>1.7516356370873416</c:v>
                </c:pt>
                <c:pt idx="54">
                  <c:v>1.8257851471941839</c:v>
                </c:pt>
                <c:pt idx="55">
                  <c:v>1.9422705788714523</c:v>
                </c:pt>
                <c:pt idx="56">
                  <c:v>1.7850857317863009</c:v>
                </c:pt>
                <c:pt idx="57">
                  <c:v>2.0399669036905639</c:v>
                </c:pt>
                <c:pt idx="58">
                  <c:v>1.6583040707132783</c:v>
                </c:pt>
                <c:pt idx="59">
                  <c:v>1.884227677719936</c:v>
                </c:pt>
                <c:pt idx="60">
                  <c:v>2.096250023905109</c:v>
                </c:pt>
                <c:pt idx="61">
                  <c:v>2.1042419693036134</c:v>
                </c:pt>
                <c:pt idx="62">
                  <c:v>2.0511463035348005</c:v>
                </c:pt>
                <c:pt idx="63">
                  <c:v>3.0441640978879057</c:v>
                </c:pt>
                <c:pt idx="64">
                  <c:v>1.3742117996632228</c:v>
                </c:pt>
                <c:pt idx="65">
                  <c:v>1.7086347029660469</c:v>
                </c:pt>
                <c:pt idx="66">
                  <c:v>2.0132601357671112</c:v>
                </c:pt>
                <c:pt idx="67">
                  <c:v>1.6039341602507138</c:v>
                </c:pt>
                <c:pt idx="68">
                  <c:v>1.9104461648225384</c:v>
                </c:pt>
                <c:pt idx="69">
                  <c:v>1.8870609937673524</c:v>
                </c:pt>
                <c:pt idx="70">
                  <c:v>5.294071316813266</c:v>
                </c:pt>
                <c:pt idx="71">
                  <c:v>2.2808340714345143</c:v>
                </c:pt>
                <c:pt idx="72">
                  <c:v>1.6930278765586222</c:v>
                </c:pt>
                <c:pt idx="73">
                  <c:v>1.6207262118484362</c:v>
                </c:pt>
                <c:pt idx="74">
                  <c:v>1.8699737179321345</c:v>
                </c:pt>
                <c:pt idx="75">
                  <c:v>1.5775604171780104</c:v>
                </c:pt>
                <c:pt idx="76">
                  <c:v>1.9937532004268412</c:v>
                </c:pt>
                <c:pt idx="77">
                  <c:v>1.8734049091846712</c:v>
                </c:pt>
                <c:pt idx="78">
                  <c:v>1.6798043959933686</c:v>
                </c:pt>
                <c:pt idx="79">
                  <c:v>1.4086331359967212</c:v>
                </c:pt>
                <c:pt idx="80">
                  <c:v>1.6520730892053448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0-4DE8-9126-398FBCA6B86B}"/>
            </c:ext>
          </c:extLst>
        </c:ser>
        <c:ser>
          <c:idx val="1"/>
          <c:order val="1"/>
          <c:tx>
            <c:v>AVERAGE USER GRADING</c:v>
          </c:tx>
          <c:spPr>
            <a:ln w="28575" cap="rnd">
              <a:solidFill>
                <a:srgbClr val="F793AB"/>
              </a:solidFill>
              <a:round/>
            </a:ln>
            <a:effectLst/>
          </c:spPr>
          <c:marker>
            <c:symbol val="none"/>
          </c:marker>
          <c:cat>
            <c:strRef>
              <c:f>'V7 PROBLEMS'!$C$3:$C$83</c:f>
              <c:strCache>
                <c:ptCount val="81"/>
                <c:pt idx="0">
                  <c:v>OUCH.</c:v>
                </c:pt>
                <c:pt idx="1">
                  <c:v>PASSIVE/AGGRESSIVE</c:v>
                </c:pt>
                <c:pt idx="2">
                  <c:v>CHIPPY</c:v>
                </c:pt>
                <c:pt idx="3">
                  <c:v>SEPTIC SHOCK</c:v>
                </c:pt>
                <c:pt idx="4">
                  <c:v>HARD PULL ON VAR</c:v>
                </c:pt>
                <c:pt idx="5">
                  <c:v>FROCENZO SURPRISED</c:v>
                </c:pt>
                <c:pt idx="6">
                  <c:v>LADYBUG</c:v>
                </c:pt>
                <c:pt idx="7">
                  <c:v>ROBIOLLA</c:v>
                </c:pt>
                <c:pt idx="8">
                  <c:v>L'HO DURO DURO</c:v>
                </c:pt>
                <c:pt idx="9">
                  <c:v>5 FINGER DISCOUNT</c:v>
                </c:pt>
                <c:pt idx="10">
                  <c:v>PLASTIQUE</c:v>
                </c:pt>
                <c:pt idx="11">
                  <c:v>CHEDDAR BOB CUTS LOOSE</c:v>
                </c:pt>
                <c:pt idx="12">
                  <c:v>SEVENTENSION</c:v>
                </c:pt>
                <c:pt idx="13">
                  <c:v>LEFTSIDE SKILLS</c:v>
                </c:pt>
                <c:pt idx="14">
                  <c:v>AIRFORCE MOLDOVA - MORPHO</c:v>
                </c:pt>
                <c:pt idx="15">
                  <c:v>AMBI-TURNER</c:v>
                </c:pt>
                <c:pt idx="16">
                  <c:v>CWANK</c:v>
                </c:pt>
                <c:pt idx="17">
                  <c:v>APPLESAUCE</c:v>
                </c:pt>
                <c:pt idx="18">
                  <c:v>MONDAY TO MONDAY</c:v>
                </c:pt>
                <c:pt idx="19">
                  <c:v>LA FIN DE L'ETE</c:v>
                </c:pt>
                <c:pt idx="20">
                  <c:v>AIR FORCE</c:v>
                </c:pt>
                <c:pt idx="21">
                  <c:v>TRATTORIA OLMO</c:v>
                </c:pt>
                <c:pt idx="22">
                  <c:v>KEGEL CRUNCH</c:v>
                </c:pt>
                <c:pt idx="23">
                  <c:v>NON POSSO?</c:v>
                </c:pt>
                <c:pt idx="24">
                  <c:v>ELAN'S</c:v>
                </c:pt>
                <c:pt idx="25">
                  <c:v>TIME MASTER</c:v>
                </c:pt>
                <c:pt idx="26">
                  <c:v>CREMA</c:v>
                </c:pt>
                <c:pt idx="27">
                  <c:v>FINGERS CROSSED</c:v>
                </c:pt>
                <c:pt idx="28">
                  <c:v>PRESSED JUICE</c:v>
                </c:pt>
                <c:pt idx="29">
                  <c:v>HMM MAYBE</c:v>
                </c:pt>
                <c:pt idx="30">
                  <c:v>GRIP 01</c:v>
                </c:pt>
                <c:pt idx="31">
                  <c:v>THE BIG EASY</c:v>
                </c:pt>
                <c:pt idx="32">
                  <c:v>WILLS VAR</c:v>
                </c:pt>
                <c:pt idx="33">
                  <c:v>WANG SPECIAL 2</c:v>
                </c:pt>
                <c:pt idx="34">
                  <c:v>45 MAGNUM</c:v>
                </c:pt>
                <c:pt idx="35">
                  <c:v>HIGH STEPPIN'</c:v>
                </c:pt>
                <c:pt idx="36">
                  <c:v>ACG13 VAR</c:v>
                </c:pt>
                <c:pt idx="37">
                  <c:v>AIRFORCE DIRECT</c:v>
                </c:pt>
                <c:pt idx="38">
                  <c:v>SOUTH DAKOTA</c:v>
                </c:pt>
                <c:pt idx="39">
                  <c:v>DEJA ENTENDU</c:v>
                </c:pt>
                <c:pt idx="40">
                  <c:v>SALAD NIGHTS</c:v>
                </c:pt>
                <c:pt idx="41">
                  <c:v>AUSTRORAPTOR</c:v>
                </c:pt>
                <c:pt idx="42">
                  <c:v>ACG23</c:v>
                </c:pt>
                <c:pt idx="43">
                  <c:v>VANILLA</c:v>
                </c:pt>
                <c:pt idx="44">
                  <c:v>QUIZMO</c:v>
                </c:pt>
                <c:pt idx="45">
                  <c:v>NORTH DAKOTA</c:v>
                </c:pt>
                <c:pt idx="46">
                  <c:v>SCHWARTZ SCHNEIDER</c:v>
                </c:pt>
                <c:pt idx="47">
                  <c:v>BATTLE OF THE PUDGE</c:v>
                </c:pt>
                <c:pt idx="48">
                  <c:v>GRANDMA'S INCONSISTENCY</c:v>
                </c:pt>
                <c:pt idx="49">
                  <c:v>PROBLEM 9</c:v>
                </c:pt>
                <c:pt idx="50">
                  <c:v>MASTERFUL GAP</c:v>
                </c:pt>
                <c:pt idx="51">
                  <c:v>GOLDENLINE</c:v>
                </c:pt>
                <c:pt idx="52">
                  <c:v>POWER CAT</c:v>
                </c:pt>
                <c:pt idx="53">
                  <c:v>MELET</c:v>
                </c:pt>
                <c:pt idx="54">
                  <c:v>JLOOP</c:v>
                </c:pt>
                <c:pt idx="55">
                  <c:v>PANCAKES ARE KING</c:v>
                </c:pt>
                <c:pt idx="56">
                  <c:v>KMFF 2016</c:v>
                </c:pt>
                <c:pt idx="57">
                  <c:v>ACG64</c:v>
                </c:pt>
                <c:pt idx="58">
                  <c:v>WILD</c:v>
                </c:pt>
                <c:pt idx="59">
                  <c:v>A JUMP TO FAR</c:v>
                </c:pt>
                <c:pt idx="60">
                  <c:v>TJOCKIS</c:v>
                </c:pt>
                <c:pt idx="61">
                  <c:v>BLACK BEATLE</c:v>
                </c:pt>
                <c:pt idx="62">
                  <c:v>LOCK N' LOAD VARIANT</c:v>
                </c:pt>
                <c:pt idx="63">
                  <c:v>MATCHING</c:v>
                </c:pt>
                <c:pt idx="64">
                  <c:v>NANO</c:v>
                </c:pt>
                <c:pt idx="65">
                  <c:v>BBK1</c:v>
                </c:pt>
                <c:pt idx="66">
                  <c:v>ALLA FRUTTA ??</c:v>
                </c:pt>
                <c:pt idx="67">
                  <c:v>SANDMAN</c:v>
                </c:pt>
                <c:pt idx="68">
                  <c:v>OVERHEAD</c:v>
                </c:pt>
                <c:pt idx="69">
                  <c:v>KIKKO</c:v>
                </c:pt>
                <c:pt idx="70">
                  <c:v>SNAPBACK</c:v>
                </c:pt>
                <c:pt idx="71">
                  <c:v>MUFASA</c:v>
                </c:pt>
                <c:pt idx="72">
                  <c:v>PROBLEM 16</c:v>
                </c:pt>
                <c:pt idx="73">
                  <c:v>ALL NIGHT CACTUS</c:v>
                </c:pt>
                <c:pt idx="74">
                  <c:v>RED RONNIE</c:v>
                </c:pt>
                <c:pt idx="75">
                  <c:v>ULTRALIGHT</c:v>
                </c:pt>
                <c:pt idx="76">
                  <c:v>DOYOUWHANTAGRAPPA</c:v>
                </c:pt>
                <c:pt idx="77">
                  <c:v>BLOOD AND SWEAT</c:v>
                </c:pt>
                <c:pt idx="78">
                  <c:v>PINCH OF SALTY</c:v>
                </c:pt>
                <c:pt idx="79">
                  <c:v>MEAGAN FARTIN</c:v>
                </c:pt>
                <c:pt idx="80">
                  <c:v>FRENDSHIP</c:v>
                </c:pt>
              </c:strCache>
            </c:strRef>
          </c:cat>
          <c:val>
            <c:numRef>
              <c:f>'V7 PROBLEMS'!$I$3:$I$83</c:f>
              <c:numCache>
                <c:formatCode>0.0000</c:formatCode>
                <c:ptCount val="81"/>
                <c:pt idx="0">
                  <c:v>6.7082557417752948</c:v>
                </c:pt>
                <c:pt idx="1">
                  <c:v>6.7400990099009901</c:v>
                </c:pt>
                <c:pt idx="2">
                  <c:v>6.7523510971786838</c:v>
                </c:pt>
                <c:pt idx="3">
                  <c:v>6.7603603603603606</c:v>
                </c:pt>
                <c:pt idx="4">
                  <c:v>6.7660281989890931</c:v>
                </c:pt>
                <c:pt idx="5">
                  <c:v>6.7707587105177467</c:v>
                </c:pt>
                <c:pt idx="6">
                  <c:v>6.7720811371985308</c:v>
                </c:pt>
                <c:pt idx="7">
                  <c:v>6.7722936540854421</c:v>
                </c:pt>
                <c:pt idx="8">
                  <c:v>6.8060363479013413</c:v>
                </c:pt>
                <c:pt idx="9">
                  <c:v>6.8366466327631379</c:v>
                </c:pt>
                <c:pt idx="10">
                  <c:v>6.8366661334186531</c:v>
                </c:pt>
                <c:pt idx="11">
                  <c:v>6.8376068376068373</c:v>
                </c:pt>
                <c:pt idx="12">
                  <c:v>6.8410146480886027</c:v>
                </c:pt>
                <c:pt idx="13">
                  <c:v>6.8440721649484537</c:v>
                </c:pt>
                <c:pt idx="14">
                  <c:v>6.8446572882370544</c:v>
                </c:pt>
                <c:pt idx="15">
                  <c:v>6.8481089258698944</c:v>
                </c:pt>
                <c:pt idx="16">
                  <c:v>6.8525773195876285</c:v>
                </c:pt>
                <c:pt idx="17">
                  <c:v>6.8557281729808306</c:v>
                </c:pt>
                <c:pt idx="18">
                  <c:v>6.8559386973180079</c:v>
                </c:pt>
                <c:pt idx="19">
                  <c:v>6.8588328075709777</c:v>
                </c:pt>
                <c:pt idx="20">
                  <c:v>6.8648208469055376</c:v>
                </c:pt>
                <c:pt idx="21">
                  <c:v>6.8670788253477593</c:v>
                </c:pt>
                <c:pt idx="22">
                  <c:v>6.8688271604938276</c:v>
                </c:pt>
                <c:pt idx="23">
                  <c:v>6.8700189753320684</c:v>
                </c:pt>
                <c:pt idx="24">
                  <c:v>6.8718294657312464</c:v>
                </c:pt>
                <c:pt idx="25">
                  <c:v>6.8816242257398486</c:v>
                </c:pt>
                <c:pt idx="26">
                  <c:v>6.8912188728702493</c:v>
                </c:pt>
                <c:pt idx="27">
                  <c:v>6.8916068018550511</c:v>
                </c:pt>
                <c:pt idx="28">
                  <c:v>6.8930232558139535</c:v>
                </c:pt>
                <c:pt idx="29">
                  <c:v>6.8940123881624222</c:v>
                </c:pt>
                <c:pt idx="30">
                  <c:v>6.8958485069191555</c:v>
                </c:pt>
                <c:pt idx="31">
                  <c:v>6.8958851146092242</c:v>
                </c:pt>
                <c:pt idx="32">
                  <c:v>6.8965333333333332</c:v>
                </c:pt>
                <c:pt idx="33">
                  <c:v>6.8984585741811175</c:v>
                </c:pt>
                <c:pt idx="34">
                  <c:v>6.9028934677772904</c:v>
                </c:pt>
                <c:pt idx="35">
                  <c:v>6.9089347079037804</c:v>
                </c:pt>
                <c:pt idx="36">
                  <c:v>6.9120351859256299</c:v>
                </c:pt>
                <c:pt idx="37">
                  <c:v>6.912376987130961</c:v>
                </c:pt>
                <c:pt idx="38">
                  <c:v>6.917486752460257</c:v>
                </c:pt>
                <c:pt idx="39">
                  <c:v>6.9219835754895769</c:v>
                </c:pt>
                <c:pt idx="40">
                  <c:v>6.9282083862770012</c:v>
                </c:pt>
                <c:pt idx="41">
                  <c:v>6.9309107222969946</c:v>
                </c:pt>
                <c:pt idx="42">
                  <c:v>6.9327046720960137</c:v>
                </c:pt>
                <c:pt idx="43">
                  <c:v>6.9387170675830472</c:v>
                </c:pt>
                <c:pt idx="44">
                  <c:v>6.9404337084820202</c:v>
                </c:pt>
                <c:pt idx="45">
                  <c:v>6.9433198380566798</c:v>
                </c:pt>
                <c:pt idx="46">
                  <c:v>6.9461778471138844</c:v>
                </c:pt>
                <c:pt idx="47">
                  <c:v>6.9539629805410534</c:v>
                </c:pt>
                <c:pt idx="48">
                  <c:v>6.9623386884382406</c:v>
                </c:pt>
                <c:pt idx="49">
                  <c:v>6.9644992526158447</c:v>
                </c:pt>
                <c:pt idx="50">
                  <c:v>6.9677222898903777</c:v>
                </c:pt>
                <c:pt idx="51">
                  <c:v>6.968152866242038</c:v>
                </c:pt>
                <c:pt idx="52">
                  <c:v>6.984967543559959</c:v>
                </c:pt>
                <c:pt idx="53">
                  <c:v>6.9882275997383907</c:v>
                </c:pt>
                <c:pt idx="54">
                  <c:v>6.9925447316103382</c:v>
                </c:pt>
                <c:pt idx="55">
                  <c:v>6.9928707224334596</c:v>
                </c:pt>
                <c:pt idx="56">
                  <c:v>6.9929532351057011</c:v>
                </c:pt>
                <c:pt idx="57">
                  <c:v>6.9936305732484074</c:v>
                </c:pt>
                <c:pt idx="58">
                  <c:v>7.0011043622308113</c:v>
                </c:pt>
                <c:pt idx="59">
                  <c:v>7.0035897435897434</c:v>
                </c:pt>
                <c:pt idx="60">
                  <c:v>7.0163785259326659</c:v>
                </c:pt>
                <c:pt idx="61">
                  <c:v>7.0198271479410268</c:v>
                </c:pt>
                <c:pt idx="62">
                  <c:v>7.0273828330700372</c:v>
                </c:pt>
                <c:pt idx="63">
                  <c:v>7.0274074074074075</c:v>
                </c:pt>
                <c:pt idx="64">
                  <c:v>7.028854824165915</c:v>
                </c:pt>
                <c:pt idx="65">
                  <c:v>7.0321199143468949</c:v>
                </c:pt>
                <c:pt idx="66">
                  <c:v>7.0467836257309946</c:v>
                </c:pt>
                <c:pt idx="67">
                  <c:v>7.0598802395209583</c:v>
                </c:pt>
                <c:pt idx="68">
                  <c:v>7.0653873489694385</c:v>
                </c:pt>
                <c:pt idx="69">
                  <c:v>7.0757453666398069</c:v>
                </c:pt>
                <c:pt idx="70">
                  <c:v>7.0834623722514714</c:v>
                </c:pt>
                <c:pt idx="71">
                  <c:v>7.0856859831599799</c:v>
                </c:pt>
                <c:pt idx="72">
                  <c:v>7.0876436781609193</c:v>
                </c:pt>
                <c:pt idx="73">
                  <c:v>7.0913921360255046</c:v>
                </c:pt>
                <c:pt idx="74">
                  <c:v>7.0938166311300641</c:v>
                </c:pt>
                <c:pt idx="75">
                  <c:v>7.116727941176471</c:v>
                </c:pt>
                <c:pt idx="76">
                  <c:v>7.1550580431177444</c:v>
                </c:pt>
                <c:pt idx="77">
                  <c:v>7.1589595375722546</c:v>
                </c:pt>
                <c:pt idx="78">
                  <c:v>7.1708967851099832</c:v>
                </c:pt>
                <c:pt idx="79">
                  <c:v>7.2236559139784946</c:v>
                </c:pt>
                <c:pt idx="80">
                  <c:v>7.2306610407876235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D0-4DE8-9126-398FBCA6B86B}"/>
            </c:ext>
          </c:extLst>
        </c:ser>
        <c:ser>
          <c:idx val="2"/>
          <c:order val="2"/>
          <c:tx>
            <c:v>NUMBER OF REPEATS / 1000</c:v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'V7 PROBLEMS'!$C$3:$C$83</c:f>
              <c:strCache>
                <c:ptCount val="81"/>
                <c:pt idx="0">
                  <c:v>OUCH.</c:v>
                </c:pt>
                <c:pt idx="1">
                  <c:v>PASSIVE/AGGRESSIVE</c:v>
                </c:pt>
                <c:pt idx="2">
                  <c:v>CHIPPY</c:v>
                </c:pt>
                <c:pt idx="3">
                  <c:v>SEPTIC SHOCK</c:v>
                </c:pt>
                <c:pt idx="4">
                  <c:v>HARD PULL ON VAR</c:v>
                </c:pt>
                <c:pt idx="5">
                  <c:v>FROCENZO SURPRISED</c:v>
                </c:pt>
                <c:pt idx="6">
                  <c:v>LADYBUG</c:v>
                </c:pt>
                <c:pt idx="7">
                  <c:v>ROBIOLLA</c:v>
                </c:pt>
                <c:pt idx="8">
                  <c:v>L'HO DURO DURO</c:v>
                </c:pt>
                <c:pt idx="9">
                  <c:v>5 FINGER DISCOUNT</c:v>
                </c:pt>
                <c:pt idx="10">
                  <c:v>PLASTIQUE</c:v>
                </c:pt>
                <c:pt idx="11">
                  <c:v>CHEDDAR BOB CUTS LOOSE</c:v>
                </c:pt>
                <c:pt idx="12">
                  <c:v>SEVENTENSION</c:v>
                </c:pt>
                <c:pt idx="13">
                  <c:v>LEFTSIDE SKILLS</c:v>
                </c:pt>
                <c:pt idx="14">
                  <c:v>AIRFORCE MOLDOVA - MORPHO</c:v>
                </c:pt>
                <c:pt idx="15">
                  <c:v>AMBI-TURNER</c:v>
                </c:pt>
                <c:pt idx="16">
                  <c:v>CWANK</c:v>
                </c:pt>
                <c:pt idx="17">
                  <c:v>APPLESAUCE</c:v>
                </c:pt>
                <c:pt idx="18">
                  <c:v>MONDAY TO MONDAY</c:v>
                </c:pt>
                <c:pt idx="19">
                  <c:v>LA FIN DE L'ETE</c:v>
                </c:pt>
                <c:pt idx="20">
                  <c:v>AIR FORCE</c:v>
                </c:pt>
                <c:pt idx="21">
                  <c:v>TRATTORIA OLMO</c:v>
                </c:pt>
                <c:pt idx="22">
                  <c:v>KEGEL CRUNCH</c:v>
                </c:pt>
                <c:pt idx="23">
                  <c:v>NON POSSO?</c:v>
                </c:pt>
                <c:pt idx="24">
                  <c:v>ELAN'S</c:v>
                </c:pt>
                <c:pt idx="25">
                  <c:v>TIME MASTER</c:v>
                </c:pt>
                <c:pt idx="26">
                  <c:v>CREMA</c:v>
                </c:pt>
                <c:pt idx="27">
                  <c:v>FINGERS CROSSED</c:v>
                </c:pt>
                <c:pt idx="28">
                  <c:v>PRESSED JUICE</c:v>
                </c:pt>
                <c:pt idx="29">
                  <c:v>HMM MAYBE</c:v>
                </c:pt>
                <c:pt idx="30">
                  <c:v>GRIP 01</c:v>
                </c:pt>
                <c:pt idx="31">
                  <c:v>THE BIG EASY</c:v>
                </c:pt>
                <c:pt idx="32">
                  <c:v>WILLS VAR</c:v>
                </c:pt>
                <c:pt idx="33">
                  <c:v>WANG SPECIAL 2</c:v>
                </c:pt>
                <c:pt idx="34">
                  <c:v>45 MAGNUM</c:v>
                </c:pt>
                <c:pt idx="35">
                  <c:v>HIGH STEPPIN'</c:v>
                </c:pt>
                <c:pt idx="36">
                  <c:v>ACG13 VAR</c:v>
                </c:pt>
                <c:pt idx="37">
                  <c:v>AIRFORCE DIRECT</c:v>
                </c:pt>
                <c:pt idx="38">
                  <c:v>SOUTH DAKOTA</c:v>
                </c:pt>
                <c:pt idx="39">
                  <c:v>DEJA ENTENDU</c:v>
                </c:pt>
                <c:pt idx="40">
                  <c:v>SALAD NIGHTS</c:v>
                </c:pt>
                <c:pt idx="41">
                  <c:v>AUSTRORAPTOR</c:v>
                </c:pt>
                <c:pt idx="42">
                  <c:v>ACG23</c:v>
                </c:pt>
                <c:pt idx="43">
                  <c:v>VANILLA</c:v>
                </c:pt>
                <c:pt idx="44">
                  <c:v>QUIZMO</c:v>
                </c:pt>
                <c:pt idx="45">
                  <c:v>NORTH DAKOTA</c:v>
                </c:pt>
                <c:pt idx="46">
                  <c:v>SCHWARTZ SCHNEIDER</c:v>
                </c:pt>
                <c:pt idx="47">
                  <c:v>BATTLE OF THE PUDGE</c:v>
                </c:pt>
                <c:pt idx="48">
                  <c:v>GRANDMA'S INCONSISTENCY</c:v>
                </c:pt>
                <c:pt idx="49">
                  <c:v>PROBLEM 9</c:v>
                </c:pt>
                <c:pt idx="50">
                  <c:v>MASTERFUL GAP</c:v>
                </c:pt>
                <c:pt idx="51">
                  <c:v>GOLDENLINE</c:v>
                </c:pt>
                <c:pt idx="52">
                  <c:v>POWER CAT</c:v>
                </c:pt>
                <c:pt idx="53">
                  <c:v>MELET</c:v>
                </c:pt>
                <c:pt idx="54">
                  <c:v>JLOOP</c:v>
                </c:pt>
                <c:pt idx="55">
                  <c:v>PANCAKES ARE KING</c:v>
                </c:pt>
                <c:pt idx="56">
                  <c:v>KMFF 2016</c:v>
                </c:pt>
                <c:pt idx="57">
                  <c:v>ACG64</c:v>
                </c:pt>
                <c:pt idx="58">
                  <c:v>WILD</c:v>
                </c:pt>
                <c:pt idx="59">
                  <c:v>A JUMP TO FAR</c:v>
                </c:pt>
                <c:pt idx="60">
                  <c:v>TJOCKIS</c:v>
                </c:pt>
                <c:pt idx="61">
                  <c:v>BLACK BEATLE</c:v>
                </c:pt>
                <c:pt idx="62">
                  <c:v>LOCK N' LOAD VARIANT</c:v>
                </c:pt>
                <c:pt idx="63">
                  <c:v>MATCHING</c:v>
                </c:pt>
                <c:pt idx="64">
                  <c:v>NANO</c:v>
                </c:pt>
                <c:pt idx="65">
                  <c:v>BBK1</c:v>
                </c:pt>
                <c:pt idx="66">
                  <c:v>ALLA FRUTTA ??</c:v>
                </c:pt>
                <c:pt idx="67">
                  <c:v>SANDMAN</c:v>
                </c:pt>
                <c:pt idx="68">
                  <c:v>OVERHEAD</c:v>
                </c:pt>
                <c:pt idx="69">
                  <c:v>KIKKO</c:v>
                </c:pt>
                <c:pt idx="70">
                  <c:v>SNAPBACK</c:v>
                </c:pt>
                <c:pt idx="71">
                  <c:v>MUFASA</c:v>
                </c:pt>
                <c:pt idx="72">
                  <c:v>PROBLEM 16</c:v>
                </c:pt>
                <c:pt idx="73">
                  <c:v>ALL NIGHT CACTUS</c:v>
                </c:pt>
                <c:pt idx="74">
                  <c:v>RED RONNIE</c:v>
                </c:pt>
                <c:pt idx="75">
                  <c:v>ULTRALIGHT</c:v>
                </c:pt>
                <c:pt idx="76">
                  <c:v>DOYOUWHANTAGRAPPA</c:v>
                </c:pt>
                <c:pt idx="77">
                  <c:v>BLOOD AND SWEAT</c:v>
                </c:pt>
                <c:pt idx="78">
                  <c:v>PINCH OF SALTY</c:v>
                </c:pt>
                <c:pt idx="79">
                  <c:v>MEAGAN FARTIN</c:v>
                </c:pt>
                <c:pt idx="80">
                  <c:v>FRENDSHIP</c:v>
                </c:pt>
              </c:strCache>
            </c:strRef>
          </c:cat>
          <c:val>
            <c:numRef>
              <c:f>'V7 PROBLEMS'!$X$3:$X$83</c:f>
              <c:numCache>
                <c:formatCode>General</c:formatCode>
                <c:ptCount val="81"/>
                <c:pt idx="0">
                  <c:v>1.611</c:v>
                </c:pt>
                <c:pt idx="1">
                  <c:v>2.8279999999999998</c:v>
                </c:pt>
                <c:pt idx="2">
                  <c:v>1.276</c:v>
                </c:pt>
                <c:pt idx="3">
                  <c:v>1.1100000000000001</c:v>
                </c:pt>
                <c:pt idx="4">
                  <c:v>7.5179999999999998</c:v>
                </c:pt>
                <c:pt idx="5">
                  <c:v>3.0710000000000002</c:v>
                </c:pt>
                <c:pt idx="6">
                  <c:v>6.2610000000000001</c:v>
                </c:pt>
                <c:pt idx="7">
                  <c:v>2.411</c:v>
                </c:pt>
                <c:pt idx="8">
                  <c:v>9.2439999999999998</c:v>
                </c:pt>
                <c:pt idx="9">
                  <c:v>6.4889999999999999</c:v>
                </c:pt>
                <c:pt idx="10">
                  <c:v>6.2510000000000003</c:v>
                </c:pt>
                <c:pt idx="11">
                  <c:v>4.9139999999999997</c:v>
                </c:pt>
                <c:pt idx="12">
                  <c:v>8.3970000000000002</c:v>
                </c:pt>
                <c:pt idx="13">
                  <c:v>4.6559999999999997</c:v>
                </c:pt>
                <c:pt idx="14">
                  <c:v>3.3410000000000002</c:v>
                </c:pt>
                <c:pt idx="15">
                  <c:v>3.3050000000000002</c:v>
                </c:pt>
                <c:pt idx="16">
                  <c:v>1.94</c:v>
                </c:pt>
                <c:pt idx="17">
                  <c:v>11.007</c:v>
                </c:pt>
                <c:pt idx="18">
                  <c:v>3.915</c:v>
                </c:pt>
                <c:pt idx="19">
                  <c:v>1.268</c:v>
                </c:pt>
                <c:pt idx="20">
                  <c:v>7.9829999999999997</c:v>
                </c:pt>
                <c:pt idx="21">
                  <c:v>5.1760000000000002</c:v>
                </c:pt>
                <c:pt idx="22">
                  <c:v>6.48</c:v>
                </c:pt>
                <c:pt idx="23">
                  <c:v>1.054</c:v>
                </c:pt>
                <c:pt idx="24">
                  <c:v>3.706</c:v>
                </c:pt>
                <c:pt idx="25">
                  <c:v>1.4530000000000001</c:v>
                </c:pt>
                <c:pt idx="26">
                  <c:v>3.052</c:v>
                </c:pt>
                <c:pt idx="27">
                  <c:v>10.997</c:v>
                </c:pt>
                <c:pt idx="28">
                  <c:v>0.43</c:v>
                </c:pt>
                <c:pt idx="29">
                  <c:v>4.359</c:v>
                </c:pt>
                <c:pt idx="30">
                  <c:v>2.746</c:v>
                </c:pt>
                <c:pt idx="31">
                  <c:v>3.621</c:v>
                </c:pt>
                <c:pt idx="32">
                  <c:v>3.75</c:v>
                </c:pt>
                <c:pt idx="33">
                  <c:v>5.19</c:v>
                </c:pt>
                <c:pt idx="34">
                  <c:v>4.5620000000000003</c:v>
                </c:pt>
                <c:pt idx="35">
                  <c:v>0.58199999999999996</c:v>
                </c:pt>
                <c:pt idx="36">
                  <c:v>2.5009999999999999</c:v>
                </c:pt>
                <c:pt idx="37">
                  <c:v>5.2839999999999998</c:v>
                </c:pt>
                <c:pt idx="38">
                  <c:v>3.9630000000000001</c:v>
                </c:pt>
                <c:pt idx="39">
                  <c:v>3.1659999999999999</c:v>
                </c:pt>
                <c:pt idx="40">
                  <c:v>1.5740000000000001</c:v>
                </c:pt>
                <c:pt idx="41">
                  <c:v>4.4580000000000002</c:v>
                </c:pt>
                <c:pt idx="42">
                  <c:v>2.3330000000000002</c:v>
                </c:pt>
                <c:pt idx="43">
                  <c:v>3.492</c:v>
                </c:pt>
                <c:pt idx="44">
                  <c:v>3.6419999999999999</c:v>
                </c:pt>
                <c:pt idx="45">
                  <c:v>3.2109999999999999</c:v>
                </c:pt>
                <c:pt idx="46">
                  <c:v>2.5640000000000001</c:v>
                </c:pt>
                <c:pt idx="47">
                  <c:v>2.1070000000000002</c:v>
                </c:pt>
                <c:pt idx="48">
                  <c:v>3.7970000000000002</c:v>
                </c:pt>
                <c:pt idx="49">
                  <c:v>2.6760000000000002</c:v>
                </c:pt>
                <c:pt idx="50">
                  <c:v>3.2839999999999998</c:v>
                </c:pt>
                <c:pt idx="51">
                  <c:v>1.099</c:v>
                </c:pt>
                <c:pt idx="52">
                  <c:v>5.8540000000000001</c:v>
                </c:pt>
                <c:pt idx="53">
                  <c:v>1.5289999999999999</c:v>
                </c:pt>
                <c:pt idx="54">
                  <c:v>2.012</c:v>
                </c:pt>
                <c:pt idx="55">
                  <c:v>2.1040000000000001</c:v>
                </c:pt>
                <c:pt idx="56">
                  <c:v>1.5609999999999999</c:v>
                </c:pt>
                <c:pt idx="57">
                  <c:v>2.0409999999999999</c:v>
                </c:pt>
                <c:pt idx="58">
                  <c:v>1.8109999999999999</c:v>
                </c:pt>
                <c:pt idx="59">
                  <c:v>1.95</c:v>
                </c:pt>
                <c:pt idx="60">
                  <c:v>2.198</c:v>
                </c:pt>
                <c:pt idx="61">
                  <c:v>1.9670000000000001</c:v>
                </c:pt>
                <c:pt idx="62">
                  <c:v>1.899</c:v>
                </c:pt>
                <c:pt idx="63">
                  <c:v>2.7</c:v>
                </c:pt>
                <c:pt idx="64">
                  <c:v>1.109</c:v>
                </c:pt>
                <c:pt idx="65">
                  <c:v>1.401</c:v>
                </c:pt>
                <c:pt idx="66">
                  <c:v>1.71</c:v>
                </c:pt>
                <c:pt idx="67">
                  <c:v>1.169</c:v>
                </c:pt>
                <c:pt idx="68">
                  <c:v>1.407</c:v>
                </c:pt>
                <c:pt idx="69">
                  <c:v>1.2410000000000001</c:v>
                </c:pt>
                <c:pt idx="70">
                  <c:v>6.4580000000000002</c:v>
                </c:pt>
                <c:pt idx="71">
                  <c:v>2.0190000000000001</c:v>
                </c:pt>
                <c:pt idx="72">
                  <c:v>1.3919999999999999</c:v>
                </c:pt>
                <c:pt idx="73">
                  <c:v>0.94099999999999995</c:v>
                </c:pt>
                <c:pt idx="74">
                  <c:v>0.93799999999999994</c:v>
                </c:pt>
                <c:pt idx="75">
                  <c:v>1.0880000000000001</c:v>
                </c:pt>
                <c:pt idx="76">
                  <c:v>1.206</c:v>
                </c:pt>
                <c:pt idx="77">
                  <c:v>1.038</c:v>
                </c:pt>
                <c:pt idx="78">
                  <c:v>0.59099999999999997</c:v>
                </c:pt>
                <c:pt idx="79">
                  <c:v>0.46500000000000002</c:v>
                </c:pt>
                <c:pt idx="80">
                  <c:v>0.71099999999999997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D0-4DE8-9126-398FBCA6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148552"/>
        <c:axId val="749151072"/>
      </c:lineChart>
      <c:catAx>
        <c:axId val="74914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51072"/>
        <c:crosses val="autoZero"/>
        <c:auto val="1"/>
        <c:lblAlgn val="ctr"/>
        <c:lblOffset val="100"/>
        <c:noMultiLvlLbl val="0"/>
      </c:catAx>
      <c:valAx>
        <c:axId val="7491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1485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380997</xdr:colOff>
      <xdr:row>84</xdr:row>
      <xdr:rowOff>46565</xdr:rowOff>
    </xdr:from>
    <xdr:to>
      <xdr:col>25</xdr:col>
      <xdr:colOff>613834</xdr:colOff>
      <xdr:row>112</xdr:row>
      <xdr:rowOff>116416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489AC2-7715-2680-2061-4C59745FC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83"/>
  <sheetViews>
    <sheetView tabSelected="1" zoomScale="80" zoomScaleNormal="80" workbookViewId="0">
      <pane ySplit="1" topLeftCell="A75" activePane="bottomLeft" state="frozen"/>
      <selection pane="bottomLeft" activeCell="AB18" sqref="AB18"/>
    </sheetView>
  </sheetViews>
  <sheetFormatPr defaultRowHeight="15" x14ac:dyDescent="0.25"/>
  <cols>
    <col min="2" max="2" width="10.7109375" customWidth="1"/>
    <col min="3" max="4" width="25.7109375" customWidth="1"/>
    <col min="5" max="6" width="13.7109375" customWidth="1"/>
    <col min="7" max="7" width="8.7109375" customWidth="1"/>
    <col min="8" max="8" width="10.7109375" customWidth="1"/>
    <col min="9" max="9" width="15.7109375" customWidth="1"/>
    <col min="10" max="22" width="8.7109375" customWidth="1"/>
    <col min="24" max="26" width="8.7109375" customWidth="1"/>
  </cols>
  <sheetData>
    <row r="1" spans="1:24" x14ac:dyDescent="0.25">
      <c r="J1" s="8">
        <v>4</v>
      </c>
      <c r="K1">
        <v>5</v>
      </c>
      <c r="L1">
        <v>5</v>
      </c>
      <c r="M1">
        <v>6</v>
      </c>
      <c r="N1">
        <v>7</v>
      </c>
      <c r="O1">
        <v>8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</row>
    <row r="2" spans="1:24" x14ac:dyDescent="0.25">
      <c r="A2" s="11" t="s">
        <v>158</v>
      </c>
      <c r="B2" s="5" t="s">
        <v>1</v>
      </c>
      <c r="C2" s="5" t="s">
        <v>0</v>
      </c>
      <c r="D2" s="5" t="s">
        <v>2</v>
      </c>
      <c r="E2" s="5" t="s">
        <v>3</v>
      </c>
      <c r="F2" s="5" t="s">
        <v>21</v>
      </c>
      <c r="G2" s="5" t="s">
        <v>4</v>
      </c>
      <c r="H2" s="5" t="s">
        <v>157</v>
      </c>
      <c r="I2" s="5" t="s">
        <v>5</v>
      </c>
      <c r="J2" s="6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156</v>
      </c>
      <c r="X2" s="5" t="s">
        <v>162</v>
      </c>
    </row>
    <row r="3" spans="1:24" x14ac:dyDescent="0.25">
      <c r="A3">
        <v>56</v>
      </c>
      <c r="B3" t="s">
        <v>10</v>
      </c>
      <c r="C3" t="s">
        <v>116</v>
      </c>
      <c r="D3" t="s">
        <v>117</v>
      </c>
      <c r="E3" s="1">
        <v>42682</v>
      </c>
      <c r="F3">
        <v>1611</v>
      </c>
      <c r="G3">
        <v>4</v>
      </c>
      <c r="H3" s="2">
        <f>SQRT((($J3*($J$1-$I3)^2)+($K3*($K$1-$I3)^2)+($L3*($L$1-$I3)^2)+($M3*($M$1-$I3)^2)+($N3*($N$1-$I3)^2)+($O3*($O$1-$I3)^2)+($P3*($P$1-$I3)^2)+($Q3*($Q$1-$I3)^2)+($R3*($R$1-$I3)^2))/(COUNT($A$1:$A$83)-1))</f>
        <v>3.2971780819115524</v>
      </c>
      <c r="I3" s="2">
        <f>SUM(($J$1*$J3),($K$1*$K3),($L$1*$L3),($M$1*$M3),($N$1*$N3),($O$1*$O3),($P$1*$P3),($Q$1*$Q3),($R$1*$R3),($S$1*$S3),($T$1*$T3),($U$1*$U3),($V$1*$V3))/$W3</f>
        <v>6.7082557417752948</v>
      </c>
      <c r="J3" s="7">
        <v>19</v>
      </c>
      <c r="K3">
        <v>22</v>
      </c>
      <c r="L3">
        <v>82</v>
      </c>
      <c r="M3">
        <v>318</v>
      </c>
      <c r="N3">
        <v>1063</v>
      </c>
      <c r="O3">
        <v>44</v>
      </c>
      <c r="P3">
        <v>62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f>SUM($J3:$V3)</f>
        <v>1611</v>
      </c>
      <c r="X3">
        <f>$F3/1000</f>
        <v>1.611</v>
      </c>
    </row>
    <row r="4" spans="1:24" x14ac:dyDescent="0.25">
      <c r="A4">
        <v>36</v>
      </c>
      <c r="B4" s="8" t="s">
        <v>10</v>
      </c>
      <c r="C4" s="8" t="s">
        <v>83</v>
      </c>
      <c r="D4" s="8" t="s">
        <v>20</v>
      </c>
      <c r="E4" s="9">
        <v>42675</v>
      </c>
      <c r="F4" s="8">
        <v>2828</v>
      </c>
      <c r="G4" s="8">
        <v>4</v>
      </c>
      <c r="H4" s="10">
        <f>SQRT((($J4*($J$1-$I4)^2)+($K4*($K$1-$I4)^2)+($L4*($L$1-$I4)^2)+($M4*($M$1-$I4)^2)+($N4*($N$1-$I4)^2)+($O4*($O$1-$I4)^2)+($P4*($P$1-$I4)^2)+($Q4*($Q$1-$I4)^2)+($R4*($R$1-$I4)^2))/(COUNT($A$1:$A$83)-1))</f>
        <v>5.1904559167417883</v>
      </c>
      <c r="I4" s="10">
        <f>SUM(($J$1*$J4),($K$1*$K4),($L$1*$L4),($M$1*$M4),($N$1*$N4),($O$1*$O4),($P$1*$P4),($Q$1*$Q4),($R$1*$R4),($S$1*$S4),($T$1*$T4),($U$1*$U4),($V$1*$V4))/$W4</f>
        <v>6.7400990099009901</v>
      </c>
      <c r="J4" s="7">
        <v>34</v>
      </c>
      <c r="K4" s="8">
        <v>53</v>
      </c>
      <c r="L4" s="8">
        <v>188</v>
      </c>
      <c r="M4" s="8">
        <v>619</v>
      </c>
      <c r="N4" s="8">
        <v>1472</v>
      </c>
      <c r="O4" s="8">
        <v>454</v>
      </c>
      <c r="P4" s="8">
        <v>7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1</v>
      </c>
      <c r="W4" s="8">
        <f>SUM($J4:$V4)</f>
        <v>2828</v>
      </c>
      <c r="X4">
        <f t="shared" ref="X4:X67" si="0">$F4/1000</f>
        <v>2.8279999999999998</v>
      </c>
    </row>
    <row r="5" spans="1:24" x14ac:dyDescent="0.25">
      <c r="A5">
        <v>64</v>
      </c>
      <c r="B5" t="s">
        <v>10</v>
      </c>
      <c r="C5" t="s">
        <v>127</v>
      </c>
      <c r="D5" t="s">
        <v>20</v>
      </c>
      <c r="E5" s="1">
        <v>42654</v>
      </c>
      <c r="F5">
        <v>1276</v>
      </c>
      <c r="G5">
        <v>4</v>
      </c>
      <c r="H5" s="2">
        <f>SQRT((($J5*($J$1-$I5)^2)+($K5*($K$1-$I5)^2)+($L5*($L$1-$I5)^2)+($M5*($M$1-$I5)^2)+($N5*($N$1-$I5)^2)+($O5*($O$1-$I5)^2)+($P5*($P$1-$I5)^2)+($Q5*($Q$1-$I5)^2)+($R5*($R$1-$I5)^2))/(COUNT($A$1:$A$83)-1))</f>
        <v>2.3590637234131067</v>
      </c>
      <c r="I5" s="2">
        <f>SUM(($J$1*$J5),($K$1*$K5),($L$1*$L5),($M$1*$M5),($N$1*$N5),($O$1*$O5),($P$1*$P5),($Q$1*$Q5),($R$1*$R5),($S$1*$S5),($T$1*$T5),($U$1*$U5),($V$1*$V5))/$W5</f>
        <v>6.7523510971786838</v>
      </c>
      <c r="J5" s="7">
        <v>15</v>
      </c>
      <c r="K5">
        <v>10</v>
      </c>
      <c r="L5">
        <v>40</v>
      </c>
      <c r="M5">
        <v>185</v>
      </c>
      <c r="N5">
        <v>1018</v>
      </c>
      <c r="O5">
        <v>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f>SUM($J5:$V5)</f>
        <v>1276</v>
      </c>
      <c r="X5">
        <f t="shared" si="0"/>
        <v>1.276</v>
      </c>
    </row>
    <row r="6" spans="1:24" x14ac:dyDescent="0.25">
      <c r="A6">
        <v>69</v>
      </c>
      <c r="B6" t="s">
        <v>10</v>
      </c>
      <c r="C6" t="s">
        <v>132</v>
      </c>
      <c r="D6" t="s">
        <v>133</v>
      </c>
      <c r="E6" s="1">
        <v>42851</v>
      </c>
      <c r="F6">
        <v>1110</v>
      </c>
      <c r="G6">
        <v>4</v>
      </c>
      <c r="H6" s="2">
        <f>SQRT((($J6*($J$1-$I6)^2)+($K6*($K$1-$I6)^2)+($L6*($L$1-$I6)^2)+($M6*($M$1-$I6)^2)+($N6*($N$1-$I6)^2)+($O6*($O$1-$I6)^2)+($P6*($P$1-$I6)^2)+($Q6*($Q$1-$I6)^2)+($R6*($R$1-$I6)^2))/(COUNT($A$1:$A$83)-1))</f>
        <v>2.1559321468451134</v>
      </c>
      <c r="I6" s="2">
        <f>SUM(($J$1*$J6),($K$1*$K6),($L$1*$L6),($M$1*$M6),($N$1*$N6),($O$1*$O6),($P$1*$P6),($Q$1*$Q6),($R$1*$R6),($S$1*$S6),($T$1*$T6),($U$1*$U6),($V$1*$V6))/$W6</f>
        <v>6.7603603603603606</v>
      </c>
      <c r="J6" s="7">
        <v>10</v>
      </c>
      <c r="K6">
        <v>11</v>
      </c>
      <c r="L6">
        <v>31</v>
      </c>
      <c r="M6">
        <v>169</v>
      </c>
      <c r="N6">
        <v>879</v>
      </c>
      <c r="O6">
        <v>7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f>SUM($J6:$V6)</f>
        <v>1110</v>
      </c>
      <c r="X6">
        <f t="shared" si="0"/>
        <v>1.1100000000000001</v>
      </c>
    </row>
    <row r="7" spans="1:24" x14ac:dyDescent="0.25">
      <c r="A7">
        <v>6</v>
      </c>
      <c r="B7" t="s">
        <v>10</v>
      </c>
      <c r="C7" t="s">
        <v>30</v>
      </c>
      <c r="D7" t="s">
        <v>33</v>
      </c>
      <c r="E7" s="1">
        <v>42452</v>
      </c>
      <c r="F7">
        <v>7518</v>
      </c>
      <c r="G7">
        <v>4</v>
      </c>
      <c r="H7" s="2">
        <f>SQRT((($J7*($J$1-$I7)^2)+($K7*($K$1-$I7)^2)+($L7*($L$1-$I7)^2)+($M7*($M$1-$I7)^2)+($N7*($N$1-$I7)^2)+($O7*($O$1-$I7)^2)+($P7*($P$1-$I7)^2)+($Q7*($Q$1-$I7)^2)+($R7*($R$1-$I7)^2))/(COUNT($A$1:$A$83)-1))</f>
        <v>5.3726003210645565</v>
      </c>
      <c r="I7" s="2">
        <f>SUM(($J$1*$J7),($K$1*$K7),($L$1*$L7),($M$1*$M7),($N$1*$N7),($O$1*$O7),($P$1*$P7),($Q$1*$Q7),($R$1*$R7),($S$1*$S7),($T$1*$T7),($U$1*$U7),($V$1*$V7))/$W7</f>
        <v>6.7660281989890931</v>
      </c>
      <c r="J7" s="7">
        <v>60</v>
      </c>
      <c r="K7">
        <v>50</v>
      </c>
      <c r="L7">
        <v>202</v>
      </c>
      <c r="M7">
        <v>1132</v>
      </c>
      <c r="N7">
        <v>6026</v>
      </c>
      <c r="O7">
        <v>33</v>
      </c>
      <c r="P7">
        <v>13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f>SUM($J7:$V7)</f>
        <v>7518</v>
      </c>
      <c r="X7">
        <f t="shared" si="0"/>
        <v>7.5179999999999998</v>
      </c>
    </row>
    <row r="8" spans="1:24" x14ac:dyDescent="0.25">
      <c r="A8">
        <v>34</v>
      </c>
      <c r="B8" t="s">
        <v>10</v>
      </c>
      <c r="C8" t="s">
        <v>79</v>
      </c>
      <c r="D8" t="s">
        <v>80</v>
      </c>
      <c r="E8" s="1">
        <v>42658</v>
      </c>
      <c r="F8">
        <v>3071</v>
      </c>
      <c r="G8">
        <v>4</v>
      </c>
      <c r="H8" s="2">
        <f>SQRT((($J8*($J$1-$I8)^2)+($K8*($K$1-$I8)^2)+($L8*($L$1-$I8)^2)+($M8*($M$1-$I8)^2)+($N8*($N$1-$I8)^2)+($O8*($O$1-$I8)^2)+($P8*($P$1-$I8)^2)+($Q8*($Q$1-$I8)^2)+($R8*($R$1-$I8)^2))/(COUNT($A$1:$A$83)-1))</f>
        <v>4.080980584649569</v>
      </c>
      <c r="I8" s="2">
        <f>SUM(($J$1*$J8),($K$1*$K8),($L$1*$L8),($M$1*$M8),($N$1*$N8),($O$1*$O8),($P$1*$P8),($Q$1*$Q8),($R$1*$R8),($S$1*$S8),($T$1*$T8),($U$1*$U8),($V$1*$V8))/$W8</f>
        <v>6.7707587105177467</v>
      </c>
      <c r="J8" s="7">
        <v>25</v>
      </c>
      <c r="K8">
        <v>12</v>
      </c>
      <c r="L8">
        <v>69</v>
      </c>
      <c r="M8">
        <v>708</v>
      </c>
      <c r="N8">
        <v>2025</v>
      </c>
      <c r="O8">
        <v>84</v>
      </c>
      <c r="P8">
        <v>144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f>SUM($J8:$V8)</f>
        <v>3071</v>
      </c>
      <c r="X8">
        <f t="shared" si="0"/>
        <v>3.0710000000000002</v>
      </c>
    </row>
    <row r="9" spans="1:24" x14ac:dyDescent="0.25">
      <c r="A9">
        <v>10</v>
      </c>
      <c r="B9" t="s">
        <v>10</v>
      </c>
      <c r="C9" t="s">
        <v>38</v>
      </c>
      <c r="D9" t="s">
        <v>39</v>
      </c>
      <c r="E9" s="1">
        <v>42462</v>
      </c>
      <c r="F9">
        <v>6261</v>
      </c>
      <c r="G9">
        <v>4</v>
      </c>
      <c r="H9" s="2">
        <f>SQRT((($J9*($J$1-$I9)^2)+($K9*($K$1-$I9)^2)+($L9*($L$1-$I9)^2)+($M9*($M$1-$I9)^2)+($N9*($N$1-$I9)^2)+($O9*($O$1-$I9)^2)+($P9*($P$1-$I9)^2)+($Q9*($Q$1-$I9)^2)+($R9*($R$1-$I9)^2))/(COUNT($A$1:$A$83)-1))</f>
        <v>4.9339600876160601</v>
      </c>
      <c r="I9" s="2">
        <f>SUM(($J$1*$J9),($K$1*$K9),($L$1*$L9),($M$1*$M9),($N$1*$N9),($O$1*$O9),($P$1*$P9),($Q$1*$Q9),($R$1*$R9),($S$1*$S9),($T$1*$T9),($U$1*$U9),($V$1*$V9))/$W9</f>
        <v>6.7720811371985308</v>
      </c>
      <c r="J9" s="7">
        <v>58</v>
      </c>
      <c r="K9">
        <v>33</v>
      </c>
      <c r="L9">
        <v>189</v>
      </c>
      <c r="M9">
        <v>840</v>
      </c>
      <c r="N9">
        <v>5117</v>
      </c>
      <c r="O9">
        <v>12</v>
      </c>
      <c r="P9">
        <v>10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f>SUM($J9:$V9)</f>
        <v>6261</v>
      </c>
      <c r="X9">
        <f t="shared" si="0"/>
        <v>6.2610000000000001</v>
      </c>
    </row>
    <row r="10" spans="1:24" x14ac:dyDescent="0.25">
      <c r="A10">
        <v>42</v>
      </c>
      <c r="B10" t="s">
        <v>10</v>
      </c>
      <c r="C10" t="s">
        <v>92</v>
      </c>
      <c r="D10" t="s">
        <v>20</v>
      </c>
      <c r="E10" s="1">
        <v>42687</v>
      </c>
      <c r="F10">
        <v>2411</v>
      </c>
      <c r="G10">
        <v>4</v>
      </c>
      <c r="H10" s="2">
        <f>SQRT((($J10*($J$1-$I10)^2)+($K10*($K$1-$I10)^2)+($L10*($L$1-$I10)^2)+($M10*($M$1-$I10)^2)+($N10*($N$1-$I10)^2)+($O10*($O$1-$I10)^2)+($P10*($P$1-$I10)^2)+($Q10*($Q$1-$I10)^2)+($R10*($R$1-$I10)^2))/(COUNT($A$1:$A$83)-1))</f>
        <v>4.5107503215514679</v>
      </c>
      <c r="I10" s="2">
        <f>SUM(($J$1*$J10),($K$1*$K10),($L$1*$L10),($M$1*$M10),($N$1*$N10),($O$1*$O10),($P$1*$P10),($Q$1*$Q10),($R$1*$R10),($S$1*$S10),($T$1*$T10),($U$1*$U10),($V$1*$V10))/$W10</f>
        <v>6.7722936540854421</v>
      </c>
      <c r="J10" s="7">
        <v>28</v>
      </c>
      <c r="K10">
        <v>24</v>
      </c>
      <c r="L10">
        <v>127</v>
      </c>
      <c r="M10">
        <v>535</v>
      </c>
      <c r="N10">
        <v>1331</v>
      </c>
      <c r="O10">
        <v>358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f>SUM($J10:$V10)</f>
        <v>2411</v>
      </c>
      <c r="X10">
        <f t="shared" si="0"/>
        <v>2.411</v>
      </c>
    </row>
    <row r="11" spans="1:24" x14ac:dyDescent="0.25">
      <c r="A11">
        <v>3</v>
      </c>
      <c r="B11" t="s">
        <v>10</v>
      </c>
      <c r="C11" t="s">
        <v>24</v>
      </c>
      <c r="D11" t="s">
        <v>25</v>
      </c>
      <c r="E11" s="1">
        <v>42829</v>
      </c>
      <c r="F11">
        <v>9244</v>
      </c>
      <c r="G11">
        <v>4</v>
      </c>
      <c r="H11" s="2">
        <f>SQRT((($J11*($J$1-$I11)^2)+($K11*($K$1-$I11)^2)+($L11*($L$1-$I11)^2)+($M11*($M$1-$I11)^2)+($N11*($N$1-$I11)^2)+($O11*($O$1-$I11)^2)+($P11*($P$1-$I11)^2)+($Q11*($Q$1-$I11)^2)+($R11*($R$1-$I11)^2))/(COUNT($A$1:$A$83)-1))</f>
        <v>5.6163489683683609</v>
      </c>
      <c r="I11" s="2">
        <f>SUM(($J$1*$J11),($K$1*$K11),($L$1*$L11),($M$1*$M11),($N$1*$N11),($O$1*$O11),($P$1*$P11),($Q$1*$Q11),($R$1*$R11),($S$1*$S11),($T$1*$T11),($U$1*$U11),($V$1*$V11))/$W11</f>
        <v>6.8060363479013413</v>
      </c>
      <c r="J11" s="7">
        <v>59</v>
      </c>
      <c r="K11">
        <v>33</v>
      </c>
      <c r="L11">
        <v>214</v>
      </c>
      <c r="M11">
        <v>1237</v>
      </c>
      <c r="N11">
        <v>7596</v>
      </c>
      <c r="O11">
        <v>37</v>
      </c>
      <c r="P11">
        <v>64</v>
      </c>
      <c r="Q11">
        <v>2</v>
      </c>
      <c r="R11">
        <v>1</v>
      </c>
      <c r="S11">
        <v>0</v>
      </c>
      <c r="T11">
        <v>0</v>
      </c>
      <c r="U11">
        <v>0</v>
      </c>
      <c r="V11">
        <v>1</v>
      </c>
      <c r="W11">
        <f>SUM($J11:$V11)</f>
        <v>9244</v>
      </c>
      <c r="X11">
        <f t="shared" si="0"/>
        <v>9.2439999999999998</v>
      </c>
    </row>
    <row r="12" spans="1:24" x14ac:dyDescent="0.25">
      <c r="A12">
        <v>7</v>
      </c>
      <c r="B12" t="s">
        <v>10</v>
      </c>
      <c r="C12" t="s">
        <v>31</v>
      </c>
      <c r="D12" t="s">
        <v>32</v>
      </c>
      <c r="E12" s="1">
        <v>42588</v>
      </c>
      <c r="F12">
        <v>6489</v>
      </c>
      <c r="G12">
        <v>4</v>
      </c>
      <c r="H12" s="2">
        <f>SQRT((($J12*($J$1-$I12)^2)+($K12*($K$1-$I12)^2)+($L12*($L$1-$I12)^2)+($M12*($M$1-$I12)^2)+($N12*($N$1-$I12)^2)+($O12*($O$1-$I12)^2)+($P12*($P$1-$I12)^2)+($Q12*($Q$1-$I12)^2)+($R12*($R$1-$I12)^2))/(COUNT($A$1:$A$83)-1))</f>
        <v>5.5469944556320563</v>
      </c>
      <c r="I12" s="2">
        <f>SUM(($J$1*$J12),($K$1*$K12),($L$1*$L12),($M$1*$M12),($N$1*$N12),($O$1*$O12),($P$1*$P12),($Q$1*$Q12),($R$1*$R12),($S$1*$S12),($T$1*$T12),($U$1*$U12),($V$1*$V12))/$W12</f>
        <v>6.8366466327631379</v>
      </c>
      <c r="J12" s="7">
        <v>46</v>
      </c>
      <c r="K12">
        <v>38</v>
      </c>
      <c r="L12">
        <v>199</v>
      </c>
      <c r="M12">
        <v>864</v>
      </c>
      <c r="N12">
        <v>4933</v>
      </c>
      <c r="O12">
        <v>389</v>
      </c>
      <c r="P12">
        <v>18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f>SUM($J12:$V12)</f>
        <v>6489</v>
      </c>
      <c r="X12">
        <f t="shared" si="0"/>
        <v>6.4889999999999999</v>
      </c>
    </row>
    <row r="13" spans="1:24" x14ac:dyDescent="0.25">
      <c r="A13">
        <v>11</v>
      </c>
      <c r="B13" t="s">
        <v>10</v>
      </c>
      <c r="C13" t="s">
        <v>40</v>
      </c>
      <c r="D13" t="s">
        <v>41</v>
      </c>
      <c r="E13" s="1">
        <v>43056</v>
      </c>
      <c r="F13">
        <v>6251</v>
      </c>
      <c r="G13">
        <v>4</v>
      </c>
      <c r="H13" s="2">
        <f>SQRT((($J13*($J$1-$I13)^2)+($K13*($K$1-$I13)^2)+($L13*($L$1-$I13)^2)+($M13*($M$1-$I13)^2)+($N13*($N$1-$I13)^2)+($O13*($O$1-$I13)^2)+($P13*($P$1-$I13)^2)+($Q13*($Q$1-$I13)^2)+($R13*($R$1-$I13)^2))/(COUNT($A$1:$A$83)-1))</f>
        <v>4.4115229373430855</v>
      </c>
      <c r="I13" s="2">
        <f>SUM(($J$1*$J13),($K$1*$K13),($L$1*$L13),($M$1*$M13),($N$1*$N13),($O$1*$O13),($P$1*$P13),($Q$1*$Q13),($R$1*$R13),($S$1*$S13),($T$1*$T13),($U$1*$U13),($V$1*$V13))/$W13</f>
        <v>6.8366661334186531</v>
      </c>
      <c r="J13" s="7">
        <v>38</v>
      </c>
      <c r="K13">
        <v>30</v>
      </c>
      <c r="L13">
        <v>136</v>
      </c>
      <c r="M13">
        <v>650</v>
      </c>
      <c r="N13">
        <v>5329</v>
      </c>
      <c r="O13">
        <v>29</v>
      </c>
      <c r="P13">
        <v>37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f>SUM($J13:$V13)</f>
        <v>6251</v>
      </c>
      <c r="X13">
        <f t="shared" si="0"/>
        <v>6.2510000000000003</v>
      </c>
    </row>
    <row r="14" spans="1:24" x14ac:dyDescent="0.25">
      <c r="A14">
        <v>16</v>
      </c>
      <c r="B14" t="s">
        <v>10</v>
      </c>
      <c r="C14" t="s">
        <v>50</v>
      </c>
      <c r="D14" t="s">
        <v>49</v>
      </c>
      <c r="E14" s="1">
        <v>42531</v>
      </c>
      <c r="F14">
        <v>4914</v>
      </c>
      <c r="G14">
        <v>4</v>
      </c>
      <c r="H14" s="2">
        <f>SQRT((($J14*($J$1-$I14)^2)+($K14*($K$1-$I14)^2)+($L14*($L$1-$I14)^2)+($M14*($M$1-$I14)^2)+($N14*($N$1-$I14)^2)+($O14*($O$1-$I14)^2)+($P14*($P$1-$I14)^2)+($Q14*($Q$1-$I14)^2)+($R14*($R$1-$I14)^2))/(COUNT($A$1:$A$83)-1))</f>
        <v>3.730131332469341</v>
      </c>
      <c r="I14" s="2">
        <f>SUM(($J$1*$J14),($K$1*$K14),($L$1*$L14),($M$1*$M14),($N$1*$N14),($O$1*$O14),($P$1*$P14),($Q$1*$Q14),($R$1*$R14),($S$1*$S14),($T$1*$T14),($U$1*$U14),($V$1*$V14))/$W14</f>
        <v>6.8376068376068373</v>
      </c>
      <c r="J14" s="7">
        <v>31</v>
      </c>
      <c r="K14">
        <v>21</v>
      </c>
      <c r="L14">
        <v>83</v>
      </c>
      <c r="M14">
        <v>527</v>
      </c>
      <c r="N14">
        <v>4228</v>
      </c>
      <c r="O14">
        <v>12</v>
      </c>
      <c r="P14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f>SUM($J14:$V14)</f>
        <v>4914</v>
      </c>
      <c r="X14">
        <f t="shared" si="0"/>
        <v>4.9139999999999997</v>
      </c>
    </row>
    <row r="15" spans="1:24" x14ac:dyDescent="0.25">
      <c r="A15">
        <v>4</v>
      </c>
      <c r="B15" t="s">
        <v>10</v>
      </c>
      <c r="C15" t="s">
        <v>26</v>
      </c>
      <c r="D15" t="s">
        <v>27</v>
      </c>
      <c r="E15" s="1">
        <v>42881</v>
      </c>
      <c r="F15">
        <v>8397</v>
      </c>
      <c r="G15">
        <v>4</v>
      </c>
      <c r="H15" s="2">
        <f>SQRT((($J15*($J$1-$I15)^2)+($K15*($K$1-$I15)^2)+($L15*($L$1-$I15)^2)+($M15*($M$1-$I15)^2)+($N15*($N$1-$I15)^2)+($O15*($O$1-$I15)^2)+($P15*($P$1-$I15)^2)+($Q15*($Q$1-$I15)^2)+($R15*($R$1-$I15)^2))/(COUNT($A$1:$A$83)-1))</f>
        <v>4.7585495215577547</v>
      </c>
      <c r="I15" s="2">
        <f>SUM(($J$1*$J15),($K$1*$K15),($L$1*$L15),($M$1*$M15),($N$1*$N15),($O$1*$O15),($P$1*$P15),($Q$1*$Q15),($R$1*$R15),($S$1*$S15),($T$1*$T15),($U$1*$U15),($V$1*$V15))/$W15</f>
        <v>6.8410146480886027</v>
      </c>
      <c r="J15" s="7">
        <v>43</v>
      </c>
      <c r="K15">
        <v>21</v>
      </c>
      <c r="L15">
        <v>147</v>
      </c>
      <c r="M15">
        <v>918</v>
      </c>
      <c r="N15">
        <v>7229</v>
      </c>
      <c r="O15">
        <v>20</v>
      </c>
      <c r="P15">
        <v>16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f>SUM($J15:$V15)</f>
        <v>8397</v>
      </c>
      <c r="X15">
        <f t="shared" si="0"/>
        <v>8.3970000000000002</v>
      </c>
    </row>
    <row r="16" spans="1:24" x14ac:dyDescent="0.25">
      <c r="A16">
        <v>17</v>
      </c>
      <c r="B16" t="s">
        <v>10</v>
      </c>
      <c r="C16" t="s">
        <v>51</v>
      </c>
      <c r="D16" t="s">
        <v>20</v>
      </c>
      <c r="E16" s="1">
        <v>42645</v>
      </c>
      <c r="F16">
        <v>4656</v>
      </c>
      <c r="G16">
        <v>4</v>
      </c>
      <c r="H16" s="2">
        <f>SQRT((($J16*($J$1-$I16)^2)+($K16*($K$1-$I16)^2)+($L16*($L$1-$I16)^2)+($M16*($M$1-$I16)^2)+($N16*($N$1-$I16)^2)+($O16*($O$1-$I16)^2)+($P16*($P$1-$I16)^2)+($Q16*($Q$1-$I16)^2)+($R16*($R$1-$I16)^2))/(COUNT($A$1:$A$83)-1))</f>
        <v>3.5629852100663282</v>
      </c>
      <c r="I16" s="2">
        <f>SUM(($J$1*$J16),($K$1*$K16),($L$1*$L16),($M$1*$M16),($N$1*$N16),($O$1*$O16),($P$1*$P16),($Q$1*$Q16),($R$1*$R16),($S$1*$S16),($T$1*$T16),($U$1*$U16),($V$1*$V16))/$W16</f>
        <v>6.8440721649484537</v>
      </c>
      <c r="J16" s="7">
        <v>30</v>
      </c>
      <c r="K16">
        <v>19</v>
      </c>
      <c r="L16">
        <v>65</v>
      </c>
      <c r="M16">
        <v>500</v>
      </c>
      <c r="N16">
        <v>4016</v>
      </c>
      <c r="O16">
        <v>13</v>
      </c>
      <c r="P16">
        <v>12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f>SUM($J16:$V16)</f>
        <v>4656</v>
      </c>
      <c r="X16">
        <f t="shared" si="0"/>
        <v>4.6559999999999997</v>
      </c>
    </row>
    <row r="17" spans="1:24" x14ac:dyDescent="0.25">
      <c r="A17">
        <v>29</v>
      </c>
      <c r="B17" t="s">
        <v>10</v>
      </c>
      <c r="C17" t="s">
        <v>71</v>
      </c>
      <c r="D17" t="s">
        <v>72</v>
      </c>
      <c r="E17" s="1">
        <v>42726</v>
      </c>
      <c r="F17">
        <v>3341</v>
      </c>
      <c r="G17">
        <v>4</v>
      </c>
      <c r="H17" s="2">
        <f>SQRT((($J17*($J$1-$I17)^2)+($K17*($K$1-$I17)^2)+($L17*($L$1-$I17)^2)+($M17*($M$1-$I17)^2)+($N17*($N$1-$I17)^2)+($O17*($O$1-$I17)^2)+($P17*($P$1-$I17)^2)+($Q17*($Q$1-$I17)^2)+($R17*($R$1-$I17)^2))/(COUNT($A$1:$A$83)-1))</f>
        <v>3.080540137849717</v>
      </c>
      <c r="I17" s="2">
        <f>SUM(($J$1*$J17),($K$1*$K17),($L$1*$L17),($M$1*$M17),($N$1*$N17),($O$1*$O17),($P$1*$P17),($Q$1*$Q17),($R$1*$R17),($S$1*$S17),($T$1*$T17),($U$1*$U17),($V$1*$V17))/$W17</f>
        <v>6.8446572882370544</v>
      </c>
      <c r="J17" s="7">
        <v>22</v>
      </c>
      <c r="K17">
        <v>11</v>
      </c>
      <c r="L17">
        <v>66</v>
      </c>
      <c r="M17">
        <v>321</v>
      </c>
      <c r="N17">
        <v>2905</v>
      </c>
      <c r="O17">
        <v>7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f>SUM($J17:$V17)</f>
        <v>3341</v>
      </c>
      <c r="X17">
        <f t="shared" si="0"/>
        <v>3.3410000000000002</v>
      </c>
    </row>
    <row r="18" spans="1:24" x14ac:dyDescent="0.25">
      <c r="A18">
        <v>30</v>
      </c>
      <c r="B18" t="s">
        <v>10</v>
      </c>
      <c r="C18" t="s">
        <v>73</v>
      </c>
      <c r="D18" t="s">
        <v>74</v>
      </c>
      <c r="E18" s="1">
        <v>43065</v>
      </c>
      <c r="F18">
        <v>3305</v>
      </c>
      <c r="G18">
        <v>4</v>
      </c>
      <c r="H18" s="2">
        <f>SQRT((($J18*($J$1-$I18)^2)+($K18*($K$1-$I18)^2)+($L18*($L$1-$I18)^2)+($M18*($M$1-$I18)^2)+($N18*($N$1-$I18)^2)+($O18*($O$1-$I18)^2)+($P18*($P$1-$I18)^2)+($Q18*($Q$1-$I18)^2)+($R18*($R$1-$I18)^2))/(COUNT($A$1:$A$83)-1))</f>
        <v>3.0343886016182586</v>
      </c>
      <c r="I18" s="2">
        <f>SUM(($J$1*$J18),($K$1*$K18),($L$1*$L18),($M$1*$M18),($N$1*$N18),($O$1*$O18),($P$1*$P18),($Q$1*$Q18),($R$1*$R18),($S$1*$S18),($T$1*$T18),($U$1*$U18),($V$1*$V18))/$W18</f>
        <v>6.8481089258698944</v>
      </c>
      <c r="J18" s="7">
        <v>24</v>
      </c>
      <c r="K18">
        <v>11</v>
      </c>
      <c r="L18">
        <v>46</v>
      </c>
      <c r="M18">
        <v>345</v>
      </c>
      <c r="N18">
        <v>2858</v>
      </c>
      <c r="O18">
        <v>11</v>
      </c>
      <c r="P18">
        <v>7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f>SUM($J18:$V18)</f>
        <v>3305</v>
      </c>
      <c r="X18">
        <f t="shared" si="0"/>
        <v>3.3050000000000002</v>
      </c>
    </row>
    <row r="19" spans="1:24" x14ac:dyDescent="0.25">
      <c r="A19">
        <v>52</v>
      </c>
      <c r="B19" t="s">
        <v>10</v>
      </c>
      <c r="C19" t="s">
        <v>110</v>
      </c>
      <c r="D19" t="s">
        <v>67</v>
      </c>
      <c r="E19" s="1">
        <v>42739</v>
      </c>
      <c r="F19">
        <v>1940</v>
      </c>
      <c r="G19">
        <v>4</v>
      </c>
      <c r="H19" s="2">
        <f>SQRT((($J19*($J$1-$I19)^2)+($K19*($K$1-$I19)^2)+($L19*($L$1-$I19)^2)+($M19*($M$1-$I19)^2)+($N19*($N$1-$I19)^2)+($O19*($O$1-$I19)^2)+($P19*($P$1-$I19)^2)+($Q19*($Q$1-$I19)^2)+($R19*($R$1-$I19)^2))/(COUNT($A$1:$A$83)-1))</f>
        <v>3.3368238311858569</v>
      </c>
      <c r="I19" s="2">
        <f>SUM(($J$1*$J19),($K$1*$K19),($L$1*$L19),($M$1*$M19),($N$1*$N19),($O$1*$O19),($P$1*$P19),($Q$1*$Q19),($R$1*$R19),($S$1*$S19),($T$1*$T19),($U$1*$U19),($V$1*$V19))/$W19</f>
        <v>6.8525773195876285</v>
      </c>
      <c r="J19" s="7">
        <v>12</v>
      </c>
      <c r="K19">
        <v>9</v>
      </c>
      <c r="L19">
        <v>61</v>
      </c>
      <c r="M19">
        <v>332</v>
      </c>
      <c r="N19">
        <v>1310</v>
      </c>
      <c r="O19">
        <v>212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f>SUM($J19:$V19)</f>
        <v>1940</v>
      </c>
      <c r="X19">
        <f t="shared" si="0"/>
        <v>1.94</v>
      </c>
    </row>
    <row r="20" spans="1:24" x14ac:dyDescent="0.25">
      <c r="A20">
        <v>1</v>
      </c>
      <c r="B20" t="s">
        <v>10</v>
      </c>
      <c r="C20" t="s">
        <v>19</v>
      </c>
      <c r="D20" t="s">
        <v>20</v>
      </c>
      <c r="E20" s="1">
        <v>42693</v>
      </c>
      <c r="F20" s="3">
        <v>11007</v>
      </c>
      <c r="G20">
        <v>4</v>
      </c>
      <c r="H20" s="2">
        <f>SQRT((($J20*($J$1-$I20)^2)+($K20*($K$1-$I20)^2)+($L20*($L$1-$I20)^2)+($M20*($M$1-$I20)^2)+($N20*($N$1-$I20)^2)+($O20*($O$1-$I20)^2)+($P20*($P$1-$I20)^2)+($Q20*($Q$1-$I20)^2)+($R20*($R$1-$I20)^2))/(COUNT($A$1:$A$83)-1))</f>
        <v>6.3647614829788388</v>
      </c>
      <c r="I20" s="2">
        <f>SUM(($J$1*$J20),($K$1*$K20),($L$1*$L20),($M$1*$M20),($N$1*$N20),($O$1*$O20),($P$1*$P20),($Q$1*$Q20),($R$1*$R20),($S$1*$S20),($T$1*$T20),($U$1*$U20),($V$1*$V20))/$W20</f>
        <v>6.8557281729808306</v>
      </c>
      <c r="J20" s="7">
        <v>68</v>
      </c>
      <c r="K20">
        <v>34</v>
      </c>
      <c r="L20">
        <v>213</v>
      </c>
      <c r="M20">
        <v>1387</v>
      </c>
      <c r="N20">
        <v>8822</v>
      </c>
      <c r="O20">
        <v>461</v>
      </c>
      <c r="P20">
        <v>18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>
        <f>SUM($J20:$V20)</f>
        <v>11007</v>
      </c>
      <c r="X20">
        <f t="shared" si="0"/>
        <v>11.007</v>
      </c>
    </row>
    <row r="21" spans="1:24" x14ac:dyDescent="0.25">
      <c r="A21">
        <v>22</v>
      </c>
      <c r="B21" t="s">
        <v>10</v>
      </c>
      <c r="C21" t="s">
        <v>59</v>
      </c>
      <c r="D21" t="s">
        <v>60</v>
      </c>
      <c r="E21" s="1">
        <v>42763</v>
      </c>
      <c r="F21">
        <v>3915</v>
      </c>
      <c r="G21">
        <v>4</v>
      </c>
      <c r="H21" s="2">
        <f>SQRT((($J21*($J$1-$I21)^2)+($K21*($K$1-$I21)^2)+($L21*($L$1-$I21)^2)+($M21*($M$1-$I21)^2)+($N21*($N$1-$I21)^2)+($O21*($O$1-$I21)^2)+($P21*($P$1-$I21)^2)+($Q21*($Q$1-$I21)^2)+($R21*($R$1-$I21)^2))/(COUNT($A$1:$A$83)-1))</f>
        <v>3.7678107260564424</v>
      </c>
      <c r="I21" s="2">
        <f>SUM(($J$1*$J21),($K$1*$K21),($L$1*$L21),($M$1*$M21),($N$1*$N21),($O$1*$O21),($P$1*$P21),($Q$1*$Q21),($R$1*$R21),($S$1*$S21),($T$1*$T21),($U$1*$U21),($V$1*$V21))/$W21</f>
        <v>6.8559386973180079</v>
      </c>
      <c r="J21" s="7">
        <v>32</v>
      </c>
      <c r="K21">
        <v>30</v>
      </c>
      <c r="L21">
        <v>90</v>
      </c>
      <c r="M21">
        <v>343</v>
      </c>
      <c r="N21">
        <v>3311</v>
      </c>
      <c r="O21">
        <v>98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f>SUM($J21:$V21)</f>
        <v>3915</v>
      </c>
      <c r="X21">
        <f t="shared" si="0"/>
        <v>3.915</v>
      </c>
    </row>
    <row r="22" spans="1:24" x14ac:dyDescent="0.25">
      <c r="A22">
        <v>65</v>
      </c>
      <c r="B22" t="s">
        <v>10</v>
      </c>
      <c r="C22" t="s">
        <v>128</v>
      </c>
      <c r="D22" t="s">
        <v>98</v>
      </c>
      <c r="E22" s="1">
        <v>42623</v>
      </c>
      <c r="F22">
        <v>1268</v>
      </c>
      <c r="G22">
        <v>4</v>
      </c>
      <c r="H22" s="2">
        <f>SQRT((($J22*($J$1-$I22)^2)+($K22*($K$1-$I22)^2)+($L22*($L$1-$I22)^2)+($M22*($M$1-$I22)^2)+($N22*($N$1-$I22)^2)+($O22*($O$1-$I22)^2)+($P22*($P$1-$I22)^2)+($Q22*($Q$1-$I22)^2)+($R22*($R$1-$I22)^2))/(COUNT($A$1:$A$83)-1))</f>
        <v>2.0240154166754913</v>
      </c>
      <c r="I22" s="2">
        <f>SUM(($J$1*$J22),($K$1*$K22),($L$1*$L22),($M$1*$M22),($N$1*$N22),($O$1*$O22),($P$1*$P22),($Q$1*$Q22),($R$1*$R22),($S$1*$S22),($T$1*$T22),($U$1*$U22),($V$1*$V22))/$W22</f>
        <v>6.8588328075709777</v>
      </c>
      <c r="J22" s="7">
        <v>13</v>
      </c>
      <c r="K22">
        <v>4</v>
      </c>
      <c r="L22">
        <v>14</v>
      </c>
      <c r="M22">
        <v>134</v>
      </c>
      <c r="N22">
        <v>1073</v>
      </c>
      <c r="O22">
        <v>19</v>
      </c>
      <c r="P22">
        <v>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f>SUM($J22:$V22)</f>
        <v>1268</v>
      </c>
      <c r="X22">
        <f t="shared" si="0"/>
        <v>1.268</v>
      </c>
    </row>
    <row r="23" spans="1:24" x14ac:dyDescent="0.25">
      <c r="A23">
        <v>5</v>
      </c>
      <c r="B23" t="s">
        <v>10</v>
      </c>
      <c r="C23" t="s">
        <v>28</v>
      </c>
      <c r="D23" t="s">
        <v>29</v>
      </c>
      <c r="E23" s="1">
        <v>42502</v>
      </c>
      <c r="F23">
        <v>7983</v>
      </c>
      <c r="G23">
        <v>4</v>
      </c>
      <c r="H23" s="2">
        <f>SQRT((($J23*($J$1-$I23)^2)+($K23*($K$1-$I23)^2)+($L23*($L$1-$I23)^2)+($M23*($M$1-$I23)^2)+($N23*($N$1-$I23)^2)+($O23*($O$1-$I23)^2)+($P23*($P$1-$I23)^2)+($Q23*($Q$1-$I23)^2)+($R23*($R$1-$I23)^2))/(COUNT($A$1:$A$83)-1))</f>
        <v>4.4556577969256139</v>
      </c>
      <c r="I23" s="2">
        <f>SUM(($J$1*$J23),($K$1*$K23),($L$1*$L23),($M$1*$M23),($N$1*$N23),($O$1*$O23),($P$1*$P23),($Q$1*$Q23),($R$1*$R23),($S$1*$S23),($T$1*$T23),($U$1*$U23),($V$1*$V23))/$W23</f>
        <v>6.8648208469055376</v>
      </c>
      <c r="J23" s="7">
        <v>46</v>
      </c>
      <c r="K23">
        <v>20</v>
      </c>
      <c r="L23">
        <v>103</v>
      </c>
      <c r="M23">
        <v>765</v>
      </c>
      <c r="N23">
        <v>6985</v>
      </c>
      <c r="O23">
        <v>45</v>
      </c>
      <c r="P23">
        <v>16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f>SUM($J23:$V23)</f>
        <v>7982</v>
      </c>
      <c r="X23">
        <f t="shared" si="0"/>
        <v>7.9829999999999997</v>
      </c>
    </row>
    <row r="24" spans="1:24" x14ac:dyDescent="0.25">
      <c r="A24">
        <v>15</v>
      </c>
      <c r="B24" t="s">
        <v>10</v>
      </c>
      <c r="C24" t="s">
        <v>47</v>
      </c>
      <c r="D24" t="s">
        <v>48</v>
      </c>
      <c r="E24" s="1">
        <v>42776</v>
      </c>
      <c r="F24">
        <v>5176</v>
      </c>
      <c r="G24">
        <v>4</v>
      </c>
      <c r="H24" s="2">
        <f>SQRT((($J24*($J$1-$I24)^2)+($K24*($K$1-$I24)^2)+($L24*($L$1-$I24)^2)+($M24*($M$1-$I24)^2)+($N24*($N$1-$I24)^2)+($O24*($O$1-$I24)^2)+($P24*($P$1-$I24)^2)+($Q24*($Q$1-$I24)^2)+($R24*($R$1-$I24)^2))/(COUNT($A$1:$A$83)-1))</f>
        <v>3.5136726998887076</v>
      </c>
      <c r="I24" s="2">
        <f>SUM(($J$1*$J24),($K$1*$K24),($L$1*$L24),($M$1*$M24),($N$1*$N24),($O$1*$O24),($P$1*$P24),($Q$1*$Q24),($R$1*$R24),($S$1*$S24),($T$1*$T24),($U$1*$U24),($V$1*$V24))/$W24</f>
        <v>6.8670788253477593</v>
      </c>
      <c r="J24" s="7">
        <v>22</v>
      </c>
      <c r="K24">
        <v>12</v>
      </c>
      <c r="L24">
        <v>74</v>
      </c>
      <c r="M24">
        <v>497</v>
      </c>
      <c r="N24">
        <v>4531</v>
      </c>
      <c r="O24">
        <v>20</v>
      </c>
      <c r="P24">
        <v>18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f>SUM($J24:$V24)</f>
        <v>5176</v>
      </c>
      <c r="X24">
        <f t="shared" si="0"/>
        <v>5.1760000000000002</v>
      </c>
    </row>
    <row r="25" spans="1:24" x14ac:dyDescent="0.25">
      <c r="A25">
        <v>8</v>
      </c>
      <c r="B25" t="s">
        <v>10</v>
      </c>
      <c r="C25" t="s">
        <v>34</v>
      </c>
      <c r="D25" t="s">
        <v>35</v>
      </c>
      <c r="E25" s="1">
        <v>42695</v>
      </c>
      <c r="F25">
        <v>6480</v>
      </c>
      <c r="G25">
        <v>5</v>
      </c>
      <c r="H25" s="2">
        <f>SQRT((($J25*($J$1-$I25)^2)+($K25*($K$1-$I25)^2)+($L25*($L$1-$I25)^2)+($M25*($M$1-$I25)^2)+($N25*($N$1-$I25)^2)+($O25*($O$1-$I25)^2)+($P25*($P$1-$I25)^2)+($Q25*($Q$1-$I25)^2)+($R25*($R$1-$I25)^2))/(COUNT($A$1:$A$83)-1))</f>
        <v>3.914156135670948</v>
      </c>
      <c r="I25" s="2">
        <f>SUM(($J$1*$J25),($K$1*$K25),($L$1*$L25),($M$1*$M25),($N$1*$N25),($O$1*$O25),($P$1*$P25),($Q$1*$Q25),($R$1*$R25),($S$1*$S25),($T$1*$T25),($U$1*$U25),($V$1*$V25))/$W25</f>
        <v>6.8688271604938276</v>
      </c>
      <c r="J25" s="7">
        <v>35</v>
      </c>
      <c r="K25">
        <v>11</v>
      </c>
      <c r="L25">
        <v>77</v>
      </c>
      <c r="M25">
        <v>624</v>
      </c>
      <c r="N25">
        <v>5684</v>
      </c>
      <c r="O25">
        <v>26</v>
      </c>
      <c r="P25">
        <v>22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f>SUM($J25:$V25)</f>
        <v>6480</v>
      </c>
      <c r="X25">
        <f t="shared" si="0"/>
        <v>6.48</v>
      </c>
    </row>
    <row r="26" spans="1:24" x14ac:dyDescent="0.25">
      <c r="A26">
        <v>73</v>
      </c>
      <c r="B26" t="s">
        <v>10</v>
      </c>
      <c r="C26" t="s">
        <v>139</v>
      </c>
      <c r="D26" t="s">
        <v>140</v>
      </c>
      <c r="E26" s="1">
        <v>44147</v>
      </c>
      <c r="F26">
        <v>1054</v>
      </c>
      <c r="G26">
        <v>4</v>
      </c>
      <c r="H26" s="2">
        <f>SQRT((($J26*($J$1-$I26)^2)+($K26*($K$1-$I26)^2)+($L26*($L$1-$I26)^2)+($M26*($M$1-$I26)^2)+($N26*($N$1-$I26)^2)+($O26*($O$1-$I26)^2)+($P26*($P$1-$I26)^2)+($Q26*($Q$1-$I26)^2)+($R26*($R$1-$I26)^2))/(COUNT($A$1:$A$83)-1))</f>
        <v>1.7578132708726963</v>
      </c>
      <c r="I26" s="2">
        <f>SUM(($J$1*$J26),($K$1*$K26),($L$1*$L26),($M$1*$M26),($N$1*$N26),($O$1*$O26),($P$1*$P26),($Q$1*$Q26),($R$1*$R26),($S$1*$S26),($T$1*$T26),($U$1*$U26),($V$1*$V26))/$W26</f>
        <v>6.8700189753320684</v>
      </c>
      <c r="J26" s="7">
        <v>10</v>
      </c>
      <c r="K26">
        <v>1</v>
      </c>
      <c r="L26">
        <v>10</v>
      </c>
      <c r="M26">
        <v>107</v>
      </c>
      <c r="N26">
        <v>905</v>
      </c>
      <c r="O26">
        <v>17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f>SUM($J26:$V26)</f>
        <v>1054</v>
      </c>
      <c r="X26">
        <f t="shared" si="0"/>
        <v>1.054</v>
      </c>
    </row>
    <row r="27" spans="1:24" x14ac:dyDescent="0.25">
      <c r="A27">
        <v>25</v>
      </c>
      <c r="B27" t="s">
        <v>10</v>
      </c>
      <c r="C27" t="s">
        <v>64</v>
      </c>
      <c r="D27" t="s">
        <v>65</v>
      </c>
      <c r="E27" s="1">
        <v>42774</v>
      </c>
      <c r="F27">
        <v>3706</v>
      </c>
      <c r="G27">
        <v>4</v>
      </c>
      <c r="H27" s="2">
        <f>SQRT((($J27*($J$1-$I27)^2)+($K27*($K$1-$I27)^2)+($L27*($L$1-$I27)^2)+($M27*($M$1-$I27)^2)+($N27*($N$1-$I27)^2)+($O27*($O$1-$I27)^2)+($P27*($P$1-$I27)^2)+($Q27*($Q$1-$I27)^2)+($R27*($R$1-$I27)^2))/(COUNT($A$1:$A$83)-1))</f>
        <v>3.3002048820049126</v>
      </c>
      <c r="I27" s="2">
        <f>SUM(($J$1*$J27),($K$1*$K27),($L$1*$L27),($M$1*$M27),($N$1*$N27),($O$1*$O27),($P$1*$P27),($Q$1*$Q27),($R$1*$R27),($S$1*$S27),($T$1*$T27),($U$1*$U27),($V$1*$V27))/$W27</f>
        <v>6.8718294657312464</v>
      </c>
      <c r="J27" s="7">
        <v>18</v>
      </c>
      <c r="K27">
        <v>16</v>
      </c>
      <c r="L27">
        <v>58</v>
      </c>
      <c r="M27">
        <v>374</v>
      </c>
      <c r="N27">
        <v>3148</v>
      </c>
      <c r="O27">
        <v>83</v>
      </c>
      <c r="P27">
        <v>6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f>SUM($J27:$V27)</f>
        <v>3706</v>
      </c>
      <c r="X27">
        <f t="shared" si="0"/>
        <v>3.706</v>
      </c>
    </row>
    <row r="28" spans="1:24" x14ac:dyDescent="0.25">
      <c r="A28">
        <v>60</v>
      </c>
      <c r="B28" t="s">
        <v>10</v>
      </c>
      <c r="C28" t="s">
        <v>122</v>
      </c>
      <c r="D28" t="s">
        <v>67</v>
      </c>
      <c r="E28" s="1">
        <v>42734</v>
      </c>
      <c r="F28">
        <v>1453</v>
      </c>
      <c r="G28">
        <v>4</v>
      </c>
      <c r="H28" s="2">
        <f>SQRT((($J28*($J$1-$I28)^2)+($K28*($K$1-$I28)^2)+($L28*($L$1-$I28)^2)+($M28*($M$1-$I28)^2)+($N28*($N$1-$I28)^2)+($O28*($O$1-$I28)^2)+($P28*($P$1-$I28)^2)+($Q28*($Q$1-$I28)^2)+($R28*($R$1-$I28)^2))/(COUNT($A$1:$A$83)-1))</f>
        <v>2.8083983272580832</v>
      </c>
      <c r="I28" s="2">
        <f>SUM(($J$1*$J28),($K$1*$K28),($L$1*$L28),($M$1*$M28),($N$1*$N28),($O$1*$O28),($P$1*$P28),($Q$1*$Q28),($R$1*$R28),($S$1*$S28),($T$1*$T28),($U$1*$U28),($V$1*$V28))/$W28</f>
        <v>6.8816242257398486</v>
      </c>
      <c r="J28" s="7">
        <v>12</v>
      </c>
      <c r="K28">
        <v>8</v>
      </c>
      <c r="L28">
        <v>31</v>
      </c>
      <c r="M28">
        <v>227</v>
      </c>
      <c r="N28">
        <v>1012</v>
      </c>
      <c r="O28">
        <v>158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f>SUM($J28:$V28)</f>
        <v>1453</v>
      </c>
      <c r="X28">
        <f t="shared" si="0"/>
        <v>1.4530000000000001</v>
      </c>
    </row>
    <row r="29" spans="1:24" x14ac:dyDescent="0.25">
      <c r="A29">
        <v>35</v>
      </c>
      <c r="B29" t="s">
        <v>10</v>
      </c>
      <c r="C29" t="s">
        <v>81</v>
      </c>
      <c r="D29" t="s">
        <v>82</v>
      </c>
      <c r="E29" s="1">
        <v>42871</v>
      </c>
      <c r="F29">
        <v>3052</v>
      </c>
      <c r="G29">
        <v>4</v>
      </c>
      <c r="H29" s="2">
        <f>SQRT((($J29*($J$1-$I29)^2)+($K29*($K$1-$I29)^2)+($L29*($L$1-$I29)^2)+($M29*($M$1-$I29)^2)+($N29*($N$1-$I29)^2)+($O29*($O$1-$I29)^2)+($P29*($P$1-$I29)^2)+($Q29*($Q$1-$I29)^2)+($R29*($R$1-$I29)^2))/(COUNT($A$1:$A$83)-1))</f>
        <v>2.8269902207990714</v>
      </c>
      <c r="I29" s="2">
        <f>SUM(($J$1*$J29),($K$1*$K29),($L$1*$L29),($M$1*$M29),($N$1*$N29),($O$1*$O29),($P$1*$P29),($Q$1*$Q29),($R$1*$R29),($S$1*$S29),($T$1*$T29),($U$1*$U29),($V$1*$V29))/$W29</f>
        <v>6.8912188728702493</v>
      </c>
      <c r="J29" s="7">
        <v>13</v>
      </c>
      <c r="K29">
        <v>5</v>
      </c>
      <c r="L29">
        <v>48</v>
      </c>
      <c r="M29">
        <v>271</v>
      </c>
      <c r="N29">
        <v>2637</v>
      </c>
      <c r="O29">
        <v>75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f>SUM($J29:$V29)</f>
        <v>3052</v>
      </c>
      <c r="X29">
        <f t="shared" si="0"/>
        <v>3.052</v>
      </c>
    </row>
    <row r="30" spans="1:24" x14ac:dyDescent="0.25">
      <c r="A30">
        <v>2</v>
      </c>
      <c r="B30" t="s">
        <v>10</v>
      </c>
      <c r="C30" t="s">
        <v>22</v>
      </c>
      <c r="D30" t="s">
        <v>23</v>
      </c>
      <c r="E30" s="1">
        <v>42836</v>
      </c>
      <c r="F30">
        <v>10997</v>
      </c>
      <c r="G30">
        <v>4</v>
      </c>
      <c r="H30" s="2">
        <f>SQRT((($J30*($J$1-$I30)^2)+($K30*($K$1-$I30)^2)+($L30*($L$1-$I30)^2)+($M30*($M$1-$I30)^2)+($N30*($N$1-$I30)^2)+($O30*($O$1-$I30)^2)+($P30*($P$1-$I30)^2)+($Q30*($Q$1-$I30)^2)+($R30*($R$1-$I30)^2))/(COUNT($A$1:$A$83)-1))</f>
        <v>7.684185708398414</v>
      </c>
      <c r="I30" s="10">
        <f>SUM(($J$1*$J30),($K$1*$K30),($L$1*$L30),($M$1*$M30),($N$1*$N30),($O$1*$O30),($P$1*$P30),($Q$1*$Q30),($R$1*$R30),($S$1*$S30),($T$1*$T30),($U$1*$U30),($V$1*$V30))/$W30</f>
        <v>6.8916068018550511</v>
      </c>
      <c r="J30" s="7">
        <v>61</v>
      </c>
      <c r="K30">
        <v>59</v>
      </c>
      <c r="L30">
        <v>291</v>
      </c>
      <c r="M30">
        <v>1605</v>
      </c>
      <c r="N30">
        <v>7705</v>
      </c>
      <c r="O30">
        <v>1250</v>
      </c>
      <c r="P30">
        <v>18</v>
      </c>
      <c r="Q30">
        <v>4</v>
      </c>
      <c r="R30">
        <v>2</v>
      </c>
      <c r="S30">
        <v>0</v>
      </c>
      <c r="T30">
        <v>0</v>
      </c>
      <c r="U30">
        <v>0</v>
      </c>
      <c r="V30">
        <v>2</v>
      </c>
      <c r="W30">
        <f>SUM($J30:$V30)</f>
        <v>10997</v>
      </c>
      <c r="X30">
        <f t="shared" si="0"/>
        <v>10.997</v>
      </c>
    </row>
    <row r="31" spans="1:24" x14ac:dyDescent="0.25">
      <c r="A31">
        <v>81</v>
      </c>
      <c r="B31" t="s">
        <v>10</v>
      </c>
      <c r="C31" t="s">
        <v>152</v>
      </c>
      <c r="D31" t="s">
        <v>153</v>
      </c>
      <c r="E31" s="1">
        <v>44397</v>
      </c>
      <c r="F31">
        <v>430</v>
      </c>
      <c r="G31">
        <v>4</v>
      </c>
      <c r="H31" s="2">
        <f>SQRT((($J31*($J$1-$I31)^2)+($K31*($K$1-$I31)^2)+($L31*($L$1-$I31)^2)+($M31*($M$1-$I31)^2)+($N31*($N$1-$I31)^2)+($O31*($O$1-$I31)^2)+($P31*($P$1-$I31)^2)+($Q31*($Q$1-$I31)^2)+($R31*($R$1-$I31)^2))/(COUNT($A$1:$A$83)-1))</f>
        <v>1.3255656873814314</v>
      </c>
      <c r="I31" s="2">
        <f>SUM(($J$1*$J31),($K$1*$K31),($L$1*$L31),($M$1*$M31),($N$1*$N31),($O$1*$O31),($P$1*$P31),($Q$1*$Q31),($R$1*$R31),($S$1*$S31),($T$1*$T31),($U$1*$U31),($V$1*$V31))/$W31</f>
        <v>6.8930232558139535</v>
      </c>
      <c r="J31" s="7">
        <v>6</v>
      </c>
      <c r="K31">
        <v>0</v>
      </c>
      <c r="L31">
        <v>6</v>
      </c>
      <c r="M31">
        <v>46</v>
      </c>
      <c r="N31">
        <v>348</v>
      </c>
      <c r="O31">
        <v>21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f>SUM($J31:$V31)</f>
        <v>430</v>
      </c>
      <c r="X31">
        <f t="shared" si="0"/>
        <v>0.43</v>
      </c>
    </row>
    <row r="32" spans="1:24" x14ac:dyDescent="0.25">
      <c r="A32">
        <v>20</v>
      </c>
      <c r="B32" t="s">
        <v>10</v>
      </c>
      <c r="C32" t="s">
        <v>56</v>
      </c>
      <c r="D32" t="s">
        <v>44</v>
      </c>
      <c r="E32" s="1">
        <v>42748</v>
      </c>
      <c r="F32">
        <v>4359</v>
      </c>
      <c r="G32">
        <v>4</v>
      </c>
      <c r="H32" s="2">
        <f>SQRT((($J32*($J$1-$I32)^2)+($K32*($K$1-$I32)^2)+($L32*($L$1-$I32)^2)+($M32*($M$1-$I32)^2)+($N32*($N$1-$I32)^2)+($O32*($O$1-$I32)^2)+($P32*($P$1-$I32)^2)+($Q32*($Q$1-$I32)^2)+($R32*($R$1-$I32)^2))/(COUNT($A$1:$A$83)-1))</f>
        <v>3.0489332747759637</v>
      </c>
      <c r="I32" s="2">
        <f>SUM(($J$1*$J32),($K$1*$K32),($L$1*$L32),($M$1*$M32),($N$1*$N32),($O$1*$O32),($P$1*$P32),($Q$1*$Q32),($R$1*$R32),($S$1*$S32),($T$1*$T32),($U$1*$U32),($V$1*$V32))/$W32</f>
        <v>6.8940123881624222</v>
      </c>
      <c r="J32" s="7">
        <v>21</v>
      </c>
      <c r="K32">
        <v>4</v>
      </c>
      <c r="L32">
        <v>48</v>
      </c>
      <c r="M32">
        <v>348</v>
      </c>
      <c r="N32">
        <v>3897</v>
      </c>
      <c r="O32">
        <v>15</v>
      </c>
      <c r="P32">
        <v>22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f>SUM($J32:$V32)</f>
        <v>4359</v>
      </c>
      <c r="X32">
        <f t="shared" si="0"/>
        <v>4.359</v>
      </c>
    </row>
    <row r="33" spans="1:24" x14ac:dyDescent="0.25">
      <c r="A33">
        <v>37</v>
      </c>
      <c r="B33" t="s">
        <v>10</v>
      </c>
      <c r="C33" t="s">
        <v>84</v>
      </c>
      <c r="D33" t="s">
        <v>85</v>
      </c>
      <c r="E33" s="1">
        <v>42749</v>
      </c>
      <c r="F33">
        <v>2746</v>
      </c>
      <c r="G33">
        <v>4</v>
      </c>
      <c r="H33" s="2">
        <f>SQRT((($J33*($J$1-$I33)^2)+($K33*($K$1-$I33)^2)+($L33*($L$1-$I33)^2)+($M33*($M$1-$I33)^2)+($N33*($N$1-$I33)^2)+($O33*($O$1-$I33)^2)+($P33*($P$1-$I33)^2)+($Q33*($Q$1-$I33)^2)+($R33*($R$1-$I33)^2))/(COUNT($A$1:$A$83)-1))</f>
        <v>2.8056721666613056</v>
      </c>
      <c r="I33" s="2">
        <f>SUM(($J$1*$J33),($K$1*$K33),($L$1*$L33),($M$1*$M33),($N$1*$N33),($O$1*$O33),($P$1*$P33),($Q$1*$Q33),($R$1*$R33),($S$1*$S33),($T$1*$T33),($U$1*$U33),($V$1*$V33))/$W33</f>
        <v>6.8958485069191555</v>
      </c>
      <c r="J33" s="7">
        <v>16</v>
      </c>
      <c r="K33">
        <v>9</v>
      </c>
      <c r="L33">
        <v>34</v>
      </c>
      <c r="M33">
        <v>249</v>
      </c>
      <c r="N33">
        <v>2349</v>
      </c>
      <c r="O33">
        <v>78</v>
      </c>
      <c r="P33">
        <v>9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f>SUM($J33:$V33)</f>
        <v>2746</v>
      </c>
      <c r="X33">
        <f t="shared" si="0"/>
        <v>2.746</v>
      </c>
    </row>
    <row r="34" spans="1:24" x14ac:dyDescent="0.25">
      <c r="A34">
        <v>27</v>
      </c>
      <c r="B34" t="s">
        <v>10</v>
      </c>
      <c r="C34" t="s">
        <v>68</v>
      </c>
      <c r="D34" t="s">
        <v>69</v>
      </c>
      <c r="E34" s="1">
        <v>42766</v>
      </c>
      <c r="F34">
        <v>3621</v>
      </c>
      <c r="G34">
        <v>4</v>
      </c>
      <c r="H34" s="2">
        <f>SQRT((($J34*($J$1-$I34)^2)+($K34*($K$1-$I34)^2)+($L34*($L$1-$I34)^2)+($M34*($M$1-$I34)^2)+($N34*($N$1-$I34)^2)+($O34*($O$1-$I34)^2)+($P34*($P$1-$I34)^2)+($Q34*($Q$1-$I34)^2)+($R34*($R$1-$I34)^2))/(COUNT($A$1:$A$83)-1))</f>
        <v>3.092895568684074</v>
      </c>
      <c r="I34" s="2">
        <f>SUM(($J$1*$J34),($K$1*$K34),($L$1*$L34),($M$1*$M34),($N$1*$N34),($O$1*$O34),($P$1*$P34),($Q$1*$Q34),($R$1*$R34),($S$1*$S34),($T$1*$T34),($U$1*$U34),($V$1*$V34))/$W34</f>
        <v>6.8958851146092242</v>
      </c>
      <c r="J34" s="7">
        <v>16</v>
      </c>
      <c r="K34">
        <v>10</v>
      </c>
      <c r="L34">
        <v>53</v>
      </c>
      <c r="M34">
        <v>307</v>
      </c>
      <c r="N34">
        <v>3139</v>
      </c>
      <c r="O34">
        <v>90</v>
      </c>
      <c r="P34">
        <v>4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f>SUM($J34:$V34)</f>
        <v>3621</v>
      </c>
      <c r="X34">
        <f t="shared" si="0"/>
        <v>3.621</v>
      </c>
    </row>
    <row r="35" spans="1:24" x14ac:dyDescent="0.25">
      <c r="A35">
        <v>24</v>
      </c>
      <c r="B35" t="s">
        <v>10</v>
      </c>
      <c r="C35" t="s">
        <v>63</v>
      </c>
      <c r="D35" t="s">
        <v>33</v>
      </c>
      <c r="E35" s="1">
        <v>42572</v>
      </c>
      <c r="F35">
        <v>3750</v>
      </c>
      <c r="G35">
        <v>4</v>
      </c>
      <c r="H35" s="2">
        <f>SQRT((($J35*($J$1-$I35)^2)+($K35*($K$1-$I35)^2)+($L35*($L$1-$I35)^2)+($M35*($M$1-$I35)^2)+($N35*($N$1-$I35)^2)+($O35*($O$1-$I35)^2)+($P35*($P$1-$I35)^2)+($Q35*($Q$1-$I35)^2)+($R35*($R$1-$I35)^2))/(COUNT($A$1:$A$83)-1))</f>
        <v>2.9473217841890889</v>
      </c>
      <c r="I35" s="2">
        <f>SUM(($J$1*$J35),($K$1*$K35),($L$1*$L35),($M$1*$M35),($N$1*$N35),($O$1*$O35),($P$1*$P35),($Q$1*$Q35),($R$1*$R35),($S$1*$S35),($T$1*$T35),($U$1*$U35),($V$1*$V35))/$W35</f>
        <v>6.8965333333333332</v>
      </c>
      <c r="J35" s="7">
        <v>22</v>
      </c>
      <c r="K35">
        <v>6</v>
      </c>
      <c r="L35">
        <v>41</v>
      </c>
      <c r="M35">
        <v>297</v>
      </c>
      <c r="N35">
        <v>3327</v>
      </c>
      <c r="O35">
        <v>28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f>SUM($J35:$V35)</f>
        <v>3750</v>
      </c>
      <c r="X35">
        <f t="shared" si="0"/>
        <v>3.75</v>
      </c>
    </row>
    <row r="36" spans="1:24" x14ac:dyDescent="0.25">
      <c r="A36">
        <v>14</v>
      </c>
      <c r="B36" t="s">
        <v>10</v>
      </c>
      <c r="C36" t="s">
        <v>45</v>
      </c>
      <c r="D36" t="s">
        <v>46</v>
      </c>
      <c r="E36" s="1">
        <v>42764</v>
      </c>
      <c r="F36">
        <v>5190</v>
      </c>
      <c r="G36">
        <v>4</v>
      </c>
      <c r="H36" s="2">
        <f>SQRT((($J36*($J$1-$I36)^2)+($K36*($K$1-$I36)^2)+($L36*($L$1-$I36)^2)+($M36*($M$1-$I36)^2)+($N36*($N$1-$I36)^2)+($O36*($O$1-$I36)^2)+($P36*($P$1-$I36)^2)+($Q36*($Q$1-$I36)^2)+($R36*($R$1-$I36)^2))/(COUNT($A$1:$A$83)-1))</f>
        <v>3.1918955535285516</v>
      </c>
      <c r="I36" s="2">
        <f>SUM(($J$1*$J36),($K$1*$K36),($L$1*$L36),($M$1*$M36),($N$1*$N36),($O$1*$O36),($P$1*$P36),($Q$1*$Q36),($R$1*$R36),($S$1*$S36),($T$1*$T36),($U$1*$U36),($V$1*$V36))/$W36</f>
        <v>6.8984585741811175</v>
      </c>
      <c r="J36" s="7">
        <v>30</v>
      </c>
      <c r="K36">
        <v>4</v>
      </c>
      <c r="L36">
        <v>38</v>
      </c>
      <c r="M36">
        <v>395</v>
      </c>
      <c r="N36">
        <v>4688</v>
      </c>
      <c r="O36">
        <v>23</v>
      </c>
      <c r="P36">
        <v>10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f>SUM($J36:$V36)</f>
        <v>5190</v>
      </c>
      <c r="X36">
        <f t="shared" si="0"/>
        <v>5.19</v>
      </c>
    </row>
    <row r="37" spans="1:24" x14ac:dyDescent="0.25">
      <c r="A37">
        <v>18</v>
      </c>
      <c r="B37" t="s">
        <v>10</v>
      </c>
      <c r="C37" t="s">
        <v>52</v>
      </c>
      <c r="D37" t="s">
        <v>53</v>
      </c>
      <c r="E37" s="1">
        <v>42904</v>
      </c>
      <c r="F37">
        <v>4562</v>
      </c>
      <c r="G37">
        <v>4</v>
      </c>
      <c r="H37" s="2">
        <f>SQRT((($J37*($J$1-$I37)^2)+($K37*($K$1-$I37)^2)+($L37*($L$1-$I37)^2)+($M37*($M$1-$I37)^2)+($N37*($N$1-$I37)^2)+($O37*($O$1-$I37)^2)+($P37*($P$1-$I37)^2)+($Q37*($Q$1-$I37)^2)+($R37*($R$1-$I37)^2))/(COUNT($A$1:$A$83)-1))</f>
        <v>3.063549010460008</v>
      </c>
      <c r="I37" s="2">
        <f>SUM(($J$1*$J37),($K$1*$K37),($L$1*$L37),($M$1*$M37),($N$1*$N37),($O$1*$O37),($P$1*$P37),($Q$1*$Q37),($R$1*$R37),($S$1*$S37),($T$1*$T37),($U$1*$U37),($V$1*$V37))/$W37</f>
        <v>6.9028934677772904</v>
      </c>
      <c r="J37" s="7">
        <v>24</v>
      </c>
      <c r="K37">
        <v>14</v>
      </c>
      <c r="L37">
        <v>34</v>
      </c>
      <c r="M37">
        <v>335</v>
      </c>
      <c r="N37">
        <v>4106</v>
      </c>
      <c r="O37">
        <v>30</v>
      </c>
      <c r="P37">
        <v>15</v>
      </c>
      <c r="Q37">
        <v>2</v>
      </c>
      <c r="R37">
        <v>0</v>
      </c>
      <c r="S37">
        <v>1</v>
      </c>
      <c r="T37">
        <v>0</v>
      </c>
      <c r="U37">
        <v>0</v>
      </c>
      <c r="V37">
        <v>1</v>
      </c>
      <c r="W37">
        <f>SUM($J37:$V37)</f>
        <v>4562</v>
      </c>
      <c r="X37">
        <f t="shared" si="0"/>
        <v>4.5620000000000003</v>
      </c>
    </row>
    <row r="38" spans="1:24" x14ac:dyDescent="0.25">
      <c r="A38">
        <v>79</v>
      </c>
      <c r="B38" t="s">
        <v>10</v>
      </c>
      <c r="C38" t="s">
        <v>148</v>
      </c>
      <c r="D38" t="s">
        <v>149</v>
      </c>
      <c r="E38" s="1">
        <v>42605</v>
      </c>
      <c r="F38">
        <v>582</v>
      </c>
      <c r="G38">
        <v>4</v>
      </c>
      <c r="H38" s="2">
        <f>SQRT((($J38*($J$1-$I38)^2)+($K38*($K$1-$I38)^2)+($L38*($L$1-$I38)^2)+($M38*($M$1-$I38)^2)+($N38*($N$1-$I38)^2)+($O38*($O$1-$I38)^2)+($P38*($P$1-$I38)^2)+($Q38*($Q$1-$I38)^2)+($R38*($R$1-$I38)^2))/(COUNT($A$1:$A$83)-1))</f>
        <v>1.3972005024284291</v>
      </c>
      <c r="I38" s="2">
        <f>SUM(($J$1*$J38),($K$1*$K38),($L$1*$L38),($M$1*$M38),($N$1*$N38),($O$1*$O38),($P$1*$P38),($Q$1*$Q38),($R$1*$R38),($S$1*$S38),($T$1*$T38),($U$1*$U38),($V$1*$V38))/$W38</f>
        <v>6.9089347079037804</v>
      </c>
      <c r="J38" s="7">
        <v>6</v>
      </c>
      <c r="K38">
        <v>3</v>
      </c>
      <c r="L38">
        <v>8</v>
      </c>
      <c r="M38">
        <v>38</v>
      </c>
      <c r="N38">
        <v>502</v>
      </c>
      <c r="O38">
        <v>21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f>SUM($J38:$V38)</f>
        <v>582</v>
      </c>
      <c r="X38">
        <f t="shared" si="0"/>
        <v>0.58199999999999996</v>
      </c>
    </row>
    <row r="39" spans="1:24" x14ac:dyDescent="0.25">
      <c r="A39">
        <v>41</v>
      </c>
      <c r="B39" t="s">
        <v>10</v>
      </c>
      <c r="C39" t="s">
        <v>91</v>
      </c>
      <c r="D39" t="s">
        <v>33</v>
      </c>
      <c r="E39" s="1">
        <v>42572</v>
      </c>
      <c r="F39">
        <v>2501</v>
      </c>
      <c r="G39">
        <v>4</v>
      </c>
      <c r="H39" s="2">
        <f>SQRT((($J39*($J$1-$I39)^2)+($K39*($K$1-$I39)^2)+($L39*($L$1-$I39)^2)+($M39*($M$1-$I39)^2)+($N39*($N$1-$I39)^2)+($O39*($O$1-$I39)^2)+($P39*($P$1-$I39)^2)+($Q39*($Q$1-$I39)^2)+($R39*($R$1-$I39)^2))/(COUNT($A$1:$A$83)-1))</f>
        <v>2.286942543271699</v>
      </c>
      <c r="I39" s="2">
        <f>SUM(($J$1*$J39),($K$1*$K39),($L$1*$L39),($M$1*$M39),($N$1*$N39),($O$1*$O39),($P$1*$P39),($Q$1*$Q39),($R$1*$R39),($S$1*$S39),($T$1*$T39),($U$1*$U39),($V$1*$V39))/$W39</f>
        <v>6.9120351859256299</v>
      </c>
      <c r="J39" s="7">
        <v>14</v>
      </c>
      <c r="K39">
        <v>5</v>
      </c>
      <c r="L39">
        <v>19</v>
      </c>
      <c r="M39">
        <v>176</v>
      </c>
      <c r="N39">
        <v>2248</v>
      </c>
      <c r="O39">
        <v>22</v>
      </c>
      <c r="P39">
        <v>15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f>SUM($J39:$V39)</f>
        <v>2501</v>
      </c>
      <c r="X39">
        <f t="shared" si="0"/>
        <v>2.5009999999999999</v>
      </c>
    </row>
    <row r="40" spans="1:24" x14ac:dyDescent="0.25">
      <c r="A40">
        <v>13</v>
      </c>
      <c r="B40" t="s">
        <v>10</v>
      </c>
      <c r="C40" t="s">
        <v>43</v>
      </c>
      <c r="D40" t="s">
        <v>44</v>
      </c>
      <c r="E40" s="1">
        <v>42652</v>
      </c>
      <c r="F40">
        <v>5284</v>
      </c>
      <c r="G40">
        <v>4</v>
      </c>
      <c r="H40" s="2">
        <f>SQRT((($J40*($J$1-$I40)^2)+($K40*($K$1-$I40)^2)+($L40*($L$1-$I40)^2)+($M40*($M$1-$I40)^2)+($N40*($N$1-$I40)^2)+($O40*($O$1-$I40)^2)+($P40*($P$1-$I40)^2)+($Q40*($Q$1-$I40)^2)+($R40*($R$1-$I40)^2))/(COUNT($A$1:$A$83)-1))</f>
        <v>4.1445689538676458</v>
      </c>
      <c r="I40" s="2">
        <f>SUM(($J$1*$J40),($K$1*$K40),($L$1*$L40),($M$1*$M40),($N$1*$N40),($O$1*$O40),($P$1*$P40),($Q$1*$Q40),($R$1*$R40),($S$1*$S40),($T$1*$T40),($U$1*$U40),($V$1*$V40))/$W40</f>
        <v>6.912376987130961</v>
      </c>
      <c r="J40" s="7">
        <v>34</v>
      </c>
      <c r="K40">
        <v>22</v>
      </c>
      <c r="L40">
        <v>66</v>
      </c>
      <c r="M40">
        <v>474</v>
      </c>
      <c r="N40">
        <v>4406</v>
      </c>
      <c r="O40">
        <v>270</v>
      </c>
      <c r="P40">
        <v>10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f>SUM($J40:$V40)</f>
        <v>5284</v>
      </c>
      <c r="X40">
        <f t="shared" si="0"/>
        <v>5.2839999999999998</v>
      </c>
    </row>
    <row r="41" spans="1:24" x14ac:dyDescent="0.25">
      <c r="A41">
        <v>21</v>
      </c>
      <c r="B41" t="s">
        <v>10</v>
      </c>
      <c r="C41" t="s">
        <v>57</v>
      </c>
      <c r="D41" t="s">
        <v>58</v>
      </c>
      <c r="E41" s="1">
        <v>42542</v>
      </c>
      <c r="F41">
        <v>3963</v>
      </c>
      <c r="G41">
        <v>4</v>
      </c>
      <c r="H41" s="2">
        <f>SQRT((($J41*($J$1-$I41)^2)+($K41*($K$1-$I41)^2)+($L41*($L$1-$I41)^2)+($M41*($M$1-$I41)^2)+($N41*($N$1-$I41)^2)+($O41*($O$1-$I41)^2)+($P41*($P$1-$I41)^2)+($Q41*($Q$1-$I41)^2)+($R41*($R$1-$I41)^2))/(COUNT($A$1:$A$83)-1))</f>
        <v>2.6968874980079538</v>
      </c>
      <c r="I41" s="2">
        <f>SUM(($J$1*$J41),($K$1*$K41),($L$1*$L41),($M$1*$M41),($N$1*$N41),($O$1*$O41),($P$1*$P41),($Q$1*$Q41),($R$1*$R41),($S$1*$S41),($T$1*$T41),($U$1*$U41),($V$1*$V41))/$W41</f>
        <v>6.917486752460257</v>
      </c>
      <c r="J41" s="7">
        <v>16</v>
      </c>
      <c r="K41">
        <v>9</v>
      </c>
      <c r="L41">
        <v>22</v>
      </c>
      <c r="M41">
        <v>282</v>
      </c>
      <c r="N41">
        <v>3576</v>
      </c>
      <c r="O41">
        <v>37</v>
      </c>
      <c r="P41">
        <v>19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f>SUM($J41:$V41)</f>
        <v>3963</v>
      </c>
      <c r="X41">
        <f t="shared" si="0"/>
        <v>3.9630000000000001</v>
      </c>
    </row>
    <row r="42" spans="1:24" x14ac:dyDescent="0.25">
      <c r="A42">
        <v>33</v>
      </c>
      <c r="B42" t="s">
        <v>10</v>
      </c>
      <c r="C42" t="s">
        <v>77</v>
      </c>
      <c r="D42" t="s">
        <v>78</v>
      </c>
      <c r="E42" s="1">
        <v>42477</v>
      </c>
      <c r="F42">
        <v>3166</v>
      </c>
      <c r="G42">
        <v>4</v>
      </c>
      <c r="H42" s="2">
        <f>SQRT((($J42*($J$1-$I42)^2)+($K42*($K$1-$I42)^2)+($L42*($L$1-$I42)^2)+($M42*($M$1-$I42)^2)+($N42*($N$1-$I42)^2)+($O42*($O$1-$I42)^2)+($P42*($P$1-$I42)^2)+($Q42*($Q$1-$I42)^2)+($R42*($R$1-$I42)^2))/(COUNT($A$1:$A$83)-1))</f>
        <v>2.4533989436459542</v>
      </c>
      <c r="I42" s="2">
        <f>SUM(($J$1*$J42),($K$1*$K42),($L$1*$L42),($M$1*$M42),($N$1*$N42),($O$1*$O42),($P$1*$P42),($Q$1*$Q42),($R$1*$R42),($S$1*$S42),($T$1*$T42),($U$1*$U42),($V$1*$V42))/$W42</f>
        <v>6.9219835754895769</v>
      </c>
      <c r="J42" s="7">
        <v>18</v>
      </c>
      <c r="K42">
        <v>7</v>
      </c>
      <c r="L42">
        <v>22</v>
      </c>
      <c r="M42">
        <v>184</v>
      </c>
      <c r="N42">
        <v>2900</v>
      </c>
      <c r="O42">
        <v>14</v>
      </c>
      <c r="P42">
        <v>18</v>
      </c>
      <c r="Q42">
        <v>0</v>
      </c>
      <c r="R42">
        <v>1</v>
      </c>
      <c r="S42">
        <v>0</v>
      </c>
      <c r="T42">
        <v>0</v>
      </c>
      <c r="U42">
        <v>0</v>
      </c>
      <c r="V42">
        <v>2</v>
      </c>
      <c r="W42">
        <f>SUM($J42:$V42)</f>
        <v>3166</v>
      </c>
      <c r="X42">
        <f t="shared" si="0"/>
        <v>3.1659999999999999</v>
      </c>
    </row>
    <row r="43" spans="1:24" x14ac:dyDescent="0.25">
      <c r="A43">
        <v>57</v>
      </c>
      <c r="B43" t="s">
        <v>10</v>
      </c>
      <c r="C43" t="s">
        <v>118</v>
      </c>
      <c r="D43" t="s">
        <v>39</v>
      </c>
      <c r="E43" s="1">
        <v>42479</v>
      </c>
      <c r="F43">
        <v>1574</v>
      </c>
      <c r="G43">
        <v>4</v>
      </c>
      <c r="H43" s="2">
        <f>SQRT((($J43*($J$1-$I43)^2)+($K43*($K$1-$I43)^2)+($L43*($L$1-$I43)^2)+($M43*($M$1-$I43)^2)+($N43*($N$1-$I43)^2)+($O43*($O$1-$I43)^2)+($P43*($P$1-$I43)^2)+($Q43*($Q$1-$I43)^2)+($R43*($R$1-$I43)^2))/(COUNT($A$1:$A$83)-1))</f>
        <v>2.0883233335899556</v>
      </c>
      <c r="I43" s="2">
        <f>SUM(($J$1*$J43),($K$1*$K43),($L$1*$L43),($M$1*$M43),($N$1*$N43),($O$1*$O43),($P$1*$P43),($Q$1*$Q43),($R$1*$R43),($S$1*$S43),($T$1*$T43),($U$1*$U43),($V$1*$V43))/$W43</f>
        <v>6.9282083862770012</v>
      </c>
      <c r="J43" s="7">
        <v>12</v>
      </c>
      <c r="K43">
        <v>2</v>
      </c>
      <c r="L43">
        <v>9</v>
      </c>
      <c r="M43">
        <v>128</v>
      </c>
      <c r="N43">
        <v>1352</v>
      </c>
      <c r="O43">
        <v>39</v>
      </c>
      <c r="P43">
        <v>30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f>SUM($J43:$V43)</f>
        <v>1574</v>
      </c>
      <c r="X43">
        <f t="shared" si="0"/>
        <v>1.5740000000000001</v>
      </c>
    </row>
    <row r="44" spans="1:24" x14ac:dyDescent="0.25">
      <c r="A44">
        <v>19</v>
      </c>
      <c r="B44" t="s">
        <v>10</v>
      </c>
      <c r="C44" t="s">
        <v>54</v>
      </c>
      <c r="D44" t="s">
        <v>55</v>
      </c>
      <c r="E44" s="1">
        <v>42595</v>
      </c>
      <c r="F44">
        <v>4458</v>
      </c>
      <c r="G44">
        <v>5</v>
      </c>
      <c r="H44" s="2">
        <f>SQRT((($J44*($J$1-$I44)^2)+($K44*($K$1-$I44)^2)+($L44*($L$1-$I44)^2)+($M44*($M$1-$I44)^2)+($N44*($N$1-$I44)^2)+($O44*($O$1-$I44)^2)+($P44*($P$1-$I44)^2)+($Q44*($Q$1-$I44)^2)+($R44*($R$1-$I44)^2))/(COUNT($A$1:$A$83)-1))</f>
        <v>3.0140845542950578</v>
      </c>
      <c r="I44" s="2">
        <f>SUM(($J$1*$J44),($K$1*$K44),($L$1*$L44),($M$1*$M44),($N$1*$N44),($O$1*$O44),($P$1*$P44),($Q$1*$Q44),($R$1*$R44),($S$1*$S44),($T$1*$T44),($U$1*$U44),($V$1*$V44))/$W44</f>
        <v>6.9309107222969946</v>
      </c>
      <c r="J44" s="7">
        <v>23</v>
      </c>
      <c r="K44">
        <v>5</v>
      </c>
      <c r="L44">
        <v>19</v>
      </c>
      <c r="M44">
        <v>325</v>
      </c>
      <c r="N44">
        <v>3965</v>
      </c>
      <c r="O44">
        <v>71</v>
      </c>
      <c r="P44">
        <v>47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f>SUM($J44:$V44)</f>
        <v>4458</v>
      </c>
      <c r="X44">
        <f t="shared" si="0"/>
        <v>4.4580000000000002</v>
      </c>
    </row>
    <row r="45" spans="1:24" x14ac:dyDescent="0.25">
      <c r="A45">
        <v>43</v>
      </c>
      <c r="B45" t="s">
        <v>10</v>
      </c>
      <c r="C45" t="s">
        <v>93</v>
      </c>
      <c r="D45" t="s">
        <v>94</v>
      </c>
      <c r="E45" s="1">
        <v>42508</v>
      </c>
      <c r="F45">
        <v>2333</v>
      </c>
      <c r="G45">
        <v>4</v>
      </c>
      <c r="H45" s="2">
        <f>SQRT((($J45*($J$1-$I45)^2)+($K45*($K$1-$I45)^2)+($L45*($L$1-$I45)^2)+($M45*($M$1-$I45)^2)+($N45*($N$1-$I45)^2)+($O45*($O$1-$I45)^2)+($P45*($P$1-$I45)^2)+($Q45*($Q$1-$I45)^2)+($R45*($R$1-$I45)^2))/(COUNT($A$1:$A$83)-1))</f>
        <v>2.1808483735328226</v>
      </c>
      <c r="I45" s="2">
        <f>SUM(($J$1*$J45),($K$1*$K45),($L$1*$L45),($M$1*$M45),($N$1*$N45),($O$1*$O45),($P$1*$P45),($Q$1*$Q45),($R$1*$R45),($S$1*$S45),($T$1*$T45),($U$1*$U45),($V$1*$V45))/$W45</f>
        <v>6.9327046720960137</v>
      </c>
      <c r="J45" s="7">
        <v>15</v>
      </c>
      <c r="K45">
        <v>5</v>
      </c>
      <c r="L45">
        <v>19</v>
      </c>
      <c r="M45">
        <v>116</v>
      </c>
      <c r="N45">
        <v>2132</v>
      </c>
      <c r="O45">
        <v>26</v>
      </c>
      <c r="P45">
        <v>19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f>SUM($J45:$V45)</f>
        <v>2333</v>
      </c>
      <c r="X45">
        <f t="shared" si="0"/>
        <v>2.3330000000000002</v>
      </c>
    </row>
    <row r="46" spans="1:24" x14ac:dyDescent="0.25">
      <c r="A46">
        <v>28</v>
      </c>
      <c r="B46" t="s">
        <v>10</v>
      </c>
      <c r="C46" t="s">
        <v>70</v>
      </c>
      <c r="D46" t="s">
        <v>48</v>
      </c>
      <c r="E46" s="1">
        <v>42852</v>
      </c>
      <c r="F46">
        <v>3492</v>
      </c>
      <c r="G46">
        <v>4</v>
      </c>
      <c r="H46" s="2">
        <f>SQRT((($J46*($J$1-$I46)^2)+($K46*($K$1-$I46)^2)+($L46*($L$1-$I46)^2)+($M46*($M$1-$I46)^2)+($N46*($N$1-$I46)^2)+($O46*($O$1-$I46)^2)+($P46*($P$1-$I46)^2)+($Q46*($Q$1-$I46)^2)+($R46*($R$1-$I46)^2))/(COUNT($A$1:$A$83)-1))</f>
        <v>2.6104645639222106</v>
      </c>
      <c r="I46" s="2">
        <f>SUM(($J$1*$J46),($K$1*$K46),($L$1*$L46),($M$1*$M46),($N$1*$N46),($O$1*$O46),($P$1*$P46),($Q$1*$Q46),($R$1*$R46),($S$1*$S46),($T$1*$T46),($U$1*$U46),($V$1*$V46))/$W46</f>
        <v>6.9387170675830472</v>
      </c>
      <c r="J46" s="7">
        <v>20</v>
      </c>
      <c r="K46">
        <v>1</v>
      </c>
      <c r="L46">
        <v>18</v>
      </c>
      <c r="M46">
        <v>211</v>
      </c>
      <c r="N46">
        <v>3163</v>
      </c>
      <c r="O46">
        <v>45</v>
      </c>
      <c r="P46">
        <v>30</v>
      </c>
      <c r="Q46">
        <v>0</v>
      </c>
      <c r="R46">
        <v>2</v>
      </c>
      <c r="S46">
        <v>0</v>
      </c>
      <c r="T46">
        <v>0</v>
      </c>
      <c r="U46">
        <v>0</v>
      </c>
      <c r="V46">
        <v>2</v>
      </c>
      <c r="W46">
        <f>SUM($J46:$V46)</f>
        <v>3492</v>
      </c>
      <c r="X46">
        <f t="shared" si="0"/>
        <v>3.492</v>
      </c>
    </row>
    <row r="47" spans="1:24" x14ac:dyDescent="0.25">
      <c r="A47">
        <v>26</v>
      </c>
      <c r="B47" t="s">
        <v>10</v>
      </c>
      <c r="C47" t="s">
        <v>66</v>
      </c>
      <c r="D47" t="s">
        <v>67</v>
      </c>
      <c r="E47" s="1">
        <v>42728</v>
      </c>
      <c r="F47">
        <v>3642</v>
      </c>
      <c r="G47">
        <v>4</v>
      </c>
      <c r="H47" s="2">
        <f>SQRT((($J47*($J$1-$I47)^2)+($K47*($K$1-$I47)^2)+($L47*($L$1-$I47)^2)+($M47*($M$1-$I47)^2)+($N47*($N$1-$I47)^2)+($O47*($O$1-$I47)^2)+($P47*($P$1-$I47)^2)+($Q47*($Q$1-$I47)^2)+($R47*($R$1-$I47)^2))/(COUNT($A$1:$A$83)-1))</f>
        <v>3.1189674543754489</v>
      </c>
      <c r="I47" s="2">
        <f>SUM(($J$1*$J47),($K$1*$K47),($L$1*$L47),($M$1*$M47),($N$1*$N47),($O$1*$O47),($P$1*$P47),($Q$1*$Q47),($R$1*$R47),($S$1*$S47),($T$1*$T47),($U$1*$U47),($V$1*$V47))/$W47</f>
        <v>6.9404337084820202</v>
      </c>
      <c r="J47" s="7">
        <v>19</v>
      </c>
      <c r="K47">
        <v>6</v>
      </c>
      <c r="L47">
        <v>30</v>
      </c>
      <c r="M47">
        <v>285</v>
      </c>
      <c r="N47">
        <v>3113</v>
      </c>
      <c r="O47">
        <v>175</v>
      </c>
      <c r="P47">
        <v>13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f>SUM($J47:$V47)</f>
        <v>3643</v>
      </c>
      <c r="X47">
        <f t="shared" si="0"/>
        <v>3.6419999999999999</v>
      </c>
    </row>
    <row r="48" spans="1:24" x14ac:dyDescent="0.25">
      <c r="A48">
        <v>32</v>
      </c>
      <c r="B48" t="s">
        <v>10</v>
      </c>
      <c r="C48" t="s">
        <v>76</v>
      </c>
      <c r="D48" t="s">
        <v>58</v>
      </c>
      <c r="E48" s="1">
        <v>42522</v>
      </c>
      <c r="F48">
        <v>3211</v>
      </c>
      <c r="G48">
        <v>4</v>
      </c>
      <c r="H48" s="2">
        <f>SQRT((($J48*($J$1-$I48)^2)+($K48*($K$1-$I48)^2)+($L48*($L$1-$I48)^2)+($M48*($M$1-$I48)^2)+($N48*($N$1-$I48)^2)+($O48*($O$1-$I48)^2)+($P48*($P$1-$I48)^2)+($Q48*($Q$1-$I48)^2)+($R48*($R$1-$I48)^2))/(COUNT($A$1:$A$83)-1))</f>
        <v>2.4028302988828387</v>
      </c>
      <c r="I48" s="2">
        <f>SUM(($J$1*$J48),($K$1*$K48),($L$1*$L48),($M$1*$M48),($N$1*$N48),($O$1*$O48),($P$1*$P48),($Q$1*$Q48),($R$1*$R48),($S$1*$S48),($T$1*$T48),($U$1*$U48),($V$1*$V48))/$W48</f>
        <v>6.9433198380566798</v>
      </c>
      <c r="J48" s="7">
        <v>18</v>
      </c>
      <c r="K48">
        <v>5</v>
      </c>
      <c r="L48">
        <v>20</v>
      </c>
      <c r="M48">
        <v>148</v>
      </c>
      <c r="N48">
        <v>2956</v>
      </c>
      <c r="O48">
        <v>42</v>
      </c>
      <c r="P48">
        <v>21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f>SUM($J48:$V48)</f>
        <v>3211</v>
      </c>
      <c r="X48">
        <f t="shared" si="0"/>
        <v>3.2109999999999999</v>
      </c>
    </row>
    <row r="49" spans="1:24" x14ac:dyDescent="0.25">
      <c r="A49">
        <v>40</v>
      </c>
      <c r="B49" t="s">
        <v>10</v>
      </c>
      <c r="C49" t="s">
        <v>89</v>
      </c>
      <c r="D49" t="s">
        <v>90</v>
      </c>
      <c r="E49" s="1">
        <v>42468</v>
      </c>
      <c r="F49">
        <v>2564</v>
      </c>
      <c r="G49">
        <v>4</v>
      </c>
      <c r="H49" s="2">
        <f>SQRT((($J49*($J$1-$I49)^2)+($K49*($K$1-$I49)^2)+($L49*($L$1-$I49)^2)+($M49*($M$1-$I49)^2)+($N49*($N$1-$I49)^2)+($O49*($O$1-$I49)^2)+($P49*($P$1-$I49)^2)+($Q49*($Q$1-$I49)^2)+($R49*($R$1-$I49)^2))/(COUNT($A$1:$A$83)-1))</f>
        <v>2.1296013005289542</v>
      </c>
      <c r="I49" s="2">
        <f>SUM(($J$1*$J49),($K$1*$K49),($L$1*$L49),($M$1*$M49),($N$1*$N49),($O$1*$O49),($P$1*$P49),($Q$1*$Q49),($R$1*$R49),($S$1*$S49),($T$1*$T49),($U$1*$U49),($V$1*$V49))/$W49</f>
        <v>6.9461778471138844</v>
      </c>
      <c r="J49" s="7">
        <v>11</v>
      </c>
      <c r="K49">
        <v>4</v>
      </c>
      <c r="L49">
        <v>10</v>
      </c>
      <c r="M49">
        <v>150</v>
      </c>
      <c r="N49">
        <v>2322</v>
      </c>
      <c r="O49">
        <v>39</v>
      </c>
      <c r="P49">
        <v>27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f>SUM($J49:$V49)</f>
        <v>2564</v>
      </c>
      <c r="X49">
        <f t="shared" si="0"/>
        <v>2.5640000000000001</v>
      </c>
    </row>
    <row r="50" spans="1:24" x14ac:dyDescent="0.25">
      <c r="A50">
        <v>45</v>
      </c>
      <c r="B50" t="s">
        <v>10</v>
      </c>
      <c r="C50" t="s">
        <v>97</v>
      </c>
      <c r="D50" t="s">
        <v>98</v>
      </c>
      <c r="E50" s="1">
        <v>42609</v>
      </c>
      <c r="F50">
        <v>2107</v>
      </c>
      <c r="G50">
        <v>4</v>
      </c>
      <c r="H50" s="2">
        <f>SQRT((($J50*($J$1-$I50)^2)+($K50*($K$1-$I50)^2)+($L50*($L$1-$I50)^2)+($M50*($M$1-$I50)^2)+($N50*($N$1-$I50)^2)+($O50*($O$1-$I50)^2)+($P50*($P$1-$I50)^2)+($Q50*($Q$1-$I50)^2)+($R50*($R$1-$I50)^2))/(COUNT($A$1:$A$83)-1))</f>
        <v>2.2094042066529611</v>
      </c>
      <c r="I50" s="2">
        <f>SUM(($J$1*$J50),($K$1*$K50),($L$1*$L50),($M$1*$M50),($N$1*$N50),($O$1*$O50),($P$1*$P50),($Q$1*$Q50),($R$1*$R50),($S$1*$S50),($T$1*$T50),($U$1*$U50),($V$1*$V50))/$W50</f>
        <v>6.9539629805410534</v>
      </c>
      <c r="J50" s="7">
        <v>7</v>
      </c>
      <c r="K50">
        <v>5</v>
      </c>
      <c r="L50">
        <v>20</v>
      </c>
      <c r="M50">
        <v>131</v>
      </c>
      <c r="N50">
        <v>1852</v>
      </c>
      <c r="O50">
        <v>54</v>
      </c>
      <c r="P50">
        <v>32</v>
      </c>
      <c r="Q50">
        <v>4</v>
      </c>
      <c r="R50">
        <v>0</v>
      </c>
      <c r="S50">
        <v>1</v>
      </c>
      <c r="T50">
        <v>0</v>
      </c>
      <c r="U50">
        <v>0</v>
      </c>
      <c r="V50">
        <v>1</v>
      </c>
      <c r="W50">
        <f>SUM($J50:$V50)</f>
        <v>2107</v>
      </c>
      <c r="X50">
        <f t="shared" si="0"/>
        <v>2.1070000000000002</v>
      </c>
    </row>
    <row r="51" spans="1:24" x14ac:dyDescent="0.25">
      <c r="A51">
        <v>23</v>
      </c>
      <c r="B51" t="s">
        <v>10</v>
      </c>
      <c r="C51" t="s">
        <v>61</v>
      </c>
      <c r="D51" t="s">
        <v>62</v>
      </c>
      <c r="E51" s="1">
        <v>43092</v>
      </c>
      <c r="F51">
        <v>3797</v>
      </c>
      <c r="G51">
        <v>5</v>
      </c>
      <c r="H51" s="2">
        <f>SQRT((($J51*($J$1-$I51)^2)+($K51*($K$1-$I51)^2)+($L51*($L$1-$I51)^2)+($M51*($M$1-$I51)^2)+($N51*($N$1-$I51)^2)+($O51*($O$1-$I51)^2)+($P51*($P$1-$I51)^2)+($Q51*($Q$1-$I51)^2)+($R51*($R$1-$I51)^2))/(COUNT($A$1:$A$83)-1))</f>
        <v>2.6539601023203279</v>
      </c>
      <c r="I51" s="2">
        <f>SUM(($J$1*$J51),($K$1*$K51),($L$1*$L51),($M$1*$M51),($N$1*$N51),($O$1*$O51),($P$1*$P51),($Q$1*$Q51),($R$1*$R51),($S$1*$S51),($T$1*$T51),($U$1*$U51),($V$1*$V51))/$W51</f>
        <v>6.9623386884382406</v>
      </c>
      <c r="J51" s="7">
        <v>20</v>
      </c>
      <c r="K51">
        <v>4</v>
      </c>
      <c r="L51">
        <v>17</v>
      </c>
      <c r="M51">
        <v>180</v>
      </c>
      <c r="N51">
        <v>3450</v>
      </c>
      <c r="O51">
        <v>83</v>
      </c>
      <c r="P51">
        <v>39</v>
      </c>
      <c r="Q51">
        <v>1</v>
      </c>
      <c r="R51">
        <v>0</v>
      </c>
      <c r="S51">
        <v>2</v>
      </c>
      <c r="T51">
        <v>0</v>
      </c>
      <c r="U51">
        <v>0</v>
      </c>
      <c r="V51">
        <v>1</v>
      </c>
      <c r="W51">
        <f>SUM($J51:$V51)</f>
        <v>3797</v>
      </c>
      <c r="X51">
        <f t="shared" si="0"/>
        <v>3.7970000000000002</v>
      </c>
    </row>
    <row r="52" spans="1:24" x14ac:dyDescent="0.25">
      <c r="A52">
        <v>39</v>
      </c>
      <c r="B52" t="s">
        <v>10</v>
      </c>
      <c r="C52" t="s">
        <v>87</v>
      </c>
      <c r="D52" t="s">
        <v>88</v>
      </c>
      <c r="E52" s="1">
        <v>42430</v>
      </c>
      <c r="F52">
        <v>2676</v>
      </c>
      <c r="G52">
        <v>4</v>
      </c>
      <c r="H52" s="2">
        <f>SQRT((($J52*($J$1-$I52)^2)+($K52*($K$1-$I52)^2)+($L52*($L$1-$I52)^2)+($M52*($M$1-$I52)^2)+($N52*($N$1-$I52)^2)+($O52*($O$1-$I52)^2)+($P52*($P$1-$I52)^2)+($Q52*($Q$1-$I52)^2)+($R52*($R$1-$I52)^2))/(COUNT($A$1:$A$83)-1))</f>
        <v>2.2364289565959341</v>
      </c>
      <c r="I52" s="2">
        <f>SUM(($J$1*$J52),($K$1*$K52),($L$1*$L52),($M$1*$M52),($N$1*$N52),($O$1*$O52),($P$1*$P52),($Q$1*$Q52),($R$1*$R52),($S$1*$S52),($T$1*$T52),($U$1*$U52),($V$1*$V52))/$W52</f>
        <v>6.9644992526158447</v>
      </c>
      <c r="J52" s="7">
        <v>11</v>
      </c>
      <c r="K52">
        <v>2</v>
      </c>
      <c r="L52">
        <v>17</v>
      </c>
      <c r="M52">
        <v>130</v>
      </c>
      <c r="N52">
        <v>2416</v>
      </c>
      <c r="O52">
        <v>60</v>
      </c>
      <c r="P52">
        <v>39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f>SUM($J52:$V52)</f>
        <v>2676</v>
      </c>
      <c r="X52">
        <f t="shared" si="0"/>
        <v>2.6760000000000002</v>
      </c>
    </row>
    <row r="53" spans="1:24" x14ac:dyDescent="0.25">
      <c r="A53">
        <v>31</v>
      </c>
      <c r="B53" t="s">
        <v>10</v>
      </c>
      <c r="C53" t="s">
        <v>75</v>
      </c>
      <c r="D53" t="s">
        <v>39</v>
      </c>
      <c r="E53" s="1">
        <v>42474</v>
      </c>
      <c r="F53">
        <v>3284</v>
      </c>
      <c r="G53">
        <v>5</v>
      </c>
      <c r="H53" s="2">
        <f>SQRT((($J53*($J$1-$I53)^2)+($K53*($K$1-$I53)^2)+($L53*($L$1-$I53)^2)+($M53*($M$1-$I53)^2)+($N53*($N$1-$I53)^2)+($O53*($O$1-$I53)^2)+($P53*($P$1-$I53)^2)+($Q53*($Q$1-$I53)^2)+($R53*($R$1-$I53)^2))/(COUNT($A$1:$A$83)-1))</f>
        <v>2.5177510622981458</v>
      </c>
      <c r="I53" s="2">
        <f>SUM(($J$1*$J53),($K$1*$K53),($L$1*$L53),($M$1*$M53),($N$1*$N53),($O$1*$O53),($P$1*$P53),($Q$1*$Q53),($R$1*$R53),($S$1*$S53),($T$1*$T53),($U$1*$U53),($V$1*$V53))/$W53</f>
        <v>6.9677222898903777</v>
      </c>
      <c r="J53" s="7">
        <v>15</v>
      </c>
      <c r="K53">
        <v>6</v>
      </c>
      <c r="L53">
        <v>20</v>
      </c>
      <c r="M53">
        <v>144</v>
      </c>
      <c r="N53">
        <v>2970</v>
      </c>
      <c r="O53">
        <v>71</v>
      </c>
      <c r="P53">
        <v>57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f>SUM($J53:$V53)</f>
        <v>3284</v>
      </c>
      <c r="X53">
        <f t="shared" si="0"/>
        <v>3.2839999999999998</v>
      </c>
    </row>
    <row r="54" spans="1:24" x14ac:dyDescent="0.25">
      <c r="A54">
        <v>71</v>
      </c>
      <c r="B54" t="s">
        <v>10</v>
      </c>
      <c r="C54" t="s">
        <v>135</v>
      </c>
      <c r="D54" t="s">
        <v>136</v>
      </c>
      <c r="E54" s="1">
        <v>42700</v>
      </c>
      <c r="F54">
        <v>1099</v>
      </c>
      <c r="G54">
        <v>4</v>
      </c>
      <c r="H54" s="2">
        <f>SQRT((($J54*($J$1-$I54)^2)+($K54*($K$1-$I54)^2)+($L54*($L$1-$I54)^2)+($M54*($M$1-$I54)^2)+($N54*($N$1-$I54)^2)+($O54*($O$1-$I54)^2)+($P54*($P$1-$I54)^2)+($Q54*($Q$1-$I54)^2)+($R54*($R$1-$I54)^2))/(COUNT($A$1:$A$83)-1))</f>
        <v>1.4911629283820369</v>
      </c>
      <c r="I54" s="2">
        <f>SUM(($J$1*$J54),($K$1*$K54),($L$1*$L54),($M$1*$M54),($N$1*$N54),($O$1*$O54),($P$1*$P54),($Q$1*$Q54),($R$1*$R54),($S$1*$S54),($T$1*$T54),($U$1*$U54),($V$1*$V54))/$W54</f>
        <v>6.968152866242038</v>
      </c>
      <c r="J54" s="7">
        <v>3</v>
      </c>
      <c r="K54">
        <v>3</v>
      </c>
      <c r="L54">
        <v>11</v>
      </c>
      <c r="M54">
        <v>45</v>
      </c>
      <c r="N54">
        <v>992</v>
      </c>
      <c r="O54">
        <v>25</v>
      </c>
      <c r="P54">
        <v>18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f>SUM($J54:$V54)</f>
        <v>1099</v>
      </c>
      <c r="X54">
        <f t="shared" si="0"/>
        <v>1.099</v>
      </c>
    </row>
    <row r="55" spans="1:24" x14ac:dyDescent="0.25">
      <c r="A55">
        <v>12</v>
      </c>
      <c r="B55" t="s">
        <v>10</v>
      </c>
      <c r="C55" t="s">
        <v>42</v>
      </c>
      <c r="D55" t="s">
        <v>155</v>
      </c>
      <c r="E55" s="1">
        <v>42749</v>
      </c>
      <c r="F55">
        <v>5854</v>
      </c>
      <c r="G55">
        <v>4</v>
      </c>
      <c r="H55" s="2">
        <f>SQRT((($J55*($J$1-$I55)^2)+($K55*($K$1-$I55)^2)+($L55*($L$1-$I55)^2)+($M55*($M$1-$I55)^2)+($N55*($N$1-$I55)^2)+($O55*($O$1-$I55)^2)+($P55*($P$1-$I55)^2)+($Q55*($Q$1-$I55)^2)+($R55*($R$1-$I55)^2))/(COUNT($A$1:$A$83)-1))</f>
        <v>4.3148963826903897</v>
      </c>
      <c r="I55" s="2">
        <f>SUM(($J$1*$J55),($K$1*$K55),($L$1*$L55),($M$1*$M55),($N$1*$N55),($O$1*$O55),($P$1*$P55),($Q$1*$Q55),($R$1*$R55),($S$1*$S55),($T$1*$T55),($U$1*$U55),($V$1*$V55))/$W55</f>
        <v>6.984967543559959</v>
      </c>
      <c r="J55" s="7">
        <v>34</v>
      </c>
      <c r="K55">
        <v>11</v>
      </c>
      <c r="L55">
        <v>45</v>
      </c>
      <c r="M55">
        <v>421</v>
      </c>
      <c r="N55">
        <v>4802</v>
      </c>
      <c r="O55">
        <v>194</v>
      </c>
      <c r="P55">
        <v>346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f>SUM($J55:$V55)</f>
        <v>5854</v>
      </c>
      <c r="X55">
        <f t="shared" si="0"/>
        <v>5.8540000000000001</v>
      </c>
    </row>
    <row r="56" spans="1:24" x14ac:dyDescent="0.25">
      <c r="A56">
        <v>59</v>
      </c>
      <c r="B56" t="s">
        <v>10</v>
      </c>
      <c r="C56" t="s">
        <v>120</v>
      </c>
      <c r="D56" t="s">
        <v>121</v>
      </c>
      <c r="E56" s="1">
        <v>42465</v>
      </c>
      <c r="F56">
        <v>1529</v>
      </c>
      <c r="G56">
        <v>4</v>
      </c>
      <c r="H56" s="2">
        <f>SQRT((($J56*($J$1-$I56)^2)+($K56*($K$1-$I56)^2)+($L56*($L$1-$I56)^2)+($M56*($M$1-$I56)^2)+($N56*($N$1-$I56)^2)+($O56*($O$1-$I56)^2)+($P56*($P$1-$I56)^2)+($Q56*($Q$1-$I56)^2)+($R56*($R$1-$I56)^2))/(COUNT($A$1:$A$83)-1))</f>
        <v>1.7516356370873416</v>
      </c>
      <c r="I56" s="2">
        <f>SUM(($J$1*$J56),($K$1*$K56),($L$1*$L56),($M$1*$M56),($N$1*$N56),($O$1*$O56),($P$1*$P56),($Q$1*$Q56),($R$1*$R56),($S$1*$S56),($T$1*$T56),($U$1*$U56),($V$1*$V56))/$W56</f>
        <v>6.9882275997383907</v>
      </c>
      <c r="J56" s="7">
        <v>10</v>
      </c>
      <c r="K56">
        <v>1</v>
      </c>
      <c r="L56">
        <v>3</v>
      </c>
      <c r="M56">
        <v>64</v>
      </c>
      <c r="N56">
        <v>1382</v>
      </c>
      <c r="O56">
        <v>39</v>
      </c>
      <c r="P56">
        <v>25</v>
      </c>
      <c r="Q56">
        <v>3</v>
      </c>
      <c r="R56">
        <v>0</v>
      </c>
      <c r="S56">
        <v>0</v>
      </c>
      <c r="T56">
        <v>0</v>
      </c>
      <c r="U56">
        <v>0</v>
      </c>
      <c r="V56">
        <v>2</v>
      </c>
      <c r="W56">
        <f>SUM($J56:$V56)</f>
        <v>1529</v>
      </c>
      <c r="X56">
        <f t="shared" si="0"/>
        <v>1.5289999999999999</v>
      </c>
    </row>
    <row r="57" spans="1:24" x14ac:dyDescent="0.25">
      <c r="A57">
        <v>49</v>
      </c>
      <c r="B57" t="s">
        <v>10</v>
      </c>
      <c r="C57" t="s">
        <v>104</v>
      </c>
      <c r="D57" t="s">
        <v>105</v>
      </c>
      <c r="E57" s="1">
        <v>42552</v>
      </c>
      <c r="F57">
        <v>2012</v>
      </c>
      <c r="G57">
        <v>4</v>
      </c>
      <c r="H57" s="2">
        <f>SQRT((($J57*($J$1-$I57)^2)+($K57*($K$1-$I57)^2)+($L57*($L$1-$I57)^2)+($M57*($M$1-$I57)^2)+($N57*($N$1-$I57)^2)+($O57*($O$1-$I57)^2)+($P57*($P$1-$I57)^2)+($Q57*($Q$1-$I57)^2)+($R57*($R$1-$I57)^2))/(COUNT($A$1:$A$83)-1))</f>
        <v>1.8257851471941839</v>
      </c>
      <c r="I57" s="2">
        <f>SUM(($J$1*$J57),($K$1*$K57),($L$1*$L57),($M$1*$M57),($N$1*$N57),($O$1*$O57),($P$1*$P57),($Q$1*$Q57),($R$1*$R57),($S$1*$S57),($T$1*$T57),($U$1*$U57),($V$1*$V57))/$W57</f>
        <v>6.9925447316103382</v>
      </c>
      <c r="J57" s="7">
        <v>6</v>
      </c>
      <c r="K57">
        <v>3</v>
      </c>
      <c r="L57">
        <v>9</v>
      </c>
      <c r="M57">
        <v>73</v>
      </c>
      <c r="N57">
        <v>1836</v>
      </c>
      <c r="O57">
        <v>49</v>
      </c>
      <c r="P57">
        <v>31</v>
      </c>
      <c r="Q57">
        <v>3</v>
      </c>
      <c r="R57">
        <v>0</v>
      </c>
      <c r="S57">
        <v>0</v>
      </c>
      <c r="T57">
        <v>0</v>
      </c>
      <c r="U57">
        <v>0</v>
      </c>
      <c r="V57">
        <v>2</v>
      </c>
      <c r="W57">
        <f>SUM($J57:$V57)</f>
        <v>2012</v>
      </c>
      <c r="X57">
        <f t="shared" si="0"/>
        <v>2.012</v>
      </c>
    </row>
    <row r="58" spans="1:24" x14ac:dyDescent="0.25">
      <c r="A58">
        <v>46</v>
      </c>
      <c r="B58" t="s">
        <v>10</v>
      </c>
      <c r="C58" t="s">
        <v>99</v>
      </c>
      <c r="D58" t="s">
        <v>100</v>
      </c>
      <c r="E58" s="1">
        <v>44021</v>
      </c>
      <c r="F58">
        <v>2104</v>
      </c>
      <c r="G58">
        <v>4</v>
      </c>
      <c r="H58" s="2">
        <f>SQRT((($J58*($J$1-$I58)^2)+($K58*($K$1-$I58)^2)+($L58*($L$1-$I58)^2)+($M58*($M$1-$I58)^2)+($N58*($N$1-$I58)^2)+($O58*($O$1-$I58)^2)+($P58*($P$1-$I58)^2)+($Q58*($Q$1-$I58)^2)+($R58*($R$1-$I58)^2))/(COUNT($A$1:$A$83)-1))</f>
        <v>1.9422705788714523</v>
      </c>
      <c r="I58" s="2">
        <f>SUM(($J$1*$J58),($K$1*$K58),($L$1*$L58),($M$1*$M58),($N$1*$N58),($O$1*$O58),($P$1*$P58),($Q$1*$Q58),($R$1*$R58),($S$1*$S58),($T$1*$T58),($U$1*$U58),($V$1*$V58))/$W58</f>
        <v>6.9928707224334596</v>
      </c>
      <c r="J58" s="7">
        <v>10</v>
      </c>
      <c r="K58">
        <v>3</v>
      </c>
      <c r="L58">
        <v>5</v>
      </c>
      <c r="M58">
        <v>75</v>
      </c>
      <c r="N58">
        <v>1914</v>
      </c>
      <c r="O58">
        <v>55</v>
      </c>
      <c r="P58">
        <v>38</v>
      </c>
      <c r="Q58">
        <v>3</v>
      </c>
      <c r="R58">
        <v>0</v>
      </c>
      <c r="S58">
        <v>0</v>
      </c>
      <c r="T58">
        <v>0</v>
      </c>
      <c r="U58">
        <v>0</v>
      </c>
      <c r="V58">
        <v>1</v>
      </c>
      <c r="W58">
        <f>SUM($J58:$V58)</f>
        <v>2104</v>
      </c>
      <c r="X58">
        <f t="shared" si="0"/>
        <v>2.1040000000000001</v>
      </c>
    </row>
    <row r="59" spans="1:24" x14ac:dyDescent="0.25">
      <c r="A59">
        <v>58</v>
      </c>
      <c r="B59" t="s">
        <v>10</v>
      </c>
      <c r="C59" t="s">
        <v>119</v>
      </c>
      <c r="D59" t="s">
        <v>33</v>
      </c>
      <c r="E59" s="1">
        <v>42692</v>
      </c>
      <c r="F59">
        <v>1561</v>
      </c>
      <c r="G59">
        <v>4</v>
      </c>
      <c r="H59" s="2">
        <f>SQRT((($J59*($J$1-$I59)^2)+($K59*($K$1-$I59)^2)+($L59*($L$1-$I59)^2)+($M59*($M$1-$I59)^2)+($N59*($N$1-$I59)^2)+($O59*($O$1-$I59)^2)+($P59*($P$1-$I59)^2)+($Q59*($Q$1-$I59)^2)+($R59*($R$1-$I59)^2))/(COUNT($A$1:$A$83)-1))</f>
        <v>1.7850857317863009</v>
      </c>
      <c r="I59" s="2">
        <f>SUM(($J$1*$J59),($K$1*$K59),($L$1*$L59),($M$1*$M59),($N$1*$N59),($O$1*$O59),($P$1*$P59),($Q$1*$Q59),($R$1*$R59),($S$1*$S59),($T$1*$T59),($U$1*$U59),($V$1*$V59))/$W59</f>
        <v>6.9929532351057011</v>
      </c>
      <c r="J59" s="7">
        <v>8</v>
      </c>
      <c r="K59">
        <v>0</v>
      </c>
      <c r="L59">
        <v>9</v>
      </c>
      <c r="M59">
        <v>56</v>
      </c>
      <c r="N59">
        <v>1403</v>
      </c>
      <c r="O59">
        <v>54</v>
      </c>
      <c r="P59">
        <v>29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f>SUM($J59:$V59)</f>
        <v>1561</v>
      </c>
      <c r="X59">
        <f t="shared" si="0"/>
        <v>1.5609999999999999</v>
      </c>
    </row>
    <row r="60" spans="1:24" x14ac:dyDescent="0.25">
      <c r="A60">
        <v>47</v>
      </c>
      <c r="B60" t="s">
        <v>10</v>
      </c>
      <c r="C60" t="s">
        <v>101</v>
      </c>
      <c r="D60" t="s">
        <v>94</v>
      </c>
      <c r="E60" s="1">
        <v>42675</v>
      </c>
      <c r="F60">
        <v>2041</v>
      </c>
      <c r="G60">
        <v>4</v>
      </c>
      <c r="H60" s="2">
        <f>SQRT((($J60*($J$1-$I60)^2)+($K60*($K$1-$I60)^2)+($L60*($L$1-$I60)^2)+($M60*($M$1-$I60)^2)+($N60*($N$1-$I60)^2)+($O60*($O$1-$I60)^2)+($P60*($P$1-$I60)^2)+($Q60*($Q$1-$I60)^2)+($R60*($R$1-$I60)^2))/(COUNT($A$1:$A$83)-1))</f>
        <v>2.0399669036905639</v>
      </c>
      <c r="I60" s="2">
        <f>SUM(($J$1*$J60),($K$1*$K60),($L$1*$L60),($M$1*$M60),($N$1*$N60),($O$1*$O60),($P$1*$P60),($Q$1*$Q60),($R$1*$R60),($S$1*$S60),($T$1*$T60),($U$1*$U60),($V$1*$V60))/$W60</f>
        <v>6.9936305732484074</v>
      </c>
      <c r="J60" s="7">
        <v>7</v>
      </c>
      <c r="K60">
        <v>3</v>
      </c>
      <c r="L60">
        <v>11</v>
      </c>
      <c r="M60">
        <v>86</v>
      </c>
      <c r="N60">
        <v>1815</v>
      </c>
      <c r="O60">
        <v>67</v>
      </c>
      <c r="P60">
        <v>49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f>SUM($J60:$V60)</f>
        <v>2041</v>
      </c>
      <c r="X60">
        <f t="shared" si="0"/>
        <v>2.0409999999999999</v>
      </c>
    </row>
    <row r="61" spans="1:24" x14ac:dyDescent="0.25">
      <c r="A61">
        <v>54</v>
      </c>
      <c r="B61" t="s">
        <v>10</v>
      </c>
      <c r="C61" t="s">
        <v>113</v>
      </c>
      <c r="D61" t="s">
        <v>114</v>
      </c>
      <c r="E61" s="1">
        <v>43989</v>
      </c>
      <c r="F61">
        <v>1811</v>
      </c>
      <c r="G61">
        <v>4</v>
      </c>
      <c r="H61" s="2">
        <f>SQRT((($J61*($J$1-$I61)^2)+($K61*($K$1-$I61)^2)+($L61*($L$1-$I61)^2)+($M61*($M$1-$I61)^2)+($N61*($N$1-$I61)^2)+($O61*($O$1-$I61)^2)+($P61*($P$1-$I61)^2)+($Q61*($Q$1-$I61)^2)+($R61*($R$1-$I61)^2))/(COUNT($A$1:$A$83)-1))</f>
        <v>1.6583040707132783</v>
      </c>
      <c r="I61" s="2">
        <f>SUM(($J$1*$J61),($K$1*$K61),($L$1*$L61),($M$1*$M61),($N$1*$N61),($O$1*$O61),($P$1*$P61),($Q$1*$Q61),($R$1*$R61),($S$1*$S61),($T$1*$T61),($U$1*$U61),($V$1*$V61))/$W61</f>
        <v>7.0011043622308113</v>
      </c>
      <c r="J61" s="7">
        <v>8</v>
      </c>
      <c r="K61">
        <v>0</v>
      </c>
      <c r="L61">
        <v>3</v>
      </c>
      <c r="M61">
        <v>51</v>
      </c>
      <c r="N61">
        <v>1667</v>
      </c>
      <c r="O61">
        <v>57</v>
      </c>
      <c r="P61">
        <v>24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f>SUM($J61:$V61)</f>
        <v>1811</v>
      </c>
      <c r="X61">
        <f t="shared" si="0"/>
        <v>1.8109999999999999</v>
      </c>
    </row>
    <row r="62" spans="1:24" x14ac:dyDescent="0.25">
      <c r="A62">
        <v>51</v>
      </c>
      <c r="B62" t="s">
        <v>10</v>
      </c>
      <c r="C62" t="s">
        <v>108</v>
      </c>
      <c r="D62" t="s">
        <v>109</v>
      </c>
      <c r="E62" s="1">
        <v>42557</v>
      </c>
      <c r="F62">
        <v>1950</v>
      </c>
      <c r="G62">
        <v>4</v>
      </c>
      <c r="H62" s="2">
        <f>SQRT((($J62*($J$1-$I62)^2)+($K62*($K$1-$I62)^2)+($L62*($L$1-$I62)^2)+($M62*($M$1-$I62)^2)+($N62*($N$1-$I62)^2)+($O62*($O$1-$I62)^2)+($P62*($P$1-$I62)^2)+($Q62*($Q$1-$I62)^2)+($R62*($R$1-$I62)^2))/(COUNT($A$1:$A$83)-1))</f>
        <v>1.884227677719936</v>
      </c>
      <c r="I62" s="2">
        <f>SUM(($J$1*$J62),($K$1*$K62),($L$1*$L62),($M$1*$M62),($N$1*$N62),($O$1*$O62),($P$1*$P62),($Q$1*$Q62),($R$1*$R62),($S$1*$S62),($T$1*$T62),($U$1*$U62),($V$1*$V62))/$W62</f>
        <v>7.0035897435897434</v>
      </c>
      <c r="J62" s="7">
        <v>10</v>
      </c>
      <c r="K62">
        <v>2</v>
      </c>
      <c r="L62">
        <v>5</v>
      </c>
      <c r="M62">
        <v>60</v>
      </c>
      <c r="N62">
        <v>1769</v>
      </c>
      <c r="O62">
        <v>63</v>
      </c>
      <c r="P62">
        <v>39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f>SUM($J62:$V62)</f>
        <v>1950</v>
      </c>
      <c r="X62">
        <f t="shared" si="0"/>
        <v>1.95</v>
      </c>
    </row>
    <row r="63" spans="1:24" x14ac:dyDescent="0.25">
      <c r="A63">
        <v>44</v>
      </c>
      <c r="B63" t="s">
        <v>10</v>
      </c>
      <c r="C63" t="s">
        <v>95</v>
      </c>
      <c r="D63" t="s">
        <v>96</v>
      </c>
      <c r="E63" s="1">
        <v>43032</v>
      </c>
      <c r="F63">
        <v>2198</v>
      </c>
      <c r="G63">
        <v>4</v>
      </c>
      <c r="H63" s="2">
        <f>SQRT((($J63*($J$1-$I63)^2)+($K63*($K$1-$I63)^2)+($L63*($L$1-$I63)^2)+($M63*($M$1-$I63)^2)+($N63*($N$1-$I63)^2)+($O63*($O$1-$I63)^2)+($P63*($P$1-$I63)^2)+($Q63*($Q$1-$I63)^2)+($R63*($R$1-$I63)^2))/(COUNT($A$1:$A$83)-1))</f>
        <v>2.096250023905109</v>
      </c>
      <c r="I63" s="2">
        <f>SUM(($J$1*$J63),($K$1*$K63),($L$1*$L63),($M$1*$M63),($N$1*$N63),($O$1*$O63),($P$1*$P63),($Q$1*$Q63),($R$1*$R63),($S$1*$S63),($T$1*$T63),($U$1*$U63),($V$1*$V63))/$W63</f>
        <v>7.0163785259326659</v>
      </c>
      <c r="J63" s="7">
        <v>10</v>
      </c>
      <c r="K63">
        <v>2</v>
      </c>
      <c r="L63">
        <v>7</v>
      </c>
      <c r="M63">
        <v>67</v>
      </c>
      <c r="N63">
        <v>1969</v>
      </c>
      <c r="O63">
        <v>82</v>
      </c>
      <c r="P63">
        <v>56</v>
      </c>
      <c r="Q63">
        <v>3</v>
      </c>
      <c r="R63">
        <v>1</v>
      </c>
      <c r="S63">
        <v>1</v>
      </c>
      <c r="T63">
        <v>0</v>
      </c>
      <c r="U63">
        <v>0</v>
      </c>
      <c r="V63">
        <v>0</v>
      </c>
      <c r="W63">
        <f>SUM($J63:$V63)</f>
        <v>2198</v>
      </c>
      <c r="X63">
        <f t="shared" si="0"/>
        <v>2.198</v>
      </c>
    </row>
    <row r="64" spans="1:24" x14ac:dyDescent="0.25">
      <c r="A64">
        <v>50</v>
      </c>
      <c r="B64" t="s">
        <v>10</v>
      </c>
      <c r="C64" t="s">
        <v>106</v>
      </c>
      <c r="D64" t="s">
        <v>107</v>
      </c>
      <c r="E64" s="1">
        <v>43053</v>
      </c>
      <c r="F64">
        <v>1967</v>
      </c>
      <c r="G64">
        <v>4</v>
      </c>
      <c r="H64" s="2">
        <f>SQRT((($J64*($J$1-$I64)^2)+($K64*($K$1-$I64)^2)+($L64*($L$1-$I64)^2)+($M64*($M$1-$I64)^2)+($N64*($N$1-$I64)^2)+($O64*($O$1-$I64)^2)+($P64*($P$1-$I64)^2)+($Q64*($Q$1-$I64)^2)+($R64*($R$1-$I64)^2))/(COUNT($A$1:$A$83)-1))</f>
        <v>2.1042419693036134</v>
      </c>
      <c r="I64" s="2">
        <f>SUM(($J$1*$J64),($K$1*$K64),($L$1*$L64),($M$1*$M64),($N$1*$N64),($O$1*$O64),($P$1*$P64),($Q$1*$Q64),($R$1*$R64),($S$1*$S64),($T$1*$T64),($U$1*$U64),($V$1*$V64))/$W64</f>
        <v>7.0198271479410268</v>
      </c>
      <c r="J64" s="7">
        <v>14</v>
      </c>
      <c r="K64">
        <v>4</v>
      </c>
      <c r="L64">
        <v>3</v>
      </c>
      <c r="M64">
        <v>50</v>
      </c>
      <c r="N64">
        <v>1754</v>
      </c>
      <c r="O64">
        <v>86</v>
      </c>
      <c r="P64">
        <v>53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f>SUM($J64:$V64)</f>
        <v>1967</v>
      </c>
      <c r="X64">
        <f t="shared" si="0"/>
        <v>1.9670000000000001</v>
      </c>
    </row>
    <row r="65" spans="1:24" x14ac:dyDescent="0.25">
      <c r="A65">
        <v>53</v>
      </c>
      <c r="B65" t="s">
        <v>10</v>
      </c>
      <c r="C65" t="s">
        <v>111</v>
      </c>
      <c r="D65" t="s">
        <v>112</v>
      </c>
      <c r="E65" s="1">
        <v>42648</v>
      </c>
      <c r="F65">
        <v>1899</v>
      </c>
      <c r="G65">
        <v>4</v>
      </c>
      <c r="H65" s="2">
        <f>SQRT((($J65*($J$1-$I65)^2)+($K65*($K$1-$I65)^2)+($L65*($L$1-$I65)^2)+($M65*($M$1-$I65)^2)+($N65*($N$1-$I65)^2)+($O65*($O$1-$I65)^2)+($P65*($P$1-$I65)^2)+($Q65*($Q$1-$I65)^2)+($R65*($R$1-$I65)^2))/(COUNT($A$1:$A$83)-1))</f>
        <v>2.0511463035348005</v>
      </c>
      <c r="I65" s="2">
        <f>SUM(($J$1*$J65),($K$1*$K65),($L$1*$L65),($M$1*$M65),($N$1*$N65),($O$1*$O65),($P$1*$P65),($Q$1*$Q65),($R$1*$R65),($S$1*$S65),($T$1*$T65),($U$1*$U65),($V$1*$V65))/$W65</f>
        <v>7.0273828330700372</v>
      </c>
      <c r="J65" s="7">
        <v>5</v>
      </c>
      <c r="K65">
        <v>1</v>
      </c>
      <c r="L65">
        <v>9</v>
      </c>
      <c r="M65">
        <v>82</v>
      </c>
      <c r="N65">
        <v>1634</v>
      </c>
      <c r="O65">
        <v>69</v>
      </c>
      <c r="P65">
        <v>98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f>SUM($J65:$V65)</f>
        <v>1899</v>
      </c>
      <c r="X65">
        <f t="shared" si="0"/>
        <v>1.899</v>
      </c>
    </row>
    <row r="66" spans="1:24" x14ac:dyDescent="0.25">
      <c r="A66">
        <v>38</v>
      </c>
      <c r="B66" t="s">
        <v>10</v>
      </c>
      <c r="C66" t="s">
        <v>86</v>
      </c>
      <c r="D66" t="s">
        <v>33</v>
      </c>
      <c r="E66" s="1">
        <v>42708</v>
      </c>
      <c r="F66">
        <v>2700</v>
      </c>
      <c r="G66">
        <v>4</v>
      </c>
      <c r="H66" s="2">
        <f>SQRT((($J66*($J$1-$I66)^2)+($K66*($K$1-$I66)^2)+($L66*($L$1-$I66)^2)+($M66*($M$1-$I66)^2)+($N66*($N$1-$I66)^2)+($O66*($O$1-$I66)^2)+($P66*($P$1-$I66)^2)+($Q66*($Q$1-$I66)^2)+($R66*($R$1-$I66)^2))/(COUNT($A$1:$A$83)-1))</f>
        <v>3.0441640978879057</v>
      </c>
      <c r="I66" s="2">
        <f>SUM(($J$1*$J66),($K$1*$K66),($L$1*$L66),($M$1*$M66),($N$1*$N66),($O$1*$O66),($P$1*$P66),($Q$1*$Q66),($R$1*$R66),($S$1*$S66),($T$1*$T66),($U$1*$U66),($V$1*$V66))/$W66</f>
        <v>7.0274074074074075</v>
      </c>
      <c r="J66" s="7">
        <v>15</v>
      </c>
      <c r="K66">
        <v>5</v>
      </c>
      <c r="L66">
        <v>21</v>
      </c>
      <c r="M66">
        <v>168</v>
      </c>
      <c r="N66">
        <v>2160</v>
      </c>
      <c r="O66">
        <v>296</v>
      </c>
      <c r="P66">
        <v>32</v>
      </c>
      <c r="Q66">
        <v>2</v>
      </c>
      <c r="R66">
        <v>0</v>
      </c>
      <c r="S66">
        <v>0</v>
      </c>
      <c r="T66">
        <v>0</v>
      </c>
      <c r="U66">
        <v>0</v>
      </c>
      <c r="V66">
        <v>1</v>
      </c>
      <c r="W66">
        <f>SUM($J66:$V66)</f>
        <v>2700</v>
      </c>
      <c r="X66">
        <f t="shared" si="0"/>
        <v>2.7</v>
      </c>
    </row>
    <row r="67" spans="1:24" x14ac:dyDescent="0.25">
      <c r="A67">
        <v>70</v>
      </c>
      <c r="B67" t="s">
        <v>10</v>
      </c>
      <c r="C67" t="s">
        <v>134</v>
      </c>
      <c r="D67" t="s">
        <v>103</v>
      </c>
      <c r="E67" s="1">
        <v>42544</v>
      </c>
      <c r="F67">
        <v>1109</v>
      </c>
      <c r="G67">
        <v>4</v>
      </c>
      <c r="H67" s="2">
        <f>SQRT((($J67*($J$1-$I67)^2)+($K67*($K$1-$I67)^2)+($L67*($L$1-$I67)^2)+($M67*($M$1-$I67)^2)+($N67*($N$1-$I67)^2)+($O67*($O$1-$I67)^2)+($P67*($P$1-$I67)^2)+($Q67*($Q$1-$I67)^2)+($R67*($R$1-$I67)^2))/(COUNT($A$1:$A$83)-1))</f>
        <v>1.3742117996632228</v>
      </c>
      <c r="I67" s="2">
        <f>SUM(($J$1*$J67),($K$1*$K67),($L$1*$L67),($M$1*$M67),($N$1*$N67),($O$1*$O67),($P$1*$P67),($Q$1*$Q67),($R$1*$R67),($S$1*$S67),($T$1*$T67),($U$1*$U67),($V$1*$V67))/$W67</f>
        <v>7.028854824165915</v>
      </c>
      <c r="J67" s="7">
        <v>4</v>
      </c>
      <c r="K67">
        <v>1</v>
      </c>
      <c r="L67">
        <v>2</v>
      </c>
      <c r="M67">
        <v>26</v>
      </c>
      <c r="N67">
        <v>1001</v>
      </c>
      <c r="O67">
        <v>39</v>
      </c>
      <c r="P67">
        <v>35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f>SUM($J67:$V67)</f>
        <v>1109</v>
      </c>
      <c r="X67">
        <f t="shared" si="0"/>
        <v>1.109</v>
      </c>
    </row>
    <row r="68" spans="1:24" x14ac:dyDescent="0.25">
      <c r="A68">
        <v>62</v>
      </c>
      <c r="B68" t="s">
        <v>10</v>
      </c>
      <c r="C68" t="s">
        <v>124</v>
      </c>
      <c r="D68" t="s">
        <v>125</v>
      </c>
      <c r="E68" s="1">
        <v>42708</v>
      </c>
      <c r="F68">
        <v>1401</v>
      </c>
      <c r="G68">
        <v>4</v>
      </c>
      <c r="H68" s="2">
        <f>SQRT((($J68*($J$1-$I68)^2)+($K68*($K$1-$I68)^2)+($L68*($L$1-$I68)^2)+($M68*($M$1-$I68)^2)+($N68*($N$1-$I68)^2)+($O68*($O$1-$I68)^2)+($P68*($P$1-$I68)^2)+($Q68*($Q$1-$I68)^2)+($R68*($R$1-$I68)^2))/(COUNT($A$1:$A$83)-1))</f>
        <v>1.7086347029660469</v>
      </c>
      <c r="I68" s="2">
        <f>SUM(($J$1*$J68),($K$1*$K68),($L$1*$L68),($M$1*$M68),($N$1*$N68),($O$1*$O68),($P$1*$P68),($Q$1*$Q68),($R$1*$R68),($S$1*$S68),($T$1*$T68),($U$1*$U68),($V$1*$V68))/$W68</f>
        <v>7.0321199143468949</v>
      </c>
      <c r="J68" s="7">
        <v>7</v>
      </c>
      <c r="K68">
        <v>1</v>
      </c>
      <c r="L68">
        <v>5</v>
      </c>
      <c r="M68">
        <v>32</v>
      </c>
      <c r="N68">
        <v>1249</v>
      </c>
      <c r="O68">
        <v>64</v>
      </c>
      <c r="P68">
        <v>40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f>SUM($J68:$V68)</f>
        <v>1401</v>
      </c>
      <c r="X68">
        <f t="shared" ref="X68:X83" si="1">$F68/1000</f>
        <v>1.401</v>
      </c>
    </row>
    <row r="69" spans="1:24" x14ac:dyDescent="0.25">
      <c r="A69">
        <v>55</v>
      </c>
      <c r="B69" t="s">
        <v>10</v>
      </c>
      <c r="C69" t="s">
        <v>115</v>
      </c>
      <c r="D69" t="s">
        <v>48</v>
      </c>
      <c r="E69" s="1">
        <v>42863</v>
      </c>
      <c r="F69">
        <v>1710</v>
      </c>
      <c r="G69">
        <v>4</v>
      </c>
      <c r="H69" s="2">
        <f>SQRT((($J69*($J$1-$I69)^2)+($K69*($K$1-$I69)^2)+($L69*($L$1-$I69)^2)+($M69*($M$1-$I69)^2)+($N69*($N$1-$I69)^2)+($O69*($O$1-$I69)^2)+($P69*($P$1-$I69)^2)+($Q69*($Q$1-$I69)^2)+($R69*($R$1-$I69)^2))/(COUNT($A$1:$A$83)-1))</f>
        <v>2.0132601357671112</v>
      </c>
      <c r="I69" s="2">
        <f>SUM(($J$1*$J69),($K$1*$K69),($L$1*$L69),($M$1*$M69),($N$1*$N69),($O$1*$O69),($P$1*$P69),($Q$1*$Q69),($R$1*$R69),($S$1*$S69),($T$1*$T69),($U$1*$U69),($V$1*$V69))/$W69</f>
        <v>7.0467836257309946</v>
      </c>
      <c r="J69" s="7">
        <v>6</v>
      </c>
      <c r="K69">
        <v>1</v>
      </c>
      <c r="L69">
        <v>3</v>
      </c>
      <c r="M69">
        <v>70</v>
      </c>
      <c r="N69">
        <v>1459</v>
      </c>
      <c r="O69">
        <v>94</v>
      </c>
      <c r="P69">
        <v>73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f>SUM($J69:$V69)</f>
        <v>1710</v>
      </c>
      <c r="X69">
        <f t="shared" si="1"/>
        <v>1.71</v>
      </c>
    </row>
    <row r="70" spans="1:24" x14ac:dyDescent="0.25">
      <c r="A70">
        <v>68</v>
      </c>
      <c r="B70" t="s">
        <v>10</v>
      </c>
      <c r="C70" t="s">
        <v>131</v>
      </c>
      <c r="D70" t="s">
        <v>98</v>
      </c>
      <c r="E70" s="1">
        <v>42529</v>
      </c>
      <c r="F70">
        <v>1169</v>
      </c>
      <c r="G70">
        <v>4</v>
      </c>
      <c r="H70" s="2">
        <f>SQRT((($J70*($J$1-$I70)^2)+($K70*($K$1-$I70)^2)+($L70*($L$1-$I70)^2)+($M70*($M$1-$I70)^2)+($N70*($N$1-$I70)^2)+($O70*($O$1-$I70)^2)+($P70*($P$1-$I70)^2)+($Q70*($Q$1-$I70)^2)+($R70*($R$1-$I70)^2))/(COUNT($A$1:$A$83)-1))</f>
        <v>1.6039341602507138</v>
      </c>
      <c r="I70" s="2">
        <f>SUM(($J$1*$J70),($K$1*$K70),($L$1*$L70),($M$1*$M70),($N$1*$N70),($O$1*$O70),($P$1*$P70),($Q$1*$Q70),($R$1*$R70),($S$1*$S70),($T$1*$T70),($U$1*$U70),($V$1*$V70))/$W70</f>
        <v>7.0598802395209583</v>
      </c>
      <c r="J70" s="7">
        <v>5</v>
      </c>
      <c r="K70">
        <v>0</v>
      </c>
      <c r="L70">
        <v>2</v>
      </c>
      <c r="M70">
        <v>29</v>
      </c>
      <c r="N70">
        <v>1019</v>
      </c>
      <c r="O70">
        <v>59</v>
      </c>
      <c r="P70">
        <v>52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f>SUM($J70:$V70)</f>
        <v>1169</v>
      </c>
      <c r="X70">
        <f t="shared" si="1"/>
        <v>1.169</v>
      </c>
    </row>
    <row r="71" spans="1:24" x14ac:dyDescent="0.25">
      <c r="A71">
        <v>61</v>
      </c>
      <c r="B71" t="s">
        <v>10</v>
      </c>
      <c r="C71" t="s">
        <v>123</v>
      </c>
      <c r="D71" t="s">
        <v>103</v>
      </c>
      <c r="E71" s="1">
        <v>42572</v>
      </c>
      <c r="F71">
        <v>1407</v>
      </c>
      <c r="G71">
        <v>4</v>
      </c>
      <c r="H71" s="2">
        <f>SQRT((($J71*($J$1-$I71)^2)+($K71*($K$1-$I71)^2)+($L71*($L$1-$I71)^2)+($M71*($M$1-$I71)^2)+($N71*($N$1-$I71)^2)+($O71*($O$1-$I71)^2)+($P71*($P$1-$I71)^2)+($Q71*($Q$1-$I71)^2)+($R71*($R$1-$I71)^2))/(COUNT($A$1:$A$83)-1))</f>
        <v>1.9104461648225384</v>
      </c>
      <c r="I71" s="2">
        <f>SUM(($J$1*$J71),($K$1*$K71),($L$1*$L71),($M$1*$M71),($N$1*$N71),($O$1*$O71),($P$1*$P71),($Q$1*$Q71),($R$1*$R71),($S$1*$S71),($T$1*$T71),($U$1*$U71),($V$1*$V71))/$W71</f>
        <v>7.0653873489694385</v>
      </c>
      <c r="J71" s="7">
        <v>6</v>
      </c>
      <c r="K71">
        <v>1</v>
      </c>
      <c r="L71">
        <v>9</v>
      </c>
      <c r="M71">
        <v>32</v>
      </c>
      <c r="N71">
        <v>1202</v>
      </c>
      <c r="O71">
        <v>93</v>
      </c>
      <c r="P71">
        <v>59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f>SUM($J71:$V71)</f>
        <v>1407</v>
      </c>
      <c r="X71">
        <f t="shared" si="1"/>
        <v>1.407</v>
      </c>
    </row>
    <row r="72" spans="1:24" x14ac:dyDescent="0.25">
      <c r="A72">
        <v>66</v>
      </c>
      <c r="B72" t="s">
        <v>10</v>
      </c>
      <c r="C72" t="s">
        <v>129</v>
      </c>
      <c r="D72" t="s">
        <v>103</v>
      </c>
      <c r="E72" s="1">
        <v>42677</v>
      </c>
      <c r="F72">
        <v>1241</v>
      </c>
      <c r="G72">
        <v>4</v>
      </c>
      <c r="H72" s="2">
        <f>SQRT((($J72*($J$1-$I72)^2)+($K72*($K$1-$I72)^2)+($L72*($L$1-$I72)^2)+($M72*($M$1-$I72)^2)+($N72*($N$1-$I72)^2)+($O72*($O$1-$I72)^2)+($P72*($P$1-$I72)^2)+($Q72*($Q$1-$I72)^2)+($R72*($R$1-$I72)^2))/(COUNT($A$1:$A$83)-1))</f>
        <v>1.8870609937673524</v>
      </c>
      <c r="I72" s="2">
        <f>SUM(($J$1*$J72),($K$1*$K72),($L$1*$L72),($M$1*$M72),($N$1*$N72),($O$1*$O72),($P$1*$P72),($Q$1*$Q72),($R$1*$R72),($S$1*$S72),($T$1*$T72),($U$1*$U72),($V$1*$V72))/$W72</f>
        <v>7.0757453666398069</v>
      </c>
      <c r="J72" s="7">
        <v>7</v>
      </c>
      <c r="K72">
        <v>3</v>
      </c>
      <c r="L72">
        <v>2</v>
      </c>
      <c r="M72">
        <v>33</v>
      </c>
      <c r="N72">
        <v>1045</v>
      </c>
      <c r="O72">
        <v>97</v>
      </c>
      <c r="P72">
        <v>49</v>
      </c>
      <c r="Q72">
        <v>3</v>
      </c>
      <c r="R72">
        <v>2</v>
      </c>
      <c r="S72">
        <v>0</v>
      </c>
      <c r="T72">
        <v>0</v>
      </c>
      <c r="U72">
        <v>0</v>
      </c>
      <c r="V72">
        <v>0</v>
      </c>
      <c r="W72">
        <f>SUM($J72:$V72)</f>
        <v>1241</v>
      </c>
      <c r="X72">
        <f t="shared" si="1"/>
        <v>1.2410000000000001</v>
      </c>
    </row>
    <row r="73" spans="1:24" x14ac:dyDescent="0.25">
      <c r="A73">
        <v>9</v>
      </c>
      <c r="B73" t="s">
        <v>10</v>
      </c>
      <c r="C73" t="s">
        <v>36</v>
      </c>
      <c r="D73" t="s">
        <v>37</v>
      </c>
      <c r="E73" s="1">
        <v>42877</v>
      </c>
      <c r="F73">
        <v>6458</v>
      </c>
      <c r="G73">
        <v>4</v>
      </c>
      <c r="H73" s="2">
        <f>SQRT((($J73*($J$1-$I73)^2)+($K73*($K$1-$I73)^2)+($L73*($L$1-$I73)^2)+($M73*($M$1-$I73)^2)+($N73*($N$1-$I73)^2)+($O73*($O$1-$I73)^2)+($P73*($P$1-$I73)^2)+($Q73*($Q$1-$I73)^2)+($R73*($R$1-$I73)^2))/(COUNT($A$1:$A$83)-1))</f>
        <v>5.294071316813266</v>
      </c>
      <c r="I73" s="2">
        <f>SUM(($J$1*$J73),($K$1*$K73),($L$1*$L73),($M$1*$M73),($N$1*$N73),($O$1*$O73),($P$1*$P73),($Q$1*$Q73),($R$1*$R73),($S$1*$S73),($T$1*$T73),($U$1*$U73),($V$1*$V73))/$W73</f>
        <v>7.0834623722514714</v>
      </c>
      <c r="J73" s="7">
        <v>39</v>
      </c>
      <c r="K73">
        <v>15</v>
      </c>
      <c r="L73">
        <v>59</v>
      </c>
      <c r="M73">
        <v>420</v>
      </c>
      <c r="N73">
        <v>4708</v>
      </c>
      <c r="O73">
        <v>1188</v>
      </c>
      <c r="P73">
        <v>27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f>SUM($J73:$V73)</f>
        <v>6458</v>
      </c>
      <c r="X73">
        <f t="shared" si="1"/>
        <v>6.4580000000000002</v>
      </c>
    </row>
    <row r="74" spans="1:24" x14ac:dyDescent="0.25">
      <c r="A74">
        <v>48</v>
      </c>
      <c r="B74" t="s">
        <v>10</v>
      </c>
      <c r="C74" t="s">
        <v>102</v>
      </c>
      <c r="D74" t="s">
        <v>103</v>
      </c>
      <c r="E74" s="1">
        <v>42782</v>
      </c>
      <c r="F74">
        <v>2019</v>
      </c>
      <c r="G74">
        <v>4</v>
      </c>
      <c r="H74" s="2">
        <f>SQRT((($J74*($J$1-$I74)^2)+($K74*($K$1-$I74)^2)+($L74*($L$1-$I74)^2)+($M74*($M$1-$I74)^2)+($N74*($N$1-$I74)^2)+($O74*($O$1-$I74)^2)+($P74*($P$1-$I74)^2)+($Q74*($Q$1-$I74)^2)+($R74*($R$1-$I74)^2))/(COUNT($A$1:$A$83)-1))</f>
        <v>2.2808340714345143</v>
      </c>
      <c r="I74" s="2">
        <f>SUM(($J$1*$J74),($K$1*$K74),($L$1*$L74),($M$1*$M74),($N$1*$N74),($O$1*$O74),($P$1*$P74),($Q$1*$Q74),($R$1*$R74),($S$1*$S74),($T$1*$T74),($U$1*$U74),($V$1*$V74))/$W74</f>
        <v>7.0856859831599799</v>
      </c>
      <c r="J74" s="7">
        <v>8</v>
      </c>
      <c r="K74">
        <v>3</v>
      </c>
      <c r="L74">
        <v>8</v>
      </c>
      <c r="M74">
        <v>39</v>
      </c>
      <c r="N74">
        <v>1712</v>
      </c>
      <c r="O74">
        <v>156</v>
      </c>
      <c r="P74">
        <v>84</v>
      </c>
      <c r="Q74">
        <v>9</v>
      </c>
      <c r="R74">
        <v>0</v>
      </c>
      <c r="S74">
        <v>0</v>
      </c>
      <c r="T74">
        <v>0</v>
      </c>
      <c r="U74">
        <v>0</v>
      </c>
      <c r="V74">
        <v>0</v>
      </c>
      <c r="W74">
        <f>SUM($J74:$V74)</f>
        <v>2019</v>
      </c>
      <c r="X74">
        <f t="shared" si="1"/>
        <v>2.0190000000000001</v>
      </c>
    </row>
    <row r="75" spans="1:24" x14ac:dyDescent="0.25">
      <c r="A75">
        <v>63</v>
      </c>
      <c r="B75" t="s">
        <v>10</v>
      </c>
      <c r="C75" t="s">
        <v>126</v>
      </c>
      <c r="D75" t="s">
        <v>121</v>
      </c>
      <c r="E75" s="1">
        <v>42430</v>
      </c>
      <c r="F75">
        <v>1392</v>
      </c>
      <c r="G75">
        <v>4</v>
      </c>
      <c r="H75" s="2">
        <f>SQRT((($J75*($J$1-$I75)^2)+($K75*($K$1-$I75)^2)+($L75*($L$1-$I75)^2)+($M75*($M$1-$I75)^2)+($N75*($N$1-$I75)^2)+($O75*($O$1-$I75)^2)+($P75*($P$1-$I75)^2)+($Q75*($Q$1-$I75)^2)+($R75*($R$1-$I75)^2))/(COUNT($A$1:$A$83)-1))</f>
        <v>1.6930278765586222</v>
      </c>
      <c r="I75" s="2">
        <f>SUM(($J$1*$J75),($K$1*$K75),($L$1*$L75),($M$1*$M75),($N$1*$N75),($O$1*$O75),($P$1*$P75),($Q$1*$Q75),($R$1*$R75),($S$1*$S75),($T$1*$T75),($U$1*$U75),($V$1*$V75))/$W75</f>
        <v>7.0876436781609193</v>
      </c>
      <c r="J75" s="7">
        <v>3</v>
      </c>
      <c r="K75">
        <v>0</v>
      </c>
      <c r="L75">
        <v>3</v>
      </c>
      <c r="M75">
        <v>27</v>
      </c>
      <c r="N75">
        <v>1200</v>
      </c>
      <c r="O75">
        <v>102</v>
      </c>
      <c r="P75">
        <v>52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>
        <f>SUM($J75:$V75)</f>
        <v>1392</v>
      </c>
      <c r="X75">
        <f t="shared" si="1"/>
        <v>1.3919999999999999</v>
      </c>
    </row>
    <row r="76" spans="1:24" x14ac:dyDescent="0.25">
      <c r="A76">
        <v>75</v>
      </c>
      <c r="B76" t="s">
        <v>10</v>
      </c>
      <c r="C76" t="s">
        <v>142</v>
      </c>
      <c r="D76" t="s">
        <v>143</v>
      </c>
      <c r="E76" s="1">
        <v>43123</v>
      </c>
      <c r="F76">
        <v>941</v>
      </c>
      <c r="G76">
        <v>4</v>
      </c>
      <c r="H76" s="2">
        <f>SQRT((($J76*($J$1-$I76)^2)+($K76*($K$1-$I76)^2)+($L76*($L$1-$I76)^2)+($M76*($M$1-$I76)^2)+($N76*($N$1-$I76)^2)+($O76*($O$1-$I76)^2)+($P76*($P$1-$I76)^2)+($Q76*($Q$1-$I76)^2)+($R76*($R$1-$I76)^2))/(COUNT($A$1:$A$83)-1))</f>
        <v>1.6207262118484362</v>
      </c>
      <c r="I76" s="2">
        <f>SUM(($J$1*$J76),($K$1*$K76),($L$1*$L76),($M$1*$M76),($N$1*$N76),($O$1*$O76),($P$1*$P76),($Q$1*$Q76),($R$1*$R76),($S$1*$S76),($T$1*$T76),($U$1*$U76),($V$1*$V76))/$W76</f>
        <v>7.0913921360255046</v>
      </c>
      <c r="J76" s="7">
        <v>8</v>
      </c>
      <c r="K76">
        <v>1</v>
      </c>
      <c r="L76">
        <v>1</v>
      </c>
      <c r="M76">
        <v>10</v>
      </c>
      <c r="N76">
        <v>799</v>
      </c>
      <c r="O76">
        <v>88</v>
      </c>
      <c r="P76">
        <v>32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f>SUM($J76:$V76)</f>
        <v>941</v>
      </c>
      <c r="X76">
        <f t="shared" si="1"/>
        <v>0.94099999999999995</v>
      </c>
    </row>
    <row r="77" spans="1:24" x14ac:dyDescent="0.25">
      <c r="A77">
        <v>76</v>
      </c>
      <c r="B77" t="s">
        <v>10</v>
      </c>
      <c r="C77" t="s">
        <v>144</v>
      </c>
      <c r="D77" t="s">
        <v>103</v>
      </c>
      <c r="E77" s="1">
        <v>44266</v>
      </c>
      <c r="F77">
        <v>938</v>
      </c>
      <c r="G77">
        <v>4</v>
      </c>
      <c r="H77" s="2">
        <f>SQRT((($J77*($J$1-$I77)^2)+($K77*($K$1-$I77)^2)+($L77*($L$1-$I77)^2)+($M77*($M$1-$I77)^2)+($N77*($N$1-$I77)^2)+($O77*($O$1-$I77)^2)+($P77*($P$1-$I77)^2)+($Q77*($Q$1-$I77)^2)+($R77*($R$1-$I77)^2))/(COUNT($A$1:$A$83)-1))</f>
        <v>1.8699737179321345</v>
      </c>
      <c r="I77" s="2">
        <f>SUM(($J$1*$J77),($K$1*$K77),($L$1*$L77),($M$1*$M77),($N$1*$N77),($O$1*$O77),($P$1*$P77),($Q$1*$Q77),($R$1*$R77),($S$1*$S77),($T$1*$T77),($U$1*$U77),($V$1*$V77))/$W77</f>
        <v>7.0938166311300641</v>
      </c>
      <c r="J77" s="7">
        <v>8</v>
      </c>
      <c r="K77">
        <v>1</v>
      </c>
      <c r="L77">
        <v>2</v>
      </c>
      <c r="M77">
        <v>40</v>
      </c>
      <c r="N77">
        <v>732</v>
      </c>
      <c r="O77">
        <v>93</v>
      </c>
      <c r="P77">
        <v>59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f>SUM($J77:$V77)</f>
        <v>938</v>
      </c>
      <c r="X77">
        <f t="shared" si="1"/>
        <v>0.93799999999999994</v>
      </c>
    </row>
    <row r="78" spans="1:24" x14ac:dyDescent="0.25">
      <c r="A78">
        <v>72</v>
      </c>
      <c r="B78" t="s">
        <v>10</v>
      </c>
      <c r="C78" t="s">
        <v>137</v>
      </c>
      <c r="D78" t="s">
        <v>138</v>
      </c>
      <c r="E78" s="1">
        <v>43278</v>
      </c>
      <c r="F78">
        <v>1088</v>
      </c>
      <c r="G78">
        <v>4</v>
      </c>
      <c r="H78" s="2">
        <f>SQRT((($J78*($J$1-$I78)^2)+($K78*($K$1-$I78)^2)+($L78*($L$1-$I78)^2)+($M78*($M$1-$I78)^2)+($N78*($N$1-$I78)^2)+($O78*($O$1-$I78)^2)+($P78*($P$1-$I78)^2)+($Q78*($Q$1-$I78)^2)+($R78*($R$1-$I78)^2))/(COUNT($A$1:$A$83)-1))</f>
        <v>1.5775604171780104</v>
      </c>
      <c r="I78" s="2">
        <f>SUM(($J$1*$J78),($K$1*$K78),($L$1*$L78),($M$1*$M78),($N$1*$N78),($O$1*$O78),($P$1*$P78),($Q$1*$Q78),($R$1*$R78),($S$1*$S78),($T$1*$T78),($U$1*$U78),($V$1*$V78))/$W78</f>
        <v>7.116727941176471</v>
      </c>
      <c r="J78" s="7">
        <v>3</v>
      </c>
      <c r="K78">
        <v>0</v>
      </c>
      <c r="L78">
        <v>2</v>
      </c>
      <c r="M78">
        <v>16</v>
      </c>
      <c r="N78">
        <v>919</v>
      </c>
      <c r="O78">
        <v>76</v>
      </c>
      <c r="P78">
        <v>66</v>
      </c>
      <c r="Q78">
        <v>5</v>
      </c>
      <c r="R78">
        <v>0</v>
      </c>
      <c r="S78">
        <v>1</v>
      </c>
      <c r="T78">
        <v>0</v>
      </c>
      <c r="U78">
        <v>0</v>
      </c>
      <c r="V78">
        <v>0</v>
      </c>
      <c r="W78">
        <f>SUM($J78:$V78)</f>
        <v>1088</v>
      </c>
      <c r="X78">
        <f t="shared" si="1"/>
        <v>1.0880000000000001</v>
      </c>
    </row>
    <row r="79" spans="1:24" x14ac:dyDescent="0.25">
      <c r="A79">
        <v>67</v>
      </c>
      <c r="B79" t="s">
        <v>10</v>
      </c>
      <c r="C79" t="s">
        <v>130</v>
      </c>
      <c r="D79" t="s">
        <v>103</v>
      </c>
      <c r="E79" s="1">
        <v>42893</v>
      </c>
      <c r="F79">
        <v>1206</v>
      </c>
      <c r="G79">
        <v>4</v>
      </c>
      <c r="H79" s="2">
        <f>SQRT((($J79*($J$1-$I79)^2)+($K79*($K$1-$I79)^2)+($L79*($L$1-$I79)^2)+($M79*($M$1-$I79)^2)+($N79*($N$1-$I79)^2)+($O79*($O$1-$I79)^2)+($P79*($P$1-$I79)^2)+($Q79*($Q$1-$I79)^2)+($R79*($R$1-$I79)^2))/(COUNT($A$1:$A$83)-1))</f>
        <v>1.9937532004268412</v>
      </c>
      <c r="I79" s="2">
        <f>SUM(($J$1*$J79),($K$1*$K79),($L$1*$L79),($M$1*$M79),($N$1*$N79),($O$1*$O79),($P$1*$P79),($Q$1*$Q79),($R$1*$R79),($S$1*$S79),($T$1*$T79),($U$1*$U79),($V$1*$V79))/$W79</f>
        <v>7.1550580431177444</v>
      </c>
      <c r="J79" s="7">
        <v>6</v>
      </c>
      <c r="K79">
        <v>0</v>
      </c>
      <c r="L79">
        <v>3</v>
      </c>
      <c r="M79">
        <v>21</v>
      </c>
      <c r="N79">
        <v>958</v>
      </c>
      <c r="O79">
        <v>117</v>
      </c>
      <c r="P79">
        <v>87</v>
      </c>
      <c r="Q79">
        <v>14</v>
      </c>
      <c r="R79">
        <v>0</v>
      </c>
      <c r="S79">
        <v>0</v>
      </c>
      <c r="T79">
        <v>0</v>
      </c>
      <c r="U79">
        <v>0</v>
      </c>
      <c r="V79">
        <v>0</v>
      </c>
      <c r="W79">
        <f>SUM($J79:$V79)</f>
        <v>1206</v>
      </c>
      <c r="X79">
        <f t="shared" si="1"/>
        <v>1.206</v>
      </c>
    </row>
    <row r="80" spans="1:24" x14ac:dyDescent="0.25">
      <c r="A80">
        <v>74</v>
      </c>
      <c r="B80" t="s">
        <v>10</v>
      </c>
      <c r="C80" t="s">
        <v>141</v>
      </c>
      <c r="D80" t="s">
        <v>98</v>
      </c>
      <c r="E80" s="1">
        <v>42689</v>
      </c>
      <c r="F80">
        <v>1038</v>
      </c>
      <c r="G80">
        <v>4</v>
      </c>
      <c r="H80" s="2">
        <f>SQRT((($J80*($J$1-$I80)^2)+($K80*($K$1-$I80)^2)+($L80*($L$1-$I80)^2)+($M80*($M$1-$I80)^2)+($N80*($N$1-$I80)^2)+($O80*($O$1-$I80)^2)+($P80*($P$1-$I80)^2)+($Q80*($Q$1-$I80)^2)+($R80*($R$1-$I80)^2))/(COUNT($A$1:$A$83)-1))</f>
        <v>1.8734049091846712</v>
      </c>
      <c r="I80" s="2">
        <f>SUM(($J$1*$J80),($K$1*$K80),($L$1*$L80),($M$1*$M80),($N$1*$N80),($O$1*$O80),($P$1*$P80),($Q$1*$Q80),($R$1*$R80),($S$1*$S80),($T$1*$T80),($U$1*$U80),($V$1*$V80))/$W80</f>
        <v>7.1589595375722546</v>
      </c>
      <c r="J80" s="7">
        <v>6</v>
      </c>
      <c r="K80">
        <v>1</v>
      </c>
      <c r="L80">
        <v>1</v>
      </c>
      <c r="M80">
        <v>18</v>
      </c>
      <c r="N80">
        <v>818</v>
      </c>
      <c r="O80">
        <v>115</v>
      </c>
      <c r="P80">
        <v>68</v>
      </c>
      <c r="Q80">
        <v>11</v>
      </c>
      <c r="R80">
        <v>0</v>
      </c>
      <c r="S80">
        <v>0</v>
      </c>
      <c r="T80">
        <v>0</v>
      </c>
      <c r="U80">
        <v>0</v>
      </c>
      <c r="V80">
        <v>0</v>
      </c>
      <c r="W80">
        <f>SUM($J80:$V80)</f>
        <v>1038</v>
      </c>
      <c r="X80">
        <f t="shared" si="1"/>
        <v>1.038</v>
      </c>
    </row>
    <row r="81" spans="1:24" x14ac:dyDescent="0.25">
      <c r="A81">
        <v>78</v>
      </c>
      <c r="B81" t="s">
        <v>10</v>
      </c>
      <c r="C81" t="s">
        <v>146</v>
      </c>
      <c r="D81" t="s">
        <v>147</v>
      </c>
      <c r="E81" s="1">
        <v>44764</v>
      </c>
      <c r="F81">
        <v>591</v>
      </c>
      <c r="G81">
        <v>4</v>
      </c>
      <c r="H81" s="2">
        <f>SQRT((($J81*($J$1-$I81)^2)+($K81*($K$1-$I81)^2)+($L81*($L$1-$I81)^2)+($M81*($M$1-$I81)^2)+($N81*($N$1-$I81)^2)+($O81*($O$1-$I81)^2)+($P81*($P$1-$I81)^2)+($Q81*($Q$1-$I81)^2)+($R81*($R$1-$I81)^2))/(COUNT($A$1:$A$83)-1))</f>
        <v>1.6798043959933686</v>
      </c>
      <c r="I81" s="2">
        <f>SUM(($J$1*$J81),($K$1*$K81),($L$1*$L81),($M$1*$M81),($N$1*$N81),($O$1*$O81),($P$1*$P81),($Q$1*$Q81),($R$1*$R81),($S$1*$S81),($T$1*$T81),($U$1*$U81),($V$1*$V81))/$W81</f>
        <v>7.1708967851099832</v>
      </c>
      <c r="J81" s="7">
        <v>6</v>
      </c>
      <c r="K81">
        <v>2</v>
      </c>
      <c r="L81">
        <v>0</v>
      </c>
      <c r="M81">
        <v>19</v>
      </c>
      <c r="N81">
        <v>432</v>
      </c>
      <c r="O81">
        <v>71</v>
      </c>
      <c r="P81">
        <v>51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f>SUM($J81:$V81)</f>
        <v>591</v>
      </c>
      <c r="X81">
        <f t="shared" si="1"/>
        <v>0.59099999999999997</v>
      </c>
    </row>
    <row r="82" spans="1:24" x14ac:dyDescent="0.25">
      <c r="A82">
        <v>80</v>
      </c>
      <c r="B82" s="8" t="s">
        <v>10</v>
      </c>
      <c r="C82" s="8" t="s">
        <v>150</v>
      </c>
      <c r="D82" s="8" t="s">
        <v>151</v>
      </c>
      <c r="E82" s="9">
        <v>42958</v>
      </c>
      <c r="F82" s="8">
        <v>465</v>
      </c>
      <c r="G82" s="8">
        <v>4</v>
      </c>
      <c r="H82" s="10">
        <f>SQRT((($J82*($J$1-$I82)^2)+($K82*($K$1-$I82)^2)+($L82*($L$1-$I82)^2)+($M82*($M$1-$I82)^2)+($N82*($N$1-$I82)^2)+($O82*($O$1-$I82)^2)+($P82*($P$1-$I82)^2)+($Q82*($Q$1-$I82)^2)+($R82*($R$1-$I82)^2))/(COUNT($A$1:$A$83)-1))</f>
        <v>1.4086331359967212</v>
      </c>
      <c r="I82" s="10">
        <f>SUM(($J$1*$J82),($K$1*$K82),($L$1*$L82),($M$1*$M82),($N$1*$N82),($O$1*$O82),($P$1*$P82),($Q$1*$Q82),($R$1*$R82),($S$1*$S82),($T$1*$T82),($U$1*$U82),($V$1*$V82))/$W82</f>
        <v>7.2236559139784946</v>
      </c>
      <c r="J82" s="7">
        <v>3</v>
      </c>
      <c r="K82" s="8">
        <v>1</v>
      </c>
      <c r="L82" s="8">
        <v>0</v>
      </c>
      <c r="M82" s="8">
        <v>13</v>
      </c>
      <c r="N82" s="8">
        <v>325</v>
      </c>
      <c r="O82" s="8">
        <v>71</v>
      </c>
      <c r="P82" s="8">
        <v>47</v>
      </c>
      <c r="Q82" s="8">
        <v>5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f>SUM($J82:$V82)</f>
        <v>465</v>
      </c>
      <c r="X82">
        <f t="shared" si="1"/>
        <v>0.46500000000000002</v>
      </c>
    </row>
    <row r="83" spans="1:24" x14ac:dyDescent="0.25">
      <c r="A83">
        <v>77</v>
      </c>
      <c r="B83" t="s">
        <v>10</v>
      </c>
      <c r="C83" t="s">
        <v>145</v>
      </c>
      <c r="D83" t="s">
        <v>103</v>
      </c>
      <c r="E83" s="1">
        <v>44137</v>
      </c>
      <c r="F83">
        <v>711</v>
      </c>
      <c r="G83">
        <v>4</v>
      </c>
      <c r="H83" s="2">
        <f>SQRT((($J83*($J$1-$I83)^2)+($K83*($K$1-$I83)^2)+($L83*($L$1-$I83)^2)+($M83*($M$1-$I83)^2)+($N83*($N$1-$I83)^2)+($O83*($O$1-$I83)^2)+($P83*($P$1-$I83)^2)+($Q83*($Q$1-$I83)^2)+($R83*($R$1-$I83)^2))/(COUNT($A$1:$A$83)-1))</f>
        <v>1.6520730892053448</v>
      </c>
      <c r="I83" s="2">
        <f>SUM(($J$1*$J83),($K$1*$K83),($L$1*$L83),($M$1*$M83),($N$1*$N83),($O$1*$O83),($P$1*$P83),($Q$1*$Q83),($R$1*$R83),($S$1*$S83),($T$1*$T83),($U$1*$U83),($V$1*$V83))/$W83</f>
        <v>7.2306610407876235</v>
      </c>
      <c r="J83" s="7">
        <v>4</v>
      </c>
      <c r="K83">
        <v>0</v>
      </c>
      <c r="L83">
        <v>0</v>
      </c>
      <c r="M83">
        <v>13</v>
      </c>
      <c r="N83">
        <v>522</v>
      </c>
      <c r="O83">
        <v>80</v>
      </c>
      <c r="P83">
        <v>80</v>
      </c>
      <c r="Q83">
        <v>11</v>
      </c>
      <c r="R83">
        <v>0</v>
      </c>
      <c r="S83">
        <v>0</v>
      </c>
      <c r="T83">
        <v>0</v>
      </c>
      <c r="U83">
        <v>0</v>
      </c>
      <c r="V83">
        <v>1</v>
      </c>
      <c r="W83">
        <f>SUM($J83:$V83)</f>
        <v>711</v>
      </c>
      <c r="X83">
        <f t="shared" si="1"/>
        <v>0.71099999999999997</v>
      </c>
    </row>
  </sheetData>
  <autoFilter ref="A2:W83" xr:uid="{00000000-0001-0000-0000-000000000000}">
    <sortState xmlns:xlrd2="http://schemas.microsoft.com/office/spreadsheetml/2017/richdata2" ref="A3:W83">
      <sortCondition ref="I2:I83"/>
    </sortState>
  </autoFilter>
  <sortState xmlns:xlrd2="http://schemas.microsoft.com/office/spreadsheetml/2017/richdata2" ref="A3:W83">
    <sortCondition ref="I3:I83"/>
  </sortState>
  <conditionalFormatting sqref="F3:F83">
    <cfRule type="colorScale" priority="3">
      <colorScale>
        <cfvo type="min"/>
        <cfvo type="max"/>
        <color rgb="FFFFEF9C"/>
        <color rgb="FF63BE7B"/>
      </colorScale>
    </cfRule>
  </conditionalFormatting>
  <conditionalFormatting sqref="H3:H8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4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4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8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8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44E6-FCD1-44E7-BF14-8EE1206B8101}">
  <dimension ref="A1:E54"/>
  <sheetViews>
    <sheetView zoomScale="90" zoomScaleNormal="90" workbookViewId="0">
      <selection activeCell="A10" sqref="A10"/>
    </sheetView>
  </sheetViews>
  <sheetFormatPr defaultRowHeight="15" x14ac:dyDescent="0.25"/>
  <cols>
    <col min="2" max="2" width="20.7109375" customWidth="1"/>
    <col min="3" max="3" width="15.7109375" customWidth="1"/>
    <col min="4" max="4" width="18.7109375" customWidth="1"/>
    <col min="5" max="5" width="15.7109375" customWidth="1"/>
  </cols>
  <sheetData>
    <row r="1" spans="1:5" x14ac:dyDescent="0.25">
      <c r="A1" s="5" t="s">
        <v>161</v>
      </c>
      <c r="B1" s="5" t="s">
        <v>2</v>
      </c>
      <c r="C1" s="5" t="s">
        <v>154</v>
      </c>
      <c r="D1" s="5" t="s">
        <v>159</v>
      </c>
      <c r="E1" s="12" t="s">
        <v>160</v>
      </c>
    </row>
    <row r="2" spans="1:5" x14ac:dyDescent="0.25">
      <c r="A2" s="4" cm="1">
        <f t="array" ref="A2">SUM(1/COUNTIF('V7 PROBLEMS'!D3:D83,'V7 PROBLEMS'!D3:D83))</f>
        <v>54.000000000000021</v>
      </c>
      <c r="B2" t="s">
        <v>151</v>
      </c>
      <c r="C2">
        <f>COUNTIF('V7 PROBLEMS'!$D$3:$D$83,B2)</f>
        <v>1</v>
      </c>
      <c r="D2" s="2" cm="1">
        <f t="array" aca="1" ref="D2" ca="1">IFERROR(AVERAGE(--MID(SUBSTITUTE(","&amp;$E2,",",REPT(" ",LEN($E2))),ROW(INDIRECT("1:"&amp;LEN($E2)-LEN(SUBSTITUTE($E2,",",""))+1))*LEN($E2),LEN($E2))),$E2)</f>
        <v>7.2236559139783996</v>
      </c>
      <c r="E2" s="13" t="str" cm="1">
        <f t="array" ref="E2">_xlfn.TEXTJOIN(",",TRUE,IF('V7 PROBLEMS'!$D$3:$D$83=$B2,'V7 PROBLEMS'!$I$3:$I$83,""))</f>
        <v>7.22365591397849</v>
      </c>
    </row>
    <row r="3" spans="1:5" x14ac:dyDescent="0.25">
      <c r="B3" t="s">
        <v>147</v>
      </c>
      <c r="C3">
        <f>COUNTIF('V7 PROBLEMS'!$D$3:$D$83,B3)</f>
        <v>1</v>
      </c>
      <c r="D3" s="2" cm="1">
        <f t="array" aca="1" ref="D3" ca="1">IFERROR(AVERAGE(--MID(SUBSTITUTE(","&amp;$E3,",",REPT(" ",LEN($E3))),ROW(INDIRECT("1:"&amp;LEN($E3)-LEN(SUBSTITUTE($E3,",",""))+1))*LEN($E3),LEN($E3))),$E3)</f>
        <v>7.1708967851098997</v>
      </c>
      <c r="E3" s="13" t="str" cm="1">
        <f t="array" ref="E3">_xlfn.TEXTJOIN(",",TRUE,IF('V7 PROBLEMS'!$D$3:$D$83=$B3,'V7 PROBLEMS'!$I$3:$I$83,""))</f>
        <v>7.17089678510998</v>
      </c>
    </row>
    <row r="4" spans="1:5" x14ac:dyDescent="0.25">
      <c r="B4" t="s">
        <v>138</v>
      </c>
      <c r="C4">
        <f>COUNTIF('V7 PROBLEMS'!$D$3:$D$83,B4)</f>
        <v>1</v>
      </c>
      <c r="D4" s="2" cm="1">
        <f t="array" aca="1" ref="D4" ca="1">IFERROR(AVERAGE(--MID(SUBSTITUTE(","&amp;$E4,",",REPT(" ",LEN($E4))),ROW(INDIRECT("1:"&amp;LEN($E4)-LEN(SUBSTITUTE($E4,",",""))+1))*LEN($E4),LEN($E4))),$E4)</f>
        <v>7.1167279411764</v>
      </c>
      <c r="E4" s="13" t="str" cm="1">
        <f t="array" ref="E4">_xlfn.TEXTJOIN(",",TRUE,IF('V7 PROBLEMS'!$D$3:$D$83=$B4,'V7 PROBLEMS'!$I$3:$I$83,""))</f>
        <v>7.11672794117647</v>
      </c>
    </row>
    <row r="5" spans="1:5" x14ac:dyDescent="0.25">
      <c r="B5" t="s">
        <v>103</v>
      </c>
      <c r="C5">
        <f>COUNTIF('V7 PROBLEMS'!$D$3:$D$83,B5)</f>
        <v>7</v>
      </c>
      <c r="D5" s="2" cm="1">
        <f t="array" aca="1" ref="D5" ca="1">IFERROR(AVERAGE(--MID(SUBSTITUTE(","&amp;$E5,",",REPT(" ",LEN($E5))),ROW(INDIRECT("1:"&amp;LEN($E5)-LEN(SUBSTITUTE($E5,",",""))+1))*LEN($E5),LEN($E5))),$E5)</f>
        <v>7.1050298911386518</v>
      </c>
      <c r="E5" s="13" t="str" cm="1">
        <f t="array" ref="E5">_xlfn.TEXTJOIN(",",TRUE,IF('V7 PROBLEMS'!$D$3:$D$83=$B5,'V7 PROBLEMS'!$I$3:$I$83,""))</f>
        <v>7.02885482416592,7.06538734896944,7.07574536663981,7.08568598315998,7.09381663113006,7.15505804311774,7.23066104078762</v>
      </c>
    </row>
    <row r="6" spans="1:5" x14ac:dyDescent="0.25">
      <c r="B6" t="s">
        <v>143</v>
      </c>
      <c r="C6">
        <f>COUNTIF('V7 PROBLEMS'!$D$3:$D$83,B6)</f>
        <v>1</v>
      </c>
      <c r="D6" s="2" cm="1">
        <f t="array" aca="1" ref="D6" ca="1">IFERROR(AVERAGE(--MID(SUBSTITUTE(","&amp;$E6,",",REPT(" ",LEN($E6))),ROW(INDIRECT("1:"&amp;LEN($E6)-LEN(SUBSTITUTE($E6,",",""))+1))*LEN($E6),LEN($E6))),$E6)</f>
        <v>7.0913921360250001</v>
      </c>
      <c r="E6" s="13" t="str" cm="1">
        <f t="array" ref="E6">_xlfn.TEXTJOIN(",",TRUE,IF('V7 PROBLEMS'!$D$3:$D$83=$B6,'V7 PROBLEMS'!$I$3:$I$83,""))</f>
        <v>7.0913921360255</v>
      </c>
    </row>
    <row r="7" spans="1:5" x14ac:dyDescent="0.25">
      <c r="B7" t="s">
        <v>37</v>
      </c>
      <c r="C7">
        <f>COUNTIF('V7 PROBLEMS'!$D$3:$D$83,B7)</f>
        <v>1</v>
      </c>
      <c r="D7" s="2" cm="1">
        <f t="array" aca="1" ref="D7" ca="1">IFERROR(AVERAGE(--MID(SUBSTITUTE(","&amp;$E7,",",REPT(" ",LEN($E7))),ROW(INDIRECT("1:"&amp;LEN($E7)-LEN(SUBSTITUTE($E7,",",""))+1))*LEN($E7),LEN($E7))),$E7)</f>
        <v>7.0834623722514003</v>
      </c>
      <c r="E7" s="13" t="str" cm="1">
        <f t="array" ref="E7">_xlfn.TEXTJOIN(",",TRUE,IF('V7 PROBLEMS'!$D$3:$D$83=$B7,'V7 PROBLEMS'!$I$3:$I$83,""))</f>
        <v>7.08346237225147</v>
      </c>
    </row>
    <row r="8" spans="1:5" x14ac:dyDescent="0.25">
      <c r="B8" t="s">
        <v>121</v>
      </c>
      <c r="C8">
        <f>COUNTIF('V7 PROBLEMS'!$D$3:$D$83,B8)</f>
        <v>2</v>
      </c>
      <c r="D8" s="2" cm="1">
        <f t="array" aca="1" ref="D8" ca="1">IFERROR(AVERAGE(--MID(SUBSTITUTE(","&amp;$E8,",",REPT(" ",LEN($E8))),ROW(INDIRECT("1:"&amp;LEN($E8)-LEN(SUBSTITUTE($E8,",",""))+1))*LEN($E8),LEN($E8))),$E8)</f>
        <v>7.037935638949655</v>
      </c>
      <c r="E8" s="13" t="str" cm="1">
        <f t="array" ref="E8">_xlfn.TEXTJOIN(",",TRUE,IF('V7 PROBLEMS'!$D$3:$D$83=$B8,'V7 PROBLEMS'!$I$3:$I$83,""))</f>
        <v>6.98822759973839,7.08764367816092</v>
      </c>
    </row>
    <row r="9" spans="1:5" x14ac:dyDescent="0.25">
      <c r="B9" t="s">
        <v>125</v>
      </c>
      <c r="C9">
        <f>COUNTIF('V7 PROBLEMS'!$D$3:$D$83,B9)</f>
        <v>1</v>
      </c>
      <c r="D9" s="2" cm="1">
        <f t="array" aca="1" ref="D9" ca="1">IFERROR(AVERAGE(--MID(SUBSTITUTE(","&amp;$E9,",",REPT(" ",LEN($E9))),ROW(INDIRECT("1:"&amp;LEN($E9)-LEN(SUBSTITUTE($E9,",",""))+1))*LEN($E9),LEN($E9))),$E9)</f>
        <v>7.0321199143467998</v>
      </c>
      <c r="E9" s="13" t="str" cm="1">
        <f t="array" ref="E9">_xlfn.TEXTJOIN(",",TRUE,IF('V7 PROBLEMS'!$D$3:$D$83=$B9,'V7 PROBLEMS'!$I$3:$I$83,""))</f>
        <v>7.03211991434689</v>
      </c>
    </row>
    <row r="10" spans="1:5" x14ac:dyDescent="0.25">
      <c r="B10" t="s">
        <v>112</v>
      </c>
      <c r="C10">
        <f>COUNTIF('V7 PROBLEMS'!$D$3:$D$83,B10)</f>
        <v>1</v>
      </c>
      <c r="D10" s="2" cm="1">
        <f t="array" aca="1" ref="D10" ca="1">IFERROR(AVERAGE(--MID(SUBSTITUTE(","&amp;$E10,",",REPT(" ",LEN($E10))),ROW(INDIRECT("1:"&amp;LEN($E10)-LEN(SUBSTITUTE($E10,",",""))+1))*LEN($E10),LEN($E10))),$E10)</f>
        <v>7.0273828330699999</v>
      </c>
      <c r="E10" s="13" t="str" cm="1">
        <f t="array" ref="E10">_xlfn.TEXTJOIN(",",TRUE,IF('V7 PROBLEMS'!$D$3:$D$83=$B10,'V7 PROBLEMS'!$I$3:$I$83,""))</f>
        <v>7.02738283307004</v>
      </c>
    </row>
    <row r="11" spans="1:5" x14ac:dyDescent="0.25">
      <c r="B11" t="s">
        <v>107</v>
      </c>
      <c r="C11">
        <f>COUNTIF('V7 PROBLEMS'!$D$3:$D$83,B11)</f>
        <v>1</v>
      </c>
      <c r="D11" s="2" cm="1">
        <f t="array" aca="1" ref="D11" ca="1">IFERROR(AVERAGE(--MID(SUBSTITUTE(","&amp;$E11,",",REPT(" ",LEN($E11))),ROW(INDIRECT("1:"&amp;LEN($E11)-LEN(SUBSTITUTE($E11,",",""))+1))*LEN($E11),LEN($E11))),$E11)</f>
        <v>7.0198271479410002</v>
      </c>
      <c r="E11" s="13" t="str" cm="1">
        <f t="array" ref="E11">_xlfn.TEXTJOIN(",",TRUE,IF('V7 PROBLEMS'!$D$3:$D$83=$B11,'V7 PROBLEMS'!$I$3:$I$83,""))</f>
        <v>7.01982714794103</v>
      </c>
    </row>
    <row r="12" spans="1:5" x14ac:dyDescent="0.25">
      <c r="B12" t="s">
        <v>96</v>
      </c>
      <c r="C12">
        <f>COUNTIF('V7 PROBLEMS'!$D$3:$D$83,B12)</f>
        <v>1</v>
      </c>
      <c r="D12" s="2" cm="1">
        <f t="array" aca="1" ref="D12" ca="1">IFERROR(AVERAGE(--MID(SUBSTITUTE(","&amp;$E12,",",REPT(" ",LEN($E12))),ROW(INDIRECT("1:"&amp;LEN($E12)-LEN(SUBSTITUTE($E12,",",""))+1))*LEN($E12),LEN($E12))),$E12)</f>
        <v>7.0163785259326001</v>
      </c>
      <c r="E12" s="13" t="str" cm="1">
        <f t="array" ref="E12">_xlfn.TEXTJOIN(",",TRUE,IF('V7 PROBLEMS'!$D$3:$D$83=$B12,'V7 PROBLEMS'!$I$3:$I$83,""))</f>
        <v>7.01637852593267</v>
      </c>
    </row>
    <row r="13" spans="1:5" x14ac:dyDescent="0.25">
      <c r="B13" t="s">
        <v>98</v>
      </c>
      <c r="C13">
        <f>COUNTIF('V7 PROBLEMS'!$D$3:$D$83,B13)</f>
        <v>4</v>
      </c>
      <c r="D13" s="2" cm="1">
        <f t="array" aca="1" ref="D13" ca="1">IFERROR(AVERAGE(--MID(SUBSTITUTE(","&amp;$E13,",",REPT(" ",LEN($E13))),ROW(INDIRECT("1:"&amp;LEN($E13)-LEN(SUBSTITUTE($E13,",",""))+1))*LEN($E13),LEN($E13))),$E13)</f>
        <v>7.0079088913013106</v>
      </c>
      <c r="E13" s="13" t="str" cm="1">
        <f t="array" ref="E13">_xlfn.TEXTJOIN(",",TRUE,IF('V7 PROBLEMS'!$D$3:$D$83=$B13,'V7 PROBLEMS'!$I$3:$I$83,""))</f>
        <v>6.85883280757098,6.95396298054105,7.05988023952096,7.15895953757225</v>
      </c>
    </row>
    <row r="14" spans="1:5" x14ac:dyDescent="0.25">
      <c r="B14" t="s">
        <v>109</v>
      </c>
      <c r="C14">
        <f>COUNTIF('V7 PROBLEMS'!$D$3:$D$83,B14)</f>
        <v>1</v>
      </c>
      <c r="D14" s="2" cm="1">
        <f t="array" aca="1" ref="D14" ca="1">IFERROR(AVERAGE(--MID(SUBSTITUTE(","&amp;$E14,",",REPT(" ",LEN($E14))),ROW(INDIRECT("1:"&amp;LEN($E14)-LEN(SUBSTITUTE($E14,",",""))+1))*LEN($E14),LEN($E14))),$E14)</f>
        <v>7.0035897435896999</v>
      </c>
      <c r="E14" s="13" t="str" cm="1">
        <f t="array" ref="E14">_xlfn.TEXTJOIN(",",TRUE,IF('V7 PROBLEMS'!$D$3:$D$83=$B14,'V7 PROBLEMS'!$I$3:$I$83,""))</f>
        <v>7.00358974358974</v>
      </c>
    </row>
    <row r="15" spans="1:5" x14ac:dyDescent="0.25">
      <c r="B15" t="s">
        <v>114</v>
      </c>
      <c r="C15">
        <f>COUNTIF('V7 PROBLEMS'!$D$3:$D$83,B15)</f>
        <v>1</v>
      </c>
      <c r="D15" s="2" cm="1">
        <f t="array" aca="1" ref="D15" ca="1">IFERROR(AVERAGE(--MID(SUBSTITUTE(","&amp;$E15,",",REPT(" ",LEN($E15))),ROW(INDIRECT("1:"&amp;LEN($E15)-LEN(SUBSTITUTE($E15,",",""))+1))*LEN($E15),LEN($E15))),$E15)</f>
        <v>7.0011043622307998</v>
      </c>
      <c r="E15" s="13" t="str" cm="1">
        <f t="array" ref="E15">_xlfn.TEXTJOIN(",",TRUE,IF('V7 PROBLEMS'!$D$3:$D$83=$B15,'V7 PROBLEMS'!$I$3:$I$83,""))</f>
        <v>7.00110436223081</v>
      </c>
    </row>
    <row r="16" spans="1:5" x14ac:dyDescent="0.25">
      <c r="B16" t="s">
        <v>100</v>
      </c>
      <c r="C16">
        <f>COUNTIF('V7 PROBLEMS'!$D$3:$D$83,B16)</f>
        <v>1</v>
      </c>
      <c r="D16" s="2" cm="1">
        <f t="array" aca="1" ref="D16" ca="1">IFERROR(AVERAGE(--MID(SUBSTITUTE(","&amp;$E16,",",REPT(" ",LEN($E16))),ROW(INDIRECT("1:"&amp;LEN($E16)-LEN(SUBSTITUTE($E16,",",""))+1))*LEN($E16),LEN($E16))),$E16)</f>
        <v>6.9928707224334001</v>
      </c>
      <c r="E16" s="13" t="str" cm="1">
        <f t="array" ref="E16">_xlfn.TEXTJOIN(",",TRUE,IF('V7 PROBLEMS'!$D$3:$D$83=$B16,'V7 PROBLEMS'!$I$3:$I$83,""))</f>
        <v>6.99287072243346</v>
      </c>
    </row>
    <row r="17" spans="2:5" x14ac:dyDescent="0.25">
      <c r="B17" t="s">
        <v>105</v>
      </c>
      <c r="C17">
        <f>COUNTIF('V7 PROBLEMS'!$D$3:$D$83,B17)</f>
        <v>1</v>
      </c>
      <c r="D17" s="2" cm="1">
        <f t="array" aca="1" ref="D17" ca="1">IFERROR(AVERAGE(--MID(SUBSTITUTE(","&amp;$E17,",",REPT(" ",LEN($E17))),ROW(INDIRECT("1:"&amp;LEN($E17)-LEN(SUBSTITUTE($E17,",",""))+1))*LEN($E17),LEN($E17))),$E17)</f>
        <v>6.9925447316103</v>
      </c>
      <c r="E17" s="13" t="str" cm="1">
        <f t="array" ref="E17">_xlfn.TEXTJOIN(",",TRUE,IF('V7 PROBLEMS'!$D$3:$D$83=$B17,'V7 PROBLEMS'!$I$3:$I$83,""))</f>
        <v>6.99254473161034</v>
      </c>
    </row>
    <row r="18" spans="2:5" x14ac:dyDescent="0.25">
      <c r="B18" t="s">
        <v>155</v>
      </c>
      <c r="C18">
        <f>COUNTIF('V7 PROBLEMS'!$D$3:$D$83,B18)</f>
        <v>1</v>
      </c>
      <c r="D18" s="2" cm="1">
        <f t="array" aca="1" ref="D18" ca="1">IFERROR(AVERAGE(--MID(SUBSTITUTE(","&amp;$E18,",",REPT(" ",LEN($E18))),ROW(INDIRECT("1:"&amp;LEN($E18)-LEN(SUBSTITUTE($E18,",",""))+1))*LEN($E18),LEN($E18))),$E18)</f>
        <v>6.9849675435599003</v>
      </c>
      <c r="E18" s="13" t="str" cm="1">
        <f t="array" ref="E18">_xlfn.TEXTJOIN(",",TRUE,IF('V7 PROBLEMS'!$D$3:$D$83=$B18,'V7 PROBLEMS'!$I$3:$I$83,""))</f>
        <v>6.98496754355996</v>
      </c>
    </row>
    <row r="19" spans="2:5" x14ac:dyDescent="0.25">
      <c r="B19" t="s">
        <v>136</v>
      </c>
      <c r="C19">
        <f>COUNTIF('V7 PROBLEMS'!$D$3:$D$83,B19)</f>
        <v>1</v>
      </c>
      <c r="D19" s="2" cm="1">
        <f t="array" aca="1" ref="D19" ca="1">IFERROR(AVERAGE(--MID(SUBSTITUTE(","&amp;$E19,",",REPT(" ",LEN($E19))),ROW(INDIRECT("1:"&amp;LEN($E19)-LEN(SUBSTITUTE($E19,",",""))+1))*LEN($E19),LEN($E19))),$E19)</f>
        <v>6.9681528662419998</v>
      </c>
      <c r="E19" s="13" t="str" cm="1">
        <f t="array" ref="E19">_xlfn.TEXTJOIN(",",TRUE,IF('V7 PROBLEMS'!$D$3:$D$83=$B19,'V7 PROBLEMS'!$I$3:$I$83,""))</f>
        <v>6.96815286624204</v>
      </c>
    </row>
    <row r="20" spans="2:5" x14ac:dyDescent="0.25">
      <c r="B20" t="s">
        <v>88</v>
      </c>
      <c r="C20">
        <f>COUNTIF('V7 PROBLEMS'!$D$3:$D$83,B20)</f>
        <v>1</v>
      </c>
      <c r="D20" s="2" cm="1">
        <f t="array" aca="1" ref="D20" ca="1">IFERROR(AVERAGE(--MID(SUBSTITUTE(","&amp;$E20,",",REPT(" ",LEN($E20))),ROW(INDIRECT("1:"&amp;LEN($E20)-LEN(SUBSTITUTE($E20,",",""))+1))*LEN($E20),LEN($E20))),$E20)</f>
        <v>6.9644992526158003</v>
      </c>
      <c r="E20" s="13" t="str" cm="1">
        <f t="array" ref="E20">_xlfn.TEXTJOIN(",",TRUE,IF('V7 PROBLEMS'!$D$3:$D$83=$B20,'V7 PROBLEMS'!$I$3:$I$83,""))</f>
        <v>6.96449925261584</v>
      </c>
    </row>
    <row r="21" spans="2:5" x14ac:dyDescent="0.25">
      <c r="B21" t="s">
        <v>94</v>
      </c>
      <c r="C21">
        <f>COUNTIF('V7 PROBLEMS'!$D$3:$D$83,B21)</f>
        <v>2</v>
      </c>
      <c r="D21" s="2" cm="1">
        <f t="array" aca="1" ref="D21" ca="1">IFERROR(AVERAGE(--MID(SUBSTITUTE(","&amp;$E21,",",REPT(" ",LEN($E21))),ROW(INDIRECT("1:"&amp;LEN($E21)-LEN(SUBSTITUTE($E21,",",""))+1))*LEN($E21),LEN($E21))),$E21)</f>
        <v>6.9631676226722101</v>
      </c>
      <c r="E21" s="13" t="str" cm="1">
        <f t="array" ref="E21">_xlfn.TEXTJOIN(",",TRUE,IF('V7 PROBLEMS'!$D$3:$D$83=$B21,'V7 PROBLEMS'!$I$3:$I$83,""))</f>
        <v>6.93270467209601,6.99363057324841</v>
      </c>
    </row>
    <row r="22" spans="2:5" x14ac:dyDescent="0.25">
      <c r="B22" t="s">
        <v>62</v>
      </c>
      <c r="C22">
        <f>COUNTIF('V7 PROBLEMS'!$D$3:$D$83,B22)</f>
        <v>1</v>
      </c>
      <c r="D22" s="2" cm="1">
        <f t="array" aca="1" ref="D22" ca="1">IFERROR(AVERAGE(--MID(SUBSTITUTE(","&amp;$E22,",",REPT(" ",LEN($E22))),ROW(INDIRECT("1:"&amp;LEN($E22)-LEN(SUBSTITUTE($E22,",",""))+1))*LEN($E22),LEN($E22))),$E22)</f>
        <v>6.9623386884381997</v>
      </c>
      <c r="E22" s="13" t="str" cm="1">
        <f t="array" ref="E22">_xlfn.TEXTJOIN(",",TRUE,IF('V7 PROBLEMS'!$D$3:$D$83=$B22,'V7 PROBLEMS'!$I$3:$I$83,""))</f>
        <v>6.96233868843824</v>
      </c>
    </row>
    <row r="23" spans="2:5" x14ac:dyDescent="0.25">
      <c r="B23" t="s">
        <v>48</v>
      </c>
      <c r="C23">
        <f>COUNTIF('V7 PROBLEMS'!$D$3:$D$83,B23)</f>
        <v>3</v>
      </c>
      <c r="D23" s="2" cm="1">
        <f t="array" aca="1" ref="D23" ca="1">IFERROR(AVERAGE(--MID(SUBSTITUTE(","&amp;$E23,",",REPT(" ",LEN($E23))),ROW(INDIRECT("1:"&amp;LEN($E23)-LEN(SUBSTITUTE($E23,",",""))+1))*LEN($E23),LEN($E23))),$E23)</f>
        <v>6.9508598395539325</v>
      </c>
      <c r="E23" s="13" t="str" cm="1">
        <f t="array" ref="E23">_xlfn.TEXTJOIN(",",TRUE,IF('V7 PROBLEMS'!$D$3:$D$83=$B23,'V7 PROBLEMS'!$I$3:$I$83,""))</f>
        <v>6.86707882534776,6.93871706758305,7.04678362573099</v>
      </c>
    </row>
    <row r="24" spans="2:5" x14ac:dyDescent="0.25">
      <c r="B24" t="s">
        <v>90</v>
      </c>
      <c r="C24">
        <f>COUNTIF('V7 PROBLEMS'!$D$3:$D$83,B24)</f>
        <v>1</v>
      </c>
      <c r="D24" s="2" cm="1">
        <f t="array" aca="1" ref="D24" ca="1">IFERROR(AVERAGE(--MID(SUBSTITUTE(","&amp;$E24,",",REPT(" ",LEN($E24))),ROW(INDIRECT("1:"&amp;LEN($E24)-LEN(SUBSTITUTE($E24,",",""))+1))*LEN($E24),LEN($E24))),$E24)</f>
        <v>6.9461778471138</v>
      </c>
      <c r="E24" s="13" t="str" cm="1">
        <f t="array" ref="E24">_xlfn.TEXTJOIN(",",TRUE,IF('V7 PROBLEMS'!$D$3:$D$83=$B24,'V7 PROBLEMS'!$I$3:$I$83,""))</f>
        <v>6.94617784711388</v>
      </c>
    </row>
    <row r="25" spans="2:5" x14ac:dyDescent="0.25">
      <c r="B25" t="s">
        <v>55</v>
      </c>
      <c r="C25">
        <f>COUNTIF('V7 PROBLEMS'!$D$3:$D$83,B25)</f>
        <v>1</v>
      </c>
      <c r="D25" s="2" cm="1">
        <f t="array" aca="1" ref="D25" ca="1">IFERROR(AVERAGE(--MID(SUBSTITUTE(","&amp;$E25,",",REPT(" ",LEN($E25))),ROW(INDIRECT("1:"&amp;LEN($E25)-LEN(SUBSTITUTE($E25,",",""))+1))*LEN($E25),LEN($E25))),$E25)</f>
        <v>6.9309107222969004</v>
      </c>
      <c r="E25" s="13" t="str" cm="1">
        <f t="array" ref="E25">_xlfn.TEXTJOIN(",",TRUE,IF('V7 PROBLEMS'!$D$3:$D$83=$B25,'V7 PROBLEMS'!$I$3:$I$83,""))</f>
        <v>6.93091072229699</v>
      </c>
    </row>
    <row r="26" spans="2:5" x14ac:dyDescent="0.25">
      <c r="B26" t="s">
        <v>58</v>
      </c>
      <c r="C26">
        <f>COUNTIF('V7 PROBLEMS'!$D$3:$D$83,B26)</f>
        <v>2</v>
      </c>
      <c r="D26" s="2" cm="1">
        <f t="array" aca="1" ref="D26" ca="1">IFERROR(AVERAGE(--MID(SUBSTITUTE(","&amp;$E26,",",REPT(" ",LEN($E26))),ROW(INDIRECT("1:"&amp;LEN($E26)-LEN(SUBSTITUTE($E26,",",""))+1))*LEN($E26),LEN($E26))),$E26)</f>
        <v>6.9304032952584702</v>
      </c>
      <c r="E26" s="13" t="str" cm="1">
        <f t="array" ref="E26">_xlfn.TEXTJOIN(",",TRUE,IF('V7 PROBLEMS'!$D$3:$D$83=$B26,'V7 PROBLEMS'!$I$3:$I$83,""))</f>
        <v>6.91748675246026,6.94331983805668</v>
      </c>
    </row>
    <row r="27" spans="2:5" x14ac:dyDescent="0.25">
      <c r="B27" t="s">
        <v>78</v>
      </c>
      <c r="C27">
        <f>COUNTIF('V7 PROBLEMS'!$D$3:$D$83,B27)</f>
        <v>1</v>
      </c>
      <c r="D27" s="2" cm="1">
        <f t="array" aca="1" ref="D27" ca="1">IFERROR(AVERAGE(--MID(SUBSTITUTE(","&amp;$E27,",",REPT(" ",LEN($E27))),ROW(INDIRECT("1:"&amp;LEN($E27)-LEN(SUBSTITUTE($E27,",",""))+1))*LEN($E27),LEN($E27))),$E27)</f>
        <v>6.9219835754894996</v>
      </c>
      <c r="E27" s="13" t="str" cm="1">
        <f t="array" ref="E27">_xlfn.TEXTJOIN(",",TRUE,IF('V7 PROBLEMS'!$D$3:$D$83=$B27,'V7 PROBLEMS'!$I$3:$I$83,""))</f>
        <v>6.92198357548958</v>
      </c>
    </row>
    <row r="28" spans="2:5" x14ac:dyDescent="0.25">
      <c r="B28" t="s">
        <v>33</v>
      </c>
      <c r="C28">
        <f>COUNTIF('V7 PROBLEMS'!$D$3:$D$83,B28)</f>
        <v>5</v>
      </c>
      <c r="D28" s="2" cm="1">
        <f t="array" aca="1" ref="D28" ca="1">IFERROR(AVERAGE(--MID(SUBSTITUTE(","&amp;$E28,",",REPT(" ",LEN($E28))),ROW(INDIRECT("1:"&amp;LEN($E28)-LEN(SUBSTITUTE($E28,",",""))+1))*LEN($E28),LEN($E28))),$E28)</f>
        <v>6.9189914721522312</v>
      </c>
      <c r="E28" s="13" t="str" cm="1">
        <f t="array" ref="E28">_xlfn.TEXTJOIN(",",TRUE,IF('V7 PROBLEMS'!$D$3:$D$83=$B28,'V7 PROBLEMS'!$I$3:$I$83,""))</f>
        <v>6.76602819898909,6.89653333333333,6.91203518592563,6.9929532351057,7.02740740740741</v>
      </c>
    </row>
    <row r="29" spans="2:5" x14ac:dyDescent="0.25">
      <c r="B29" t="s">
        <v>149</v>
      </c>
      <c r="C29">
        <f>COUNTIF('V7 PROBLEMS'!$D$3:$D$83,B29)</f>
        <v>1</v>
      </c>
      <c r="D29" s="2" cm="1">
        <f t="array" aca="1" ref="D29" ca="1">IFERROR(AVERAGE(--MID(SUBSTITUTE(","&amp;$E29,",",REPT(" ",LEN($E29))),ROW(INDIRECT("1:"&amp;LEN($E29)-LEN(SUBSTITUTE($E29,",",""))+1))*LEN($E29),LEN($E29))),$E29)</f>
        <v>6.9089347079036996</v>
      </c>
      <c r="E29" s="13" t="str" cm="1">
        <f t="array" ref="E29">_xlfn.TEXTJOIN(",",TRUE,IF('V7 PROBLEMS'!$D$3:$D$83=$B29,'V7 PROBLEMS'!$I$3:$I$83,""))</f>
        <v>6.90893470790378</v>
      </c>
    </row>
    <row r="30" spans="2:5" x14ac:dyDescent="0.25">
      <c r="B30" t="s">
        <v>44</v>
      </c>
      <c r="C30">
        <f>COUNTIF('V7 PROBLEMS'!$D$3:$D$83,B30)</f>
        <v>2</v>
      </c>
      <c r="D30" s="2" cm="1">
        <f t="array" aca="1" ref="D30" ca="1">IFERROR(AVERAGE(--MID(SUBSTITUTE(","&amp;$E30,",",REPT(" ",LEN($E30))),ROW(INDIRECT("1:"&amp;LEN($E30)-LEN(SUBSTITUTE($E30,",",""))+1))*LEN($E30),LEN($E30))),$E30)</f>
        <v>6.9031946876466899</v>
      </c>
      <c r="E30" s="13" t="str" cm="1">
        <f t="array" ref="E30">_xlfn.TEXTJOIN(",",TRUE,IF('V7 PROBLEMS'!$D$3:$D$83=$B30,'V7 PROBLEMS'!$I$3:$I$83,""))</f>
        <v>6.89401238816242,6.91237698713096</v>
      </c>
    </row>
    <row r="31" spans="2:5" x14ac:dyDescent="0.25">
      <c r="B31" t="s">
        <v>53</v>
      </c>
      <c r="C31">
        <f>COUNTIF('V7 PROBLEMS'!$D$3:$D$83,B31)</f>
        <v>1</v>
      </c>
      <c r="D31" s="2" cm="1">
        <f t="array" aca="1" ref="D31" ca="1">IFERROR(AVERAGE(--MID(SUBSTITUTE(","&amp;$E31,",",REPT(" ",LEN($E31))),ROW(INDIRECT("1:"&amp;LEN($E31)-LEN(SUBSTITUTE($E31,",",""))+1))*LEN($E31),LEN($E31))),$E31)</f>
        <v>6.9028934677771998</v>
      </c>
      <c r="E31" s="13" t="str" cm="1">
        <f t="array" ref="E31">_xlfn.TEXTJOIN(",",TRUE,IF('V7 PROBLEMS'!$D$3:$D$83=$B31,'V7 PROBLEMS'!$I$3:$I$83,""))</f>
        <v>6.90289346777729</v>
      </c>
    </row>
    <row r="32" spans="2:5" x14ac:dyDescent="0.25">
      <c r="B32" t="s">
        <v>46</v>
      </c>
      <c r="C32">
        <f>COUNTIF('V7 PROBLEMS'!$D$3:$D$83,B32)</f>
        <v>1</v>
      </c>
      <c r="D32" s="2" cm="1">
        <f t="array" aca="1" ref="D32" ca="1">IFERROR(AVERAGE(--MID(SUBSTITUTE(","&amp;$E32,",",REPT(" ",LEN($E32))),ROW(INDIRECT("1:"&amp;LEN($E32)-LEN(SUBSTITUTE($E32,",",""))+1))*LEN($E32),LEN($E32))),$E32)</f>
        <v>6.8984585741810998</v>
      </c>
      <c r="E32" s="13" t="str" cm="1">
        <f t="array" ref="E32">_xlfn.TEXTJOIN(",",TRUE,IF('V7 PROBLEMS'!$D$3:$D$83=$B32,'V7 PROBLEMS'!$I$3:$I$83,""))</f>
        <v>6.89845857418112</v>
      </c>
    </row>
    <row r="33" spans="1:5" x14ac:dyDescent="0.25">
      <c r="B33" t="s">
        <v>69</v>
      </c>
      <c r="C33">
        <f>COUNTIF('V7 PROBLEMS'!$D$3:$D$83,B33)</f>
        <v>1</v>
      </c>
      <c r="D33" s="2" cm="1">
        <f t="array" aca="1" ref="D33" ca="1">IFERROR(AVERAGE(--MID(SUBSTITUTE(","&amp;$E33,",",REPT(" ",LEN($E33))),ROW(INDIRECT("1:"&amp;LEN($E33)-LEN(SUBSTITUTE($E33,",",""))+1))*LEN($E33),LEN($E33))),$E33)</f>
        <v>6.8958851146092002</v>
      </c>
      <c r="E33" s="13" t="str" cm="1">
        <f t="array" ref="E33">_xlfn.TEXTJOIN(",",TRUE,IF('V7 PROBLEMS'!$D$3:$D$83=$B33,'V7 PROBLEMS'!$I$3:$I$83,""))</f>
        <v>6.89588511460922</v>
      </c>
    </row>
    <row r="34" spans="1:5" x14ac:dyDescent="0.25">
      <c r="B34" s="8" t="s">
        <v>85</v>
      </c>
      <c r="C34" s="8">
        <f>COUNTIF('V7 PROBLEMS'!$D$3:$D$83,B34)</f>
        <v>1</v>
      </c>
      <c r="D34" s="2" cm="1">
        <f t="array" aca="1" ref="D34" ca="1">IFERROR(AVERAGE(--MID(SUBSTITUTE(","&amp;$E34,",",REPT(" ",LEN($E34))),ROW(INDIRECT("1:"&amp;LEN($E34)-LEN(SUBSTITUTE($E34,",",""))+1))*LEN($E34),LEN($E34))),$E34)</f>
        <v>6.8958485069190996</v>
      </c>
      <c r="E34" s="13" t="str" cm="1">
        <f t="array" ref="E34">_xlfn.TEXTJOIN(",",TRUE,IF('V7 PROBLEMS'!$D$3:$D$83=$B34,'V7 PROBLEMS'!$I$3:$I$83,""))</f>
        <v>6.89584850691916</v>
      </c>
    </row>
    <row r="35" spans="1:5" x14ac:dyDescent="0.25">
      <c r="B35" t="s">
        <v>153</v>
      </c>
      <c r="C35">
        <f>COUNTIF('V7 PROBLEMS'!$D$3:$D$83,B35)</f>
        <v>1</v>
      </c>
      <c r="D35" s="2" cm="1">
        <f t="array" aca="1" ref="D35" ca="1">IFERROR(AVERAGE(--MID(SUBSTITUTE(","&amp;$E35,",",REPT(" ",LEN($E35))),ROW(INDIRECT("1:"&amp;LEN($E35)-LEN(SUBSTITUTE($E35,",",""))+1))*LEN($E35),LEN($E35))),$E35)</f>
        <v>6.8930232558139002</v>
      </c>
      <c r="E35" s="13" t="str" cm="1">
        <f t="array" ref="E35">_xlfn.TEXTJOIN(",",TRUE,IF('V7 PROBLEMS'!$D$3:$D$83=$B35,'V7 PROBLEMS'!$I$3:$I$83,""))</f>
        <v>6.89302325581395</v>
      </c>
    </row>
    <row r="36" spans="1:5" x14ac:dyDescent="0.25">
      <c r="B36" t="s">
        <v>23</v>
      </c>
      <c r="C36">
        <f>COUNTIF('V7 PROBLEMS'!$D$3:$D$83,B36)</f>
        <v>1</v>
      </c>
      <c r="D36" s="2" cm="1">
        <f t="array" aca="1" ref="D36" ca="1">IFERROR(AVERAGE(--MID(SUBSTITUTE(","&amp;$E36,",",REPT(" ",LEN($E36))),ROW(INDIRECT("1:"&amp;LEN($E36)-LEN(SUBSTITUTE($E36,",",""))+1))*LEN($E36),LEN($E36))),$E36)</f>
        <v>6.8916068018549996</v>
      </c>
      <c r="E36" s="13" t="str" cm="1">
        <f t="array" ref="E36">_xlfn.TEXTJOIN(",",TRUE,IF('V7 PROBLEMS'!$D$3:$D$83=$B36,'V7 PROBLEMS'!$I$3:$I$83,""))</f>
        <v>6.89160680185505</v>
      </c>
    </row>
    <row r="37" spans="1:5" x14ac:dyDescent="0.25">
      <c r="A37" s="8"/>
      <c r="B37" t="s">
        <v>67</v>
      </c>
      <c r="C37">
        <f>COUNTIF('V7 PROBLEMS'!$D$3:$D$83,B37)</f>
        <v>3</v>
      </c>
      <c r="D37" s="2" cm="1">
        <f t="array" aca="1" ref="D37" ca="1">IFERROR(AVERAGE(--MID(SUBSTITUTE(","&amp;$E37,",",REPT(" ",LEN($E37))),ROW(INDIRECT("1:"&amp;LEN($E37)-LEN(SUBSTITUTE($E37,",",""))+1))*LEN($E37),LEN($E37))),$E37)</f>
        <v>6.8915450846031661</v>
      </c>
      <c r="E37" s="13" t="str" cm="1">
        <f t="array" ref="E37">_xlfn.TEXTJOIN(",",TRUE,IF('V7 PROBLEMS'!$D$3:$D$83=$B37,'V7 PROBLEMS'!$I$3:$I$83,""))</f>
        <v>6.85257731958763,6.88162422573985,6.94043370848202</v>
      </c>
    </row>
    <row r="38" spans="1:5" x14ac:dyDescent="0.25">
      <c r="B38" t="s">
        <v>82</v>
      </c>
      <c r="C38">
        <f>COUNTIF('V7 PROBLEMS'!$D$3:$D$83,B38)</f>
        <v>1</v>
      </c>
      <c r="D38" s="2" cm="1">
        <f t="array" aca="1" ref="D38" ca="1">IFERROR(AVERAGE(--MID(SUBSTITUTE(","&amp;$E38,",",REPT(" ",LEN($E38))),ROW(INDIRECT("1:"&amp;LEN($E38)-LEN(SUBSTITUTE($E38,",",""))+1))*LEN($E38),LEN($E38))),$E38)</f>
        <v>6.8912188728702004</v>
      </c>
      <c r="E38" s="13" t="str" cm="1">
        <f t="array" ref="E38">_xlfn.TEXTJOIN(",",TRUE,IF('V7 PROBLEMS'!$D$3:$D$83=$B38,'V7 PROBLEMS'!$I$3:$I$83,""))</f>
        <v>6.89121887287025</v>
      </c>
    </row>
    <row r="39" spans="1:5" x14ac:dyDescent="0.25">
      <c r="B39" t="s">
        <v>39</v>
      </c>
      <c r="C39">
        <f>COUNTIF('V7 PROBLEMS'!$D$3:$D$83,B39)</f>
        <v>3</v>
      </c>
      <c r="D39" s="2" cm="1">
        <f t="array" aca="1" ref="D39" ca="1">IFERROR(AVERAGE(--MID(SUBSTITUTE(","&amp;$E39,",",REPT(" ",LEN($E39))),ROW(INDIRECT("1:"&amp;LEN($E39)-LEN(SUBSTITUTE($E39,",",""))+1))*LEN($E39),LEN($E39))),$E39)</f>
        <v>6.8893372711219696</v>
      </c>
      <c r="E39" s="13" t="str" cm="1">
        <f t="array" ref="E39">_xlfn.TEXTJOIN(",",TRUE,IF('V7 PROBLEMS'!$D$3:$D$83=$B39,'V7 PROBLEMS'!$I$3:$I$83,""))</f>
        <v>6.77208113719853,6.928208386277,6.96772228989038</v>
      </c>
    </row>
    <row r="40" spans="1:5" x14ac:dyDescent="0.25">
      <c r="B40" t="s">
        <v>65</v>
      </c>
      <c r="C40">
        <f>COUNTIF('V7 PROBLEMS'!$D$3:$D$83,B40)</f>
        <v>1</v>
      </c>
      <c r="D40" s="2" cm="1">
        <f t="array" aca="1" ref="D40" ca="1">IFERROR(AVERAGE(--MID(SUBSTITUTE(","&amp;$E40,",",REPT(" ",LEN($E40))),ROW(INDIRECT("1:"&amp;LEN($E40)-LEN(SUBSTITUTE($E40,",",""))+1))*LEN($E40),LEN($E40))),$E40)</f>
        <v>6.8718294657312002</v>
      </c>
      <c r="E40" s="13" t="str" cm="1">
        <f t="array" ref="E40">_xlfn.TEXTJOIN(",",TRUE,IF('V7 PROBLEMS'!$D$3:$D$83=$B40,'V7 PROBLEMS'!$I$3:$I$83,""))</f>
        <v>6.87182946573125</v>
      </c>
    </row>
    <row r="41" spans="1:5" x14ac:dyDescent="0.25">
      <c r="B41" t="s">
        <v>140</v>
      </c>
      <c r="C41">
        <f>COUNTIF('V7 PROBLEMS'!$D$3:$D$83,B41)</f>
        <v>1</v>
      </c>
      <c r="D41" s="2" cm="1">
        <f t="array" aca="1" ref="D41" ca="1">IFERROR(AVERAGE(--MID(SUBSTITUTE(","&amp;$E41,",",REPT(" ",LEN($E41))),ROW(INDIRECT("1:"&amp;LEN($E41)-LEN(SUBSTITUTE($E41,",",""))+1))*LEN($E41),LEN($E41))),$E41)</f>
        <v>6.870018975332</v>
      </c>
      <c r="E41" s="13" t="str" cm="1">
        <f t="array" ref="E41">_xlfn.TEXTJOIN(",",TRUE,IF('V7 PROBLEMS'!$D$3:$D$83=$B41,'V7 PROBLEMS'!$I$3:$I$83,""))</f>
        <v>6.87001897533207</v>
      </c>
    </row>
    <row r="42" spans="1:5" x14ac:dyDescent="0.25">
      <c r="B42" t="s">
        <v>35</v>
      </c>
      <c r="C42">
        <f>COUNTIF('V7 PROBLEMS'!$D$3:$D$83,B42)</f>
        <v>1</v>
      </c>
      <c r="D42" s="2" cm="1">
        <f t="array" aca="1" ref="D42" ca="1">IFERROR(AVERAGE(--MID(SUBSTITUTE(","&amp;$E42,",",REPT(" ",LEN($E42))),ROW(INDIRECT("1:"&amp;LEN($E42)-LEN(SUBSTITUTE($E42,",",""))+1))*LEN($E42),LEN($E42))),$E42)</f>
        <v>6.8688271604938</v>
      </c>
      <c r="E42" s="13" t="str" cm="1">
        <f t="array" ref="E42">_xlfn.TEXTJOIN(",",TRUE,IF('V7 PROBLEMS'!$D$3:$D$83=$B42,'V7 PROBLEMS'!$I$3:$I$83,""))</f>
        <v>6.86882716049383</v>
      </c>
    </row>
    <row r="43" spans="1:5" x14ac:dyDescent="0.25">
      <c r="B43" t="s">
        <v>29</v>
      </c>
      <c r="C43">
        <f>COUNTIF('V7 PROBLEMS'!$D$3:$D$83,B43)</f>
        <v>1</v>
      </c>
      <c r="D43" s="2" cm="1">
        <f t="array" aca="1" ref="D43" ca="1">IFERROR(AVERAGE(--MID(SUBSTITUTE(","&amp;$E43,",",REPT(" ",LEN($E43))),ROW(INDIRECT("1:"&amp;LEN($E43)-LEN(SUBSTITUTE($E43,",",""))+1))*LEN($E43),LEN($E43))),$E43)</f>
        <v>6.8648208469055003</v>
      </c>
      <c r="E43" s="13" t="str" cm="1">
        <f t="array" ref="E43">_xlfn.TEXTJOIN(",",TRUE,IF('V7 PROBLEMS'!$D$3:$D$83=$B43,'V7 PROBLEMS'!$I$3:$I$83,""))</f>
        <v>6.86482084690554</v>
      </c>
    </row>
    <row r="44" spans="1:5" x14ac:dyDescent="0.25">
      <c r="B44" t="s">
        <v>60</v>
      </c>
      <c r="C44">
        <f>COUNTIF('V7 PROBLEMS'!$D$3:$D$83,B44)</f>
        <v>1</v>
      </c>
      <c r="D44" s="2" cm="1">
        <f t="array" aca="1" ref="D44" ca="1">IFERROR(AVERAGE(--MID(SUBSTITUTE(","&amp;$E44,",",REPT(" ",LEN($E44))),ROW(INDIRECT("1:"&amp;LEN($E44)-LEN(SUBSTITUTE($E44,",",""))+1))*LEN($E44),LEN($E44))),$E44)</f>
        <v>6.8559386973179999</v>
      </c>
      <c r="E44" s="13" t="str" cm="1">
        <f t="array" ref="E44">_xlfn.TEXTJOIN(",",TRUE,IF('V7 PROBLEMS'!$D$3:$D$83=$B44,'V7 PROBLEMS'!$I$3:$I$83,""))</f>
        <v>6.85593869731801</v>
      </c>
    </row>
    <row r="45" spans="1:5" x14ac:dyDescent="0.25">
      <c r="B45" t="s">
        <v>74</v>
      </c>
      <c r="C45">
        <f>COUNTIF('V7 PROBLEMS'!$D$3:$D$83,B45)</f>
        <v>1</v>
      </c>
      <c r="D45" s="2" cm="1">
        <f t="array" aca="1" ref="D45" ca="1">IFERROR(AVERAGE(--MID(SUBSTITUTE(","&amp;$E45,",",REPT(" ",LEN($E45))),ROW(INDIRECT("1:"&amp;LEN($E45)-LEN(SUBSTITUTE($E45,",",""))+1))*LEN($E45),LEN($E45))),$E45)</f>
        <v>6.8481089258698002</v>
      </c>
      <c r="E45" s="13" t="str" cm="1">
        <f t="array" ref="E45">_xlfn.TEXTJOIN(",",TRUE,IF('V7 PROBLEMS'!$D$3:$D$83=$B45,'V7 PROBLEMS'!$I$3:$I$83,""))</f>
        <v>6.84810892586989</v>
      </c>
    </row>
    <row r="46" spans="1:5" x14ac:dyDescent="0.25">
      <c r="B46" t="s">
        <v>72</v>
      </c>
      <c r="C46">
        <f>COUNTIF('V7 PROBLEMS'!$D$3:$D$83,B46)</f>
        <v>1</v>
      </c>
      <c r="D46" s="2" cm="1">
        <f t="array" aca="1" ref="D46" ca="1">IFERROR(AVERAGE(--MID(SUBSTITUTE(","&amp;$E46,",",REPT(" ",LEN($E46))),ROW(INDIRECT("1:"&amp;LEN($E46)-LEN(SUBSTITUTE($E46,",",""))+1))*LEN($E46),LEN($E46))),$E46)</f>
        <v>6.8446572882370003</v>
      </c>
      <c r="E46" s="13" t="str" cm="1">
        <f t="array" ref="E46">_xlfn.TEXTJOIN(",",TRUE,IF('V7 PROBLEMS'!$D$3:$D$83=$B46,'V7 PROBLEMS'!$I$3:$I$83,""))</f>
        <v>6.84465728823705</v>
      </c>
    </row>
    <row r="47" spans="1:5" x14ac:dyDescent="0.25">
      <c r="B47" t="s">
        <v>27</v>
      </c>
      <c r="C47">
        <f>COUNTIF('V7 PROBLEMS'!$D$3:$D$83,B47)</f>
        <v>1</v>
      </c>
      <c r="D47" s="2" cm="1">
        <f t="array" aca="1" ref="D47" ca="1">IFERROR(AVERAGE(--MID(SUBSTITUTE(","&amp;$E47,",",REPT(" ",LEN($E47))),ROW(INDIRECT("1:"&amp;LEN($E47)-LEN(SUBSTITUTE($E47,",",""))+1))*LEN($E47),LEN($E47))),$E47)</f>
        <v>6.8410146480879996</v>
      </c>
      <c r="E47" s="13" t="str" cm="1">
        <f t="array" ref="E47">_xlfn.TEXTJOIN(",",TRUE,IF('V7 PROBLEMS'!$D$3:$D$83=$B47,'V7 PROBLEMS'!$I$3:$I$83,""))</f>
        <v>6.8410146480886</v>
      </c>
    </row>
    <row r="48" spans="1:5" x14ac:dyDescent="0.25">
      <c r="B48" t="s">
        <v>49</v>
      </c>
      <c r="C48">
        <f>COUNTIF('V7 PROBLEMS'!$D$3:$D$83,B48)</f>
        <v>1</v>
      </c>
      <c r="D48" s="2" cm="1">
        <f t="array" aca="1" ref="D48" ca="1">IFERROR(AVERAGE(--MID(SUBSTITUTE(","&amp;$E48,",",REPT(" ",LEN($E48))),ROW(INDIRECT("1:"&amp;LEN($E48)-LEN(SUBSTITUTE($E48,",",""))+1))*LEN($E48),LEN($E48))),$E48)</f>
        <v>6.8376068376068</v>
      </c>
      <c r="E48" s="13" t="str" cm="1">
        <f t="array" ref="E48">_xlfn.TEXTJOIN(",",TRUE,IF('V7 PROBLEMS'!$D$3:$D$83=$B48,'V7 PROBLEMS'!$I$3:$I$83,""))</f>
        <v>6.83760683760684</v>
      </c>
    </row>
    <row r="49" spans="2:5" x14ac:dyDescent="0.25">
      <c r="B49" t="s">
        <v>41</v>
      </c>
      <c r="C49">
        <f>COUNTIF('V7 PROBLEMS'!$D$3:$D$83,B49)</f>
        <v>1</v>
      </c>
      <c r="D49" s="2" cm="1">
        <f t="array" aca="1" ref="D49" ca="1">IFERROR(AVERAGE(--MID(SUBSTITUTE(","&amp;$E49,",",REPT(" ",LEN($E49))),ROW(INDIRECT("1:"&amp;LEN($E49)-LEN(SUBSTITUTE($E49,",",""))+1))*LEN($E49),LEN($E49))),$E49)</f>
        <v>6.8366661334185999</v>
      </c>
      <c r="E49" s="13" t="str" cm="1">
        <f t="array" ref="E49">_xlfn.TEXTJOIN(",",TRUE,IF('V7 PROBLEMS'!$D$3:$D$83=$B49,'V7 PROBLEMS'!$I$3:$I$83,""))</f>
        <v>6.83666613341865</v>
      </c>
    </row>
    <row r="50" spans="2:5" x14ac:dyDescent="0.25">
      <c r="B50" t="s">
        <v>32</v>
      </c>
      <c r="C50">
        <f>COUNTIF('V7 PROBLEMS'!$D$3:$D$83,B50)</f>
        <v>1</v>
      </c>
      <c r="D50" s="2" cm="1">
        <f t="array" aca="1" ref="D50" ca="1">IFERROR(AVERAGE(--MID(SUBSTITUTE(","&amp;$E50,",",REPT(" ",LEN($E50))),ROW(INDIRECT("1:"&amp;LEN($E50)-LEN(SUBSTITUTE($E50,",",""))+1))*LEN($E50),LEN($E50))),$E50)</f>
        <v>6.8366466327630997</v>
      </c>
      <c r="E50" s="13" t="str" cm="1">
        <f t="array" ref="E50">_xlfn.TEXTJOIN(",",TRUE,IF('V7 PROBLEMS'!$D$3:$D$83=$B50,'V7 PROBLEMS'!$I$3:$I$83,""))</f>
        <v>6.83664663276314</v>
      </c>
    </row>
    <row r="51" spans="2:5" x14ac:dyDescent="0.25">
      <c r="B51" t="s">
        <v>25</v>
      </c>
      <c r="C51">
        <f>COUNTIF('V7 PROBLEMS'!$D$3:$D$83,B51)</f>
        <v>1</v>
      </c>
      <c r="D51" s="2" cm="1">
        <f t="array" aca="1" ref="D51" ca="1">IFERROR(AVERAGE(--MID(SUBSTITUTE(","&amp;$E51,",",REPT(" ",LEN($E51))),ROW(INDIRECT("1:"&amp;LEN($E51)-LEN(SUBSTITUTE($E51,",",""))+1))*LEN($E51),LEN($E51))),$E51)</f>
        <v>6.8060363479013004</v>
      </c>
      <c r="E51" s="13" t="str" cm="1">
        <f t="array" ref="E51">_xlfn.TEXTJOIN(",",TRUE,IF('V7 PROBLEMS'!$D$3:$D$83=$B51,'V7 PROBLEMS'!$I$3:$I$83,""))</f>
        <v>6.80603634790134</v>
      </c>
    </row>
    <row r="52" spans="2:5" x14ac:dyDescent="0.25">
      <c r="B52" t="s">
        <v>20</v>
      </c>
      <c r="C52">
        <f>COUNTIF('V7 PROBLEMS'!$D$3:$D$83,B52)</f>
        <v>5</v>
      </c>
      <c r="D52" s="2" cm="1">
        <f t="array" aca="1" ref="D52" ca="1">IFERROR(AVERAGE(--MID(SUBSTITUTE(","&amp;$E52,",",REPT(" ",LEN($E52))),ROW(INDIRECT("1:"&amp;LEN($E52)-LEN(SUBSTITUTE($E52,",",""))+1))*LEN($E52),LEN($E52))),$E52)</f>
        <v>6.7929088198188783</v>
      </c>
      <c r="E52" s="13" t="str" cm="1">
        <f t="array" ref="E52">_xlfn.TEXTJOIN(",",TRUE,IF('V7 PROBLEMS'!$D$3:$D$83=$B52,'V7 PROBLEMS'!$I$3:$I$83,""))</f>
        <v>6.74009900990099,6.75235109717868,6.77229365408544,6.84407216494845,6.85572817298083</v>
      </c>
    </row>
    <row r="53" spans="2:5" x14ac:dyDescent="0.25">
      <c r="B53" t="s">
        <v>80</v>
      </c>
      <c r="C53">
        <f>COUNTIF('V7 PROBLEMS'!$D$3:$D$83,B53)</f>
        <v>1</v>
      </c>
      <c r="D53" s="2" cm="1">
        <f t="array" aca="1" ref="D53" ca="1">IFERROR(AVERAGE(--MID(SUBSTITUTE(","&amp;$E53,",",REPT(" ",LEN($E53))),ROW(INDIRECT("1:"&amp;LEN($E53)-LEN(SUBSTITUTE($E53,",",""))+1))*LEN($E53),LEN($E53))),$E53)</f>
        <v>6.7707587105176996</v>
      </c>
      <c r="E53" s="13" t="str" cm="1">
        <f t="array" ref="E53">_xlfn.TEXTJOIN(",",TRUE,IF('V7 PROBLEMS'!$D$3:$D$83=$B53,'V7 PROBLEMS'!$I$3:$I$83,""))</f>
        <v>6.77075871051775</v>
      </c>
    </row>
    <row r="54" spans="2:5" x14ac:dyDescent="0.25">
      <c r="B54" t="s">
        <v>117</v>
      </c>
      <c r="C54">
        <f>COUNTIF('V7 PROBLEMS'!$D$3:$D$83,B54)</f>
        <v>1</v>
      </c>
      <c r="D54" s="2" cm="1">
        <f t="array" aca="1" ref="D54" ca="1">IFERROR(AVERAGE(--MID(SUBSTITUTE(","&amp;$E54,",",REPT(" ",LEN($E54))),ROW(INDIRECT("1:"&amp;LEN($E54)-LEN(SUBSTITUTE($E54,",",""))+1))*LEN($E54),LEN($E54))),$E54)</f>
        <v>6.7082557417751998</v>
      </c>
      <c r="E54" s="13" t="str" cm="1">
        <f t="array" ref="E54">_xlfn.TEXTJOIN(",",TRUE,IF('V7 PROBLEMS'!$D$3:$D$83=$B54,'V7 PROBLEMS'!$I$3:$I$83,""))</f>
        <v>6.70825574177529</v>
      </c>
    </row>
  </sheetData>
  <autoFilter ref="B1:E54" xr:uid="{AD7C44E6-FCD1-44E7-BF14-8EE1206B8101}">
    <sortState xmlns:xlrd2="http://schemas.microsoft.com/office/spreadsheetml/2017/richdata2" ref="B2:E54">
      <sortCondition descending="1" ref="D1:D54"/>
    </sortState>
  </autoFilter>
  <conditionalFormatting sqref="C1:C54">
    <cfRule type="colorScale" priority="9">
      <colorScale>
        <cfvo type="min"/>
        <cfvo type="max"/>
        <color rgb="FFFFEF9C"/>
        <color rgb="FF63BE7B"/>
      </colorScale>
    </cfRule>
  </conditionalFormatting>
  <conditionalFormatting sqref="D2:D5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V7 PROBLEMS</vt:lpstr>
      <vt:lpstr>SETTERS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</dc:creator>
  <cp:lastModifiedBy>Denzel CHAN Junxiang</cp:lastModifiedBy>
  <dcterms:created xsi:type="dcterms:W3CDTF">2015-06-05T18:17:20Z</dcterms:created>
  <dcterms:modified xsi:type="dcterms:W3CDTF">2023-09-14T11:15:47Z</dcterms:modified>
</cp:coreProperties>
</file>