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60" windowWidth="19092" windowHeight="9504" activeTab="3"/>
  </bookViews>
  <sheets>
    <sheet name="TC001_LND_Order2" sheetId="1" r:id="rId1"/>
    <sheet name="TC002_LND_Order2" sheetId="2" r:id="rId2"/>
    <sheet name="TC003_LND_Order2" sheetId="3" r:id="rId3"/>
    <sheet name="TC004_LND_Order2" sheetId="5" r:id="rId4"/>
  </sheets>
  <externalReferences>
    <externalReference r:id="rId5"/>
  </externalReferences>
  <definedNames>
    <definedName name="TechNum">[1]AdminLists!$B$2:$B$4</definedName>
    <definedName name="TechRate">[1]AdminLists!$C$2:$C$4</definedName>
  </definedNames>
  <calcPr calcId="124519"/>
</workbook>
</file>

<file path=xl/calcChain.xml><?xml version="1.0" encoding="utf-8"?>
<calcChain xmlns="http://schemas.openxmlformats.org/spreadsheetml/2006/main">
  <c r="AH10" i="5"/>
  <c r="AH11"/>
  <c r="AH12"/>
  <c r="AH13"/>
  <c r="AH14"/>
  <c r="AH15"/>
  <c r="AH16"/>
  <c r="AH17"/>
  <c r="AH18"/>
  <c r="AH19"/>
  <c r="AH20"/>
  <c r="AH21"/>
  <c r="AH22"/>
  <c r="AH23"/>
  <c r="AH24"/>
  <c r="AH25"/>
  <c r="AH26"/>
  <c r="AH27"/>
  <c r="AH28"/>
  <c r="AG10"/>
  <c r="AG11"/>
  <c r="AG12"/>
  <c r="AG13"/>
  <c r="AG14"/>
  <c r="AG15"/>
  <c r="AG16"/>
  <c r="AG17"/>
  <c r="AG18"/>
  <c r="AG19"/>
  <c r="AG20"/>
  <c r="AG21"/>
  <c r="AG22"/>
  <c r="AG23"/>
  <c r="AG24"/>
  <c r="AG25"/>
  <c r="AG26"/>
  <c r="AG27"/>
  <c r="AG28"/>
  <c r="AC20"/>
  <c r="AC21"/>
  <c r="AC22"/>
  <c r="AC23"/>
  <c r="AC24"/>
  <c r="AC25"/>
  <c r="AC18"/>
  <c r="AC19"/>
  <c r="AC12"/>
  <c r="AC11"/>
  <c r="Y10"/>
  <c r="Z10"/>
  <c r="AA10"/>
  <c r="AB10"/>
  <c r="AC10"/>
  <c r="AD10"/>
  <c r="AE10"/>
  <c r="AF10"/>
  <c r="AI10"/>
  <c r="AJ10"/>
  <c r="AK10"/>
  <c r="AL10"/>
  <c r="AM10"/>
  <c r="AN10"/>
  <c r="AO10"/>
  <c r="AP10"/>
  <c r="AQ10"/>
  <c r="AR10"/>
  <c r="AS10"/>
  <c r="AT10"/>
  <c r="Y11"/>
  <c r="Z11"/>
  <c r="AA11"/>
  <c r="AB11"/>
  <c r="AD11"/>
  <c r="AE11"/>
  <c r="AF11"/>
  <c r="AI11"/>
  <c r="AJ11"/>
  <c r="AK11"/>
  <c r="AL11"/>
  <c r="AM11"/>
  <c r="AN11"/>
  <c r="AO11"/>
  <c r="AP11"/>
  <c r="AQ11"/>
  <c r="AR11"/>
  <c r="AS11"/>
  <c r="AT11"/>
  <c r="Y12"/>
  <c r="Z12"/>
  <c r="AA12"/>
  <c r="AB12"/>
  <c r="AD12"/>
  <c r="AE12"/>
  <c r="AF12"/>
  <c r="AI12"/>
  <c r="AJ12"/>
  <c r="AK12"/>
  <c r="AL12"/>
  <c r="AM12"/>
  <c r="AN12"/>
  <c r="AO12"/>
  <c r="AP12"/>
  <c r="AQ12"/>
  <c r="AR12"/>
  <c r="AS12"/>
  <c r="AT12"/>
  <c r="Y13"/>
  <c r="Z13"/>
  <c r="AA13"/>
  <c r="AB13"/>
  <c r="AC13"/>
  <c r="AD13"/>
  <c r="AE13"/>
  <c r="AF13"/>
  <c r="AI13"/>
  <c r="AJ13"/>
  <c r="AK13"/>
  <c r="AL13"/>
  <c r="AM13"/>
  <c r="AN13"/>
  <c r="AO13"/>
  <c r="AP13"/>
  <c r="AQ13"/>
  <c r="AR13"/>
  <c r="AS13"/>
  <c r="AT13"/>
  <c r="Y14"/>
  <c r="Z14"/>
  <c r="AA14"/>
  <c r="AB14"/>
  <c r="AC14"/>
  <c r="AD14"/>
  <c r="AE14"/>
  <c r="AF14"/>
  <c r="AI14"/>
  <c r="AJ14"/>
  <c r="AK14"/>
  <c r="AL14"/>
  <c r="AM14"/>
  <c r="AN14"/>
  <c r="AO14"/>
  <c r="AP14"/>
  <c r="AQ14"/>
  <c r="AR14"/>
  <c r="AS14"/>
  <c r="AT14"/>
  <c r="Y15"/>
  <c r="Z15"/>
  <c r="AA15"/>
  <c r="AB15"/>
  <c r="AC15"/>
  <c r="AD15"/>
  <c r="AE15"/>
  <c r="AF15"/>
  <c r="AI15"/>
  <c r="AJ15"/>
  <c r="AK15"/>
  <c r="AL15"/>
  <c r="AM15"/>
  <c r="AN15"/>
  <c r="AO15"/>
  <c r="AP15"/>
  <c r="AQ15"/>
  <c r="AR15"/>
  <c r="AS15"/>
  <c r="AT15"/>
  <c r="Y16"/>
  <c r="Z16"/>
  <c r="AA16"/>
  <c r="AB16"/>
  <c r="AC16"/>
  <c r="AD16"/>
  <c r="AE16"/>
  <c r="AF16"/>
  <c r="AI16"/>
  <c r="AJ16"/>
  <c r="AK16"/>
  <c r="AL16"/>
  <c r="AM16"/>
  <c r="AN16"/>
  <c r="AO16"/>
  <c r="AP16"/>
  <c r="AQ16"/>
  <c r="AR16"/>
  <c r="AS16"/>
  <c r="AT16"/>
  <c r="Y17"/>
  <c r="Z17"/>
  <c r="AA17"/>
  <c r="AB17"/>
  <c r="AC17"/>
  <c r="AD17"/>
  <c r="AE17"/>
  <c r="AF17"/>
  <c r="AI17"/>
  <c r="AJ17"/>
  <c r="AK17"/>
  <c r="AL17"/>
  <c r="AM17"/>
  <c r="AN17"/>
  <c r="AO17"/>
  <c r="AP17"/>
  <c r="AQ17"/>
  <c r="AR17"/>
  <c r="AS17"/>
  <c r="AT17"/>
  <c r="Y18"/>
  <c r="Z18"/>
  <c r="AA18"/>
  <c r="AB18"/>
  <c r="AD18"/>
  <c r="AE18"/>
  <c r="AF18"/>
  <c r="AI18"/>
  <c r="AJ18"/>
  <c r="AK18"/>
  <c r="AL18"/>
  <c r="AM18"/>
  <c r="AN18"/>
  <c r="AO18"/>
  <c r="AP18"/>
  <c r="AQ18"/>
  <c r="AR18"/>
  <c r="AS18"/>
  <c r="AT18"/>
  <c r="Y19"/>
  <c r="Z19"/>
  <c r="AA19"/>
  <c r="AB19"/>
  <c r="AD19"/>
  <c r="AE19"/>
  <c r="AF19"/>
  <c r="AI19"/>
  <c r="AJ19"/>
  <c r="AK19"/>
  <c r="AL19"/>
  <c r="AM19"/>
  <c r="AN19"/>
  <c r="AO19"/>
  <c r="AP19"/>
  <c r="AQ19"/>
  <c r="AR19"/>
  <c r="AS19"/>
  <c r="AT19"/>
  <c r="Y20"/>
  <c r="Z20"/>
  <c r="AA20"/>
  <c r="AB20"/>
  <c r="AD20"/>
  <c r="AE20"/>
  <c r="AF20"/>
  <c r="AI20"/>
  <c r="AJ20"/>
  <c r="AK20"/>
  <c r="AL20"/>
  <c r="AM20"/>
  <c r="AN20"/>
  <c r="AO20"/>
  <c r="AP20"/>
  <c r="AQ20"/>
  <c r="AR20"/>
  <c r="AS20"/>
  <c r="AT20"/>
  <c r="Y21"/>
  <c r="Z21"/>
  <c r="AA21"/>
  <c r="AB21"/>
  <c r="AD21"/>
  <c r="AE21"/>
  <c r="AF21"/>
  <c r="AI21"/>
  <c r="AJ21"/>
  <c r="AK21"/>
  <c r="AL21"/>
  <c r="AM21"/>
  <c r="AN21"/>
  <c r="AO21"/>
  <c r="AP21"/>
  <c r="AQ21"/>
  <c r="AR21"/>
  <c r="AS21"/>
  <c r="AT21"/>
  <c r="Y22"/>
  <c r="Z22"/>
  <c r="AA22"/>
  <c r="AB22"/>
  <c r="AD22"/>
  <c r="AE22"/>
  <c r="AF22"/>
  <c r="AI22"/>
  <c r="AJ22"/>
  <c r="AK22"/>
  <c r="AL22"/>
  <c r="AM22"/>
  <c r="AN22"/>
  <c r="AO22"/>
  <c r="AP22"/>
  <c r="AQ22"/>
  <c r="AR22"/>
  <c r="AS22"/>
  <c r="AT22"/>
  <c r="Y23"/>
  <c r="Z23"/>
  <c r="AA23"/>
  <c r="AB23"/>
  <c r="AD23"/>
  <c r="AE23"/>
  <c r="AF23"/>
  <c r="AI23"/>
  <c r="AJ23"/>
  <c r="AK23"/>
  <c r="AL23"/>
  <c r="AM23"/>
  <c r="AN23"/>
  <c r="AO23"/>
  <c r="AP23"/>
  <c r="AQ23"/>
  <c r="AR23"/>
  <c r="AS23"/>
  <c r="AT23"/>
  <c r="Y24"/>
  <c r="Z24"/>
  <c r="AA24"/>
  <c r="AB24"/>
  <c r="AD24"/>
  <c r="AE24"/>
  <c r="AF24"/>
  <c r="AI24"/>
  <c r="AJ24"/>
  <c r="AK24"/>
  <c r="AL24"/>
  <c r="AM24"/>
  <c r="AN24"/>
  <c r="AO24"/>
  <c r="AP24"/>
  <c r="AQ24"/>
  <c r="AR24"/>
  <c r="AS24"/>
  <c r="AT24"/>
  <c r="Y25"/>
  <c r="Z25"/>
  <c r="AA25"/>
  <c r="AB25"/>
  <c r="AD25"/>
  <c r="AE25"/>
  <c r="AF25"/>
  <c r="AI25"/>
  <c r="AJ25"/>
  <c r="AK25"/>
  <c r="AL25"/>
  <c r="AM25"/>
  <c r="AN25"/>
  <c r="AO25"/>
  <c r="AP25"/>
  <c r="AQ25"/>
  <c r="AR25"/>
  <c r="AS25"/>
  <c r="AT25"/>
  <c r="Y26"/>
  <c r="Z26"/>
  <c r="AA26"/>
  <c r="AB26"/>
  <c r="AC26"/>
  <c r="AD26"/>
  <c r="AE26"/>
  <c r="AF26"/>
  <c r="AI26"/>
  <c r="AJ26"/>
  <c r="AK26"/>
  <c r="AL26"/>
  <c r="AM26"/>
  <c r="AN26"/>
  <c r="AO26"/>
  <c r="AP26"/>
  <c r="AQ26"/>
  <c r="AR26"/>
  <c r="AS26"/>
  <c r="AT26"/>
  <c r="Y27"/>
  <c r="Z27"/>
  <c r="AA27"/>
  <c r="AB27"/>
  <c r="AC27"/>
  <c r="AD27"/>
  <c r="AE27"/>
  <c r="AF27"/>
  <c r="AI27"/>
  <c r="AJ27"/>
  <c r="AK27"/>
  <c r="AL27"/>
  <c r="AM27"/>
  <c r="AN27"/>
  <c r="AO27"/>
  <c r="AP27"/>
  <c r="AQ27"/>
  <c r="AR27"/>
  <c r="AS27"/>
  <c r="AT27"/>
  <c r="Y28"/>
  <c r="Z28"/>
  <c r="AA28"/>
  <c r="AB28"/>
  <c r="AC28"/>
  <c r="AD28"/>
  <c r="AE28"/>
  <c r="AF28"/>
  <c r="AI28"/>
  <c r="AJ28"/>
  <c r="AK28"/>
  <c r="AL28"/>
  <c r="AM28"/>
  <c r="AN28"/>
  <c r="AO28"/>
  <c r="AP28"/>
  <c r="AQ28"/>
  <c r="AR28"/>
  <c r="AS28"/>
  <c r="AT28"/>
  <c r="Z9"/>
  <c r="AA9"/>
  <c r="AB9"/>
  <c r="AC9"/>
  <c r="AD9"/>
  <c r="AE9"/>
  <c r="AF9"/>
  <c r="AG9"/>
  <c r="AH9"/>
  <c r="AI9"/>
  <c r="AJ9"/>
  <c r="AK9"/>
  <c r="AL9"/>
  <c r="AM9"/>
  <c r="AN9"/>
  <c r="AO9"/>
  <c r="AP9"/>
  <c r="AQ9"/>
  <c r="AR9"/>
  <c r="AS9"/>
  <c r="AT9"/>
  <c r="Y9"/>
  <c r="V28"/>
  <c r="U28"/>
  <c r="R28"/>
  <c r="O28" a="1"/>
  <c r="O28" s="1"/>
  <c r="P28" s="1"/>
  <c r="N28"/>
  <c r="V27"/>
  <c r="U27"/>
  <c r="R27"/>
  <c r="O27" a="1"/>
  <c r="O27" s="1"/>
  <c r="P27" s="1"/>
  <c r="N27"/>
  <c r="V26"/>
  <c r="U26"/>
  <c r="R26"/>
  <c r="O26" a="1"/>
  <c r="O26" s="1"/>
  <c r="P26" s="1"/>
  <c r="N26"/>
  <c r="V25"/>
  <c r="U25"/>
  <c r="R25"/>
  <c r="O25" a="1"/>
  <c r="O25" s="1"/>
  <c r="P25" s="1"/>
  <c r="N25"/>
  <c r="V24"/>
  <c r="U24"/>
  <c r="R24"/>
  <c r="O24" a="1"/>
  <c r="O24" s="1"/>
  <c r="P24" s="1"/>
  <c r="N24"/>
  <c r="V23"/>
  <c r="U23"/>
  <c r="R23"/>
  <c r="O23" a="1"/>
  <c r="O23" s="1"/>
  <c r="P23" s="1"/>
  <c r="N23"/>
  <c r="V22"/>
  <c r="U22"/>
  <c r="R22"/>
  <c r="O22" a="1"/>
  <c r="O22" s="1"/>
  <c r="P22" s="1"/>
  <c r="N22"/>
  <c r="V21"/>
  <c r="U21"/>
  <c r="R21"/>
  <c r="O21" a="1"/>
  <c r="O21" s="1"/>
  <c r="P21" s="1"/>
  <c r="N21"/>
  <c r="V20"/>
  <c r="U20"/>
  <c r="R20"/>
  <c r="O20" a="1"/>
  <c r="O20" s="1"/>
  <c r="P20" s="1"/>
  <c r="N20"/>
  <c r="V19"/>
  <c r="U19"/>
  <c r="R19"/>
  <c r="O19" a="1"/>
  <c r="O19" s="1"/>
  <c r="P19" s="1"/>
  <c r="N19"/>
  <c r="V18"/>
  <c r="U18"/>
  <c r="R18"/>
  <c r="O18" a="1"/>
  <c r="O18" s="1"/>
  <c r="P18" s="1"/>
  <c r="N18"/>
  <c r="V17"/>
  <c r="U17"/>
  <c r="R17"/>
  <c r="O17" a="1"/>
  <c r="O17" s="1"/>
  <c r="P17" s="1"/>
  <c r="Q17" s="1"/>
  <c r="N17"/>
  <c r="V16"/>
  <c r="U16"/>
  <c r="R16"/>
  <c r="O16" a="1"/>
  <c r="O16" s="1"/>
  <c r="P16" s="1"/>
  <c r="N16"/>
  <c r="V15"/>
  <c r="U15"/>
  <c r="R15"/>
  <c r="O15" a="1"/>
  <c r="O15" s="1"/>
  <c r="P15" s="1"/>
  <c r="N15"/>
  <c r="V14"/>
  <c r="U14"/>
  <c r="R14"/>
  <c r="O14" a="1"/>
  <c r="O14" s="1"/>
  <c r="P14" s="1"/>
  <c r="N14"/>
  <c r="V13"/>
  <c r="U13"/>
  <c r="R13"/>
  <c r="O13" a="1"/>
  <c r="O13" s="1"/>
  <c r="P13" s="1"/>
  <c r="N13"/>
  <c r="V12"/>
  <c r="U12"/>
  <c r="R12"/>
  <c r="O12" a="1"/>
  <c r="O12" s="1"/>
  <c r="P12" s="1"/>
  <c r="N12"/>
  <c r="V11"/>
  <c r="U11"/>
  <c r="R11"/>
  <c r="O11" a="1"/>
  <c r="O11" s="1"/>
  <c r="P11" s="1"/>
  <c r="N11"/>
  <c r="V10"/>
  <c r="U10"/>
  <c r="R10"/>
  <c r="O10" a="1"/>
  <c r="O10" s="1"/>
  <c r="P10" s="1"/>
  <c r="N10"/>
  <c r="V9"/>
  <c r="U9"/>
  <c r="R9"/>
  <c r="O9" a="1"/>
  <c r="O9" s="1"/>
  <c r="P9" s="1"/>
  <c r="N9"/>
  <c r="X8" i="2"/>
  <c r="V27"/>
  <c r="U27"/>
  <c r="R27"/>
  <c r="O27" a="1"/>
  <c r="O27" s="1"/>
  <c r="P27" s="1"/>
  <c r="N27"/>
  <c r="V26"/>
  <c r="U26"/>
  <c r="R26"/>
  <c r="O26" a="1"/>
  <c r="O26" s="1"/>
  <c r="P26" s="1"/>
  <c r="N26"/>
  <c r="V25"/>
  <c r="U25"/>
  <c r="R25"/>
  <c r="O25" a="1"/>
  <c r="O25" s="1"/>
  <c r="P25" s="1"/>
  <c r="N25"/>
  <c r="V24"/>
  <c r="U24"/>
  <c r="R24"/>
  <c r="O24" a="1"/>
  <c r="O24" s="1"/>
  <c r="P24" s="1"/>
  <c r="N24"/>
  <c r="V23"/>
  <c r="U23"/>
  <c r="R23"/>
  <c r="O23" a="1"/>
  <c r="O23" s="1"/>
  <c r="P23" s="1"/>
  <c r="N23"/>
  <c r="V22"/>
  <c r="U22"/>
  <c r="R22"/>
  <c r="O22" a="1"/>
  <c r="O22" s="1"/>
  <c r="P22" s="1"/>
  <c r="N22"/>
  <c r="V21"/>
  <c r="U21"/>
  <c r="R21"/>
  <c r="O21" a="1"/>
  <c r="O21" s="1"/>
  <c r="P21" s="1"/>
  <c r="N21"/>
  <c r="V20"/>
  <c r="U20"/>
  <c r="R20"/>
  <c r="O20" a="1"/>
  <c r="O20" s="1"/>
  <c r="P20" s="1"/>
  <c r="N20"/>
  <c r="V19"/>
  <c r="U19"/>
  <c r="R19"/>
  <c r="O19" a="1"/>
  <c r="O19" s="1"/>
  <c r="P19" s="1"/>
  <c r="N19"/>
  <c r="V18"/>
  <c r="U18"/>
  <c r="R18"/>
  <c r="O18" a="1"/>
  <c r="O18" s="1"/>
  <c r="P18" s="1"/>
  <c r="N18"/>
  <c r="V17"/>
  <c r="U17"/>
  <c r="R17"/>
  <c r="O17" a="1"/>
  <c r="O17" s="1"/>
  <c r="P17" s="1"/>
  <c r="N17"/>
  <c r="V16"/>
  <c r="U16"/>
  <c r="R16"/>
  <c r="O16" a="1"/>
  <c r="O16" s="1"/>
  <c r="P16" s="1"/>
  <c r="N16"/>
  <c r="V15"/>
  <c r="U15"/>
  <c r="R15"/>
  <c r="O15" a="1"/>
  <c r="O15" s="1"/>
  <c r="P15" s="1"/>
  <c r="N15"/>
  <c r="V14"/>
  <c r="U14"/>
  <c r="R14"/>
  <c r="O14" a="1"/>
  <c r="O14" s="1"/>
  <c r="P14" s="1"/>
  <c r="N14"/>
  <c r="V13"/>
  <c r="U13"/>
  <c r="R13"/>
  <c r="O13" a="1"/>
  <c r="O13" s="1"/>
  <c r="P13" s="1"/>
  <c r="N13"/>
  <c r="V12"/>
  <c r="U12"/>
  <c r="R12"/>
  <c r="O12" a="1"/>
  <c r="O12" s="1"/>
  <c r="P12" s="1"/>
  <c r="N12"/>
  <c r="V11"/>
  <c r="U11"/>
  <c r="R11"/>
  <c r="O11" a="1"/>
  <c r="O11" s="1"/>
  <c r="P11" s="1"/>
  <c r="N11"/>
  <c r="V10"/>
  <c r="U10"/>
  <c r="R10"/>
  <c r="O10" a="1"/>
  <c r="O10" s="1"/>
  <c r="P10" s="1"/>
  <c r="N10"/>
  <c r="V9"/>
  <c r="U9"/>
  <c r="R9"/>
  <c r="O9" a="1"/>
  <c r="O9" s="1"/>
  <c r="P9" s="1"/>
  <c r="N9"/>
  <c r="V8"/>
  <c r="U8"/>
  <c r="R8"/>
  <c r="O8" a="1"/>
  <c r="O8" s="1"/>
  <c r="P8" s="1"/>
  <c r="N8"/>
  <c r="T17" i="5" l="1"/>
  <c r="Q11"/>
  <c r="T11" s="1"/>
  <c r="S11"/>
  <c r="Q15"/>
  <c r="T15" s="1"/>
  <c r="S15"/>
  <c r="Q9"/>
  <c r="T9" s="1"/>
  <c r="S9"/>
  <c r="Q13"/>
  <c r="T13" s="1"/>
  <c r="S13"/>
  <c r="Q21"/>
  <c r="T21" s="1"/>
  <c r="S21"/>
  <c r="S28"/>
  <c r="Q28"/>
  <c r="T28" s="1"/>
  <c r="S12"/>
  <c r="Q12"/>
  <c r="T12" s="1"/>
  <c r="S16"/>
  <c r="Q16"/>
  <c r="T16" s="1"/>
  <c r="S18"/>
  <c r="Q18"/>
  <c r="T18" s="1"/>
  <c r="Q23"/>
  <c r="T23" s="1"/>
  <c r="S23"/>
  <c r="Q25"/>
  <c r="T25" s="1"/>
  <c r="S25"/>
  <c r="Q27"/>
  <c r="T27" s="1"/>
  <c r="S27"/>
  <c r="S20"/>
  <c r="Q20"/>
  <c r="T20" s="1"/>
  <c r="S10"/>
  <c r="Q10"/>
  <c r="T10" s="1"/>
  <c r="S14"/>
  <c r="Q14"/>
  <c r="T14" s="1"/>
  <c r="Q19"/>
  <c r="T19" s="1"/>
  <c r="S19"/>
  <c r="S22"/>
  <c r="Q22"/>
  <c r="T22" s="1"/>
  <c r="S24"/>
  <c r="Q24"/>
  <c r="T24" s="1"/>
  <c r="S26"/>
  <c r="Q26"/>
  <c r="T26" s="1"/>
  <c r="S17"/>
  <c r="Q10" i="2"/>
  <c r="T10" s="1"/>
  <c r="S10"/>
  <c r="Q14"/>
  <c r="T14" s="1"/>
  <c r="S14"/>
  <c r="Q18"/>
  <c r="T18" s="1"/>
  <c r="S18"/>
  <c r="Q22"/>
  <c r="T22" s="1"/>
  <c r="S22"/>
  <c r="Q26"/>
  <c r="T26" s="1"/>
  <c r="S26"/>
  <c r="S9"/>
  <c r="Q9"/>
  <c r="T9" s="1"/>
  <c r="S13"/>
  <c r="Q13"/>
  <c r="T13" s="1"/>
  <c r="S17"/>
  <c r="Q17"/>
  <c r="T17" s="1"/>
  <c r="S21"/>
  <c r="Q21"/>
  <c r="T21" s="1"/>
  <c r="S25"/>
  <c r="Q25"/>
  <c r="T25" s="1"/>
  <c r="Q8"/>
  <c r="T8" s="1"/>
  <c r="S8"/>
  <c r="Q12"/>
  <c r="T12" s="1"/>
  <c r="S12"/>
  <c r="Q16"/>
  <c r="T16" s="1"/>
  <c r="S16"/>
  <c r="Q20"/>
  <c r="T20" s="1"/>
  <c r="S20"/>
  <c r="Q24"/>
  <c r="T24" s="1"/>
  <c r="S24"/>
  <c r="S11"/>
  <c r="Q11"/>
  <c r="T11" s="1"/>
  <c r="S15"/>
  <c r="Q15"/>
  <c r="T15" s="1"/>
  <c r="S19"/>
  <c r="Q19"/>
  <c r="T19" s="1"/>
  <c r="S23"/>
  <c r="Q23"/>
  <c r="T23" s="1"/>
  <c r="S27"/>
  <c r="Q27"/>
  <c r="T27" s="1"/>
</calcChain>
</file>

<file path=xl/sharedStrings.xml><?xml version="1.0" encoding="utf-8"?>
<sst xmlns="http://schemas.openxmlformats.org/spreadsheetml/2006/main" count="520" uniqueCount="87">
  <si>
    <t>1] data  structure validation</t>
  </si>
  <si>
    <t>TC001_LND_Order1 data structure validation</t>
  </si>
  <si>
    <t>Source</t>
  </si>
  <si>
    <t>Target</t>
  </si>
  <si>
    <t>2] count validation</t>
  </si>
  <si>
    <t>TC002_LND_Order2 count validation</t>
  </si>
  <si>
    <t>WO</t>
  </si>
  <si>
    <t>District</t>
  </si>
  <si>
    <t>LeadTech</t>
  </si>
  <si>
    <t>Service</t>
  </si>
  <si>
    <t>Rush</t>
  </si>
  <si>
    <t>ReqDate</t>
  </si>
  <si>
    <t>WorkDate</t>
  </si>
  <si>
    <t>Techs</t>
  </si>
  <si>
    <t>WtyLbr</t>
  </si>
  <si>
    <t>WtyParts</t>
  </si>
  <si>
    <t>LbrHrs</t>
  </si>
  <si>
    <t>PartsCost</t>
  </si>
  <si>
    <t>Payment</t>
  </si>
  <si>
    <t>Wait</t>
  </si>
  <si>
    <t>LbrRate</t>
  </si>
  <si>
    <t>LbrCost</t>
  </si>
  <si>
    <t>LbrFee</t>
  </si>
  <si>
    <t>PartsFee</t>
  </si>
  <si>
    <t>TotalCost</t>
  </si>
  <si>
    <t>TotalFee</t>
  </si>
  <si>
    <t>ReqDay</t>
  </si>
  <si>
    <t>WorkDay</t>
  </si>
  <si>
    <t>A00120</t>
  </si>
  <si>
    <t>Central</t>
  </si>
  <si>
    <t>Cartier</t>
  </si>
  <si>
    <t>Repair</t>
  </si>
  <si>
    <t>Account</t>
  </si>
  <si>
    <t>A00121</t>
  </si>
  <si>
    <t>Southeast</t>
  </si>
  <si>
    <t>Khan</t>
  </si>
  <si>
    <t>Replace</t>
  </si>
  <si>
    <t>C.O.D.</t>
  </si>
  <si>
    <t>A00122</t>
  </si>
  <si>
    <t>Northwest</t>
  </si>
  <si>
    <t>Assess</t>
  </si>
  <si>
    <t>A00123</t>
  </si>
  <si>
    <t>South</t>
  </si>
  <si>
    <t>Lopez</t>
  </si>
  <si>
    <t>A00124</t>
  </si>
  <si>
    <t>Michner</t>
  </si>
  <si>
    <t>Yes</t>
  </si>
  <si>
    <t>A00125</t>
  </si>
  <si>
    <t>A00126</t>
  </si>
  <si>
    <t>Burton</t>
  </si>
  <si>
    <t>Deliver</t>
  </si>
  <si>
    <t>A00127</t>
  </si>
  <si>
    <t>A00128</t>
  </si>
  <si>
    <t>West</t>
  </si>
  <si>
    <t>P.O.</t>
  </si>
  <si>
    <t>A00129</t>
  </si>
  <si>
    <t>A00130</t>
  </si>
  <si>
    <t>Southwest</t>
  </si>
  <si>
    <t>A00131</t>
  </si>
  <si>
    <t>A00132</t>
  </si>
  <si>
    <t>A00133</t>
  </si>
  <si>
    <t>A00134</t>
  </si>
  <si>
    <t>A00135</t>
  </si>
  <si>
    <t>A00136</t>
  </si>
  <si>
    <t>A00137</t>
  </si>
  <si>
    <t>A00138</t>
  </si>
  <si>
    <t>A00139</t>
  </si>
  <si>
    <t>NULL</t>
  </si>
  <si>
    <t>Tue</t>
  </si>
  <si>
    <t>Mon</t>
  </si>
  <si>
    <t>Wed</t>
  </si>
  <si>
    <t>Thu</t>
  </si>
  <si>
    <t>Fri</t>
  </si>
  <si>
    <t>Sat</t>
  </si>
  <si>
    <t>count in source table</t>
  </si>
  <si>
    <t xml:space="preserve">3] duplicate validation </t>
  </si>
  <si>
    <t>TC003_LND_Order3 duplicate data validation</t>
  </si>
  <si>
    <t xml:space="preserve">Observation ::no duplication  record found </t>
  </si>
  <si>
    <t xml:space="preserve">4] data validation </t>
  </si>
  <si>
    <t xml:space="preserve">TC004_LND_Order2 data validation </t>
  </si>
  <si>
    <t xml:space="preserve">2] count validation </t>
  </si>
  <si>
    <t>TC001_LND_Order2 count validation</t>
  </si>
  <si>
    <t xml:space="preserve">Observation ::  source and Traget count exactly same </t>
  </si>
  <si>
    <t>TC001_LND_Order2 data validation ..</t>
  </si>
  <si>
    <t xml:space="preserve">Obseravation:: data validation missmatched, see again yellow color in target table  </t>
  </si>
  <si>
    <t xml:space="preserve">Observation::Source and target stracture mismatched for table LND_order2 ,see again blue color in Target table  </t>
  </si>
  <si>
    <t xml:space="preserve"> 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</si>
</sst>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64" formatCode="_(* #,##0.00_);_(* \(#,##0.00\);_(* &quot;-&quot;??_);_(@_)"/>
    <numFmt numFmtId="165" formatCode="_(* #,##0_);_(* \(#,##0\);_(* &quot;-&quot;??_);_(@_)"/>
    <numFmt numFmtId="166" formatCode="dd\-mmm\-yy"/>
    <numFmt numFmtId="167" formatCode="&quot;$&quot;#,##0.00;\(&quot;$&quot;#,##0.00\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164" fontId="2" fillId="3" borderId="2" xfId="1" applyNumberFormat="1" applyFont="1" applyFill="1" applyBorder="1" applyAlignment="1">
      <alignment horizontal="left" vertical="top"/>
    </xf>
    <xf numFmtId="165" fontId="2" fillId="3" borderId="2" xfId="1" applyNumberFormat="1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0" fillId="0" borderId="1" xfId="0" applyBorder="1"/>
    <xf numFmtId="0" fontId="0" fillId="0" borderId="2" xfId="0" applyBorder="1"/>
    <xf numFmtId="166" fontId="0" fillId="0" borderId="2" xfId="0" applyNumberFormat="1" applyBorder="1" applyAlignment="1">
      <alignment horizontal="right" wrapText="1"/>
    </xf>
    <xf numFmtId="0" fontId="0" fillId="0" borderId="2" xfId="0" applyBorder="1" applyAlignment="1">
      <alignment horizontal="right"/>
    </xf>
    <xf numFmtId="167" fontId="0" fillId="0" borderId="2" xfId="0" applyNumberFormat="1" applyBorder="1" applyAlignment="1">
      <alignment horizontal="right"/>
    </xf>
    <xf numFmtId="164" fontId="1" fillId="0" borderId="2" xfId="1" applyNumberFormat="1" applyFont="1" applyBorder="1" applyAlignment="1">
      <alignment horizontal="right"/>
    </xf>
    <xf numFmtId="165" fontId="1" fillId="4" borderId="2" xfId="1" applyNumberFormat="1" applyFont="1" applyFill="1" applyBorder="1" applyAlignment="1">
      <alignment horizontal="right"/>
    </xf>
    <xf numFmtId="0" fontId="0" fillId="4" borderId="0" xfId="0" applyFill="1"/>
    <xf numFmtId="164" fontId="1" fillId="4" borderId="2" xfId="1" applyNumberFormat="1" applyFont="1" applyFill="1" applyBorder="1" applyAlignment="1">
      <alignment horizontal="right"/>
    </xf>
    <xf numFmtId="0" fontId="0" fillId="4" borderId="2" xfId="0" applyFill="1" applyBorder="1"/>
    <xf numFmtId="0" fontId="0" fillId="4" borderId="3" xfId="0" applyFill="1" applyBorder="1"/>
    <xf numFmtId="47" fontId="0" fillId="0" borderId="0" xfId="0" applyNumberFormat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2">
    <cellStyle name="Comma" xfId="1" builtinId="3"/>
    <cellStyle name="Normal" xfId="0" builtinId="0"/>
  </cellStyles>
  <dxfs count="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350520</xdr:colOff>
      <xdr:row>5</xdr:row>
      <xdr:rowOff>106680</xdr:rowOff>
    </xdr:from>
    <xdr:to>
      <xdr:col>13</xdr:col>
      <xdr:colOff>579120</xdr:colOff>
      <xdr:row>29</xdr:row>
      <xdr:rowOff>114300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0520" y="1021080"/>
          <a:ext cx="8153400" cy="43967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15</xdr:col>
      <xdr:colOff>30480</xdr:colOff>
      <xdr:row>4</xdr:row>
      <xdr:rowOff>144780</xdr:rowOff>
    </xdr:from>
    <xdr:to>
      <xdr:col>27</xdr:col>
      <xdr:colOff>251460</xdr:colOff>
      <xdr:row>36</xdr:row>
      <xdr:rowOff>137160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174480" y="876300"/>
          <a:ext cx="7536180" cy="58445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0</xdr:colOff>
      <xdr:row>9</xdr:row>
      <xdr:rowOff>0</xdr:rowOff>
    </xdr:from>
    <xdr:to>
      <xdr:col>34</xdr:col>
      <xdr:colOff>579120</xdr:colOff>
      <xdr:row>22</xdr:row>
      <xdr:rowOff>45720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57420" y="1645920"/>
          <a:ext cx="4846320" cy="24231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0</xdr:rowOff>
    </xdr:from>
    <xdr:to>
      <xdr:col>20</xdr:col>
      <xdr:colOff>388620</xdr:colOff>
      <xdr:row>21</xdr:row>
      <xdr:rowOff>38100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280160"/>
          <a:ext cx="11361420" cy="259842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ini_project/Source_files/Order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ons"/>
      <sheetName val="WOs"/>
      <sheetName val="AdminLists"/>
      <sheetName val="MyLinks"/>
    </sheetNames>
    <sheetDataSet>
      <sheetData sheetId="0" refreshError="1"/>
      <sheetData sheetId="1" refreshError="1"/>
      <sheetData sheetId="2" refreshError="1">
        <row r="2">
          <cell r="B2">
            <v>1</v>
          </cell>
          <cell r="C2">
            <v>80</v>
          </cell>
        </row>
        <row r="3">
          <cell r="B3">
            <v>2</v>
          </cell>
          <cell r="C3">
            <v>140</v>
          </cell>
        </row>
        <row r="4">
          <cell r="B4">
            <v>3</v>
          </cell>
          <cell r="C4">
            <v>195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workbookViewId="0">
      <selection activeCell="D32" sqref="D32"/>
    </sheetView>
  </sheetViews>
  <sheetFormatPr defaultRowHeight="14.4"/>
  <sheetData>
    <row r="1" spans="1:17">
      <c r="A1" s="1" t="s">
        <v>0</v>
      </c>
      <c r="B1" s="1"/>
      <c r="C1" s="1"/>
    </row>
    <row r="3" spans="1:17">
      <c r="A3" t="s">
        <v>1</v>
      </c>
    </row>
    <row r="5" spans="1:17">
      <c r="B5" t="s">
        <v>2</v>
      </c>
      <c r="Q5" t="s">
        <v>3</v>
      </c>
    </row>
    <row r="32" spans="4:4">
      <c r="D32" t="s">
        <v>85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30"/>
  <sheetViews>
    <sheetView topLeftCell="A3" workbookViewId="0">
      <selection activeCell="I4" sqref="I4"/>
    </sheetView>
  </sheetViews>
  <sheetFormatPr defaultRowHeight="14.4"/>
  <cols>
    <col min="1" max="1" width="17.33203125" customWidth="1"/>
    <col min="6" max="6" width="12" customWidth="1"/>
    <col min="7" max="7" width="11.88671875" customWidth="1"/>
  </cols>
  <sheetData>
    <row r="1" spans="1:28">
      <c r="A1" s="1" t="s">
        <v>4</v>
      </c>
      <c r="J1" s="1" t="s">
        <v>80</v>
      </c>
      <c r="K1" s="1"/>
    </row>
    <row r="3" spans="1:28">
      <c r="A3" s="1" t="s">
        <v>5</v>
      </c>
      <c r="B3" s="1"/>
      <c r="C3" s="1"/>
    </row>
    <row r="4" spans="1:28">
      <c r="A4" t="s">
        <v>81</v>
      </c>
    </row>
    <row r="5" spans="1:28">
      <c r="B5" t="s">
        <v>2</v>
      </c>
    </row>
    <row r="7" spans="1:28">
      <c r="A7" s="2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13</v>
      </c>
      <c r="I7" s="3" t="s">
        <v>14</v>
      </c>
      <c r="J7" s="3" t="s">
        <v>15</v>
      </c>
      <c r="K7" s="4" t="s">
        <v>16</v>
      </c>
      <c r="L7" s="4" t="s">
        <v>17</v>
      </c>
      <c r="M7" s="3" t="s">
        <v>18</v>
      </c>
      <c r="N7" s="5" t="s">
        <v>19</v>
      </c>
      <c r="O7" s="3" t="s">
        <v>20</v>
      </c>
      <c r="P7" s="4" t="s">
        <v>21</v>
      </c>
      <c r="Q7" s="4" t="s">
        <v>22</v>
      </c>
      <c r="R7" s="4" t="s">
        <v>23</v>
      </c>
      <c r="S7" s="4" t="s">
        <v>24</v>
      </c>
      <c r="T7" s="4" t="s">
        <v>25</v>
      </c>
      <c r="U7" s="6" t="s">
        <v>26</v>
      </c>
      <c r="V7" s="7" t="s">
        <v>27</v>
      </c>
      <c r="X7" s="20" t="s">
        <v>74</v>
      </c>
      <c r="Y7" s="20"/>
      <c r="AB7" t="s">
        <v>3</v>
      </c>
    </row>
    <row r="8" spans="1:28">
      <c r="A8" s="8" t="s">
        <v>28</v>
      </c>
      <c r="B8" s="9" t="s">
        <v>29</v>
      </c>
      <c r="C8" s="9" t="s">
        <v>30</v>
      </c>
      <c r="D8" s="9" t="s">
        <v>31</v>
      </c>
      <c r="E8" s="9"/>
      <c r="F8" s="10">
        <v>44082</v>
      </c>
      <c r="G8" s="10">
        <v>44095</v>
      </c>
      <c r="H8" s="11">
        <v>1</v>
      </c>
      <c r="I8" s="12"/>
      <c r="J8" s="12"/>
      <c r="K8" s="13">
        <v>1.75</v>
      </c>
      <c r="L8" s="13">
        <v>475</v>
      </c>
      <c r="M8" s="9" t="s">
        <v>32</v>
      </c>
      <c r="N8" s="14">
        <f t="shared" ref="N8:N27" si="0">IF(G8="","",G8-F8)</f>
        <v>13</v>
      </c>
      <c r="O8" s="15">
        <f t="array" ref="O8">INDEX(TechRate,MATCH(H8,TechNum,0))</f>
        <v>80</v>
      </c>
      <c r="P8" s="16">
        <f t="shared" ref="P8:P27" si="1">O8*K8</f>
        <v>140</v>
      </c>
      <c r="Q8" s="16">
        <f t="shared" ref="Q8:Q27" si="2">IF(I8="Yes",0,P8)</f>
        <v>140</v>
      </c>
      <c r="R8" s="16">
        <f t="shared" ref="R8:R27" si="3">IF(J8="Yes",0,L8)</f>
        <v>475</v>
      </c>
      <c r="S8" s="16">
        <f t="shared" ref="S8:S27" si="4">SUM(L8,P8)</f>
        <v>615</v>
      </c>
      <c r="T8" s="16">
        <f t="shared" ref="T8:T27" si="5">SUM(Q8,R8)</f>
        <v>615</v>
      </c>
      <c r="U8" s="17" t="str">
        <f t="shared" ref="U8:V27" si="6">TEXT(F8,"ddd")</f>
        <v>Tue</v>
      </c>
      <c r="V8" s="18" t="str">
        <f t="shared" si="6"/>
        <v>Mon</v>
      </c>
      <c r="X8">
        <f>ROWS(A8:V27)</f>
        <v>20</v>
      </c>
    </row>
    <row r="9" spans="1:28">
      <c r="A9" s="8" t="s">
        <v>33</v>
      </c>
      <c r="B9" s="9" t="s">
        <v>34</v>
      </c>
      <c r="C9" s="9" t="s">
        <v>35</v>
      </c>
      <c r="D9" s="9" t="s">
        <v>36</v>
      </c>
      <c r="E9" s="9"/>
      <c r="F9" s="10">
        <v>44082</v>
      </c>
      <c r="G9" s="10">
        <v>44096</v>
      </c>
      <c r="H9" s="11">
        <v>1</v>
      </c>
      <c r="I9" s="12"/>
      <c r="J9" s="12"/>
      <c r="K9" s="13">
        <v>1.75</v>
      </c>
      <c r="L9" s="13">
        <v>341</v>
      </c>
      <c r="M9" s="9" t="s">
        <v>37</v>
      </c>
      <c r="N9" s="14">
        <f t="shared" si="0"/>
        <v>14</v>
      </c>
      <c r="O9" s="15">
        <f t="array" ref="O9">INDEX(TechRate,MATCH(H9,TechNum,0))</f>
        <v>80</v>
      </c>
      <c r="P9" s="16">
        <f t="shared" si="1"/>
        <v>140</v>
      </c>
      <c r="Q9" s="16">
        <f t="shared" si="2"/>
        <v>140</v>
      </c>
      <c r="R9" s="16">
        <f t="shared" si="3"/>
        <v>341</v>
      </c>
      <c r="S9" s="16">
        <f t="shared" si="4"/>
        <v>481</v>
      </c>
      <c r="T9" s="16">
        <f t="shared" si="5"/>
        <v>481</v>
      </c>
      <c r="U9" s="17" t="str">
        <f t="shared" si="6"/>
        <v>Tue</v>
      </c>
      <c r="V9" s="18" t="str">
        <f t="shared" si="6"/>
        <v>Tue</v>
      </c>
    </row>
    <row r="10" spans="1:28">
      <c r="A10" s="8" t="s">
        <v>38</v>
      </c>
      <c r="B10" s="9" t="s">
        <v>39</v>
      </c>
      <c r="C10" s="9" t="s">
        <v>35</v>
      </c>
      <c r="D10" s="9" t="s">
        <v>40</v>
      </c>
      <c r="E10" s="9"/>
      <c r="F10" s="10">
        <v>44082</v>
      </c>
      <c r="G10" s="10">
        <v>44132</v>
      </c>
      <c r="H10" s="11">
        <v>1</v>
      </c>
      <c r="I10" s="12"/>
      <c r="J10" s="12"/>
      <c r="K10" s="13">
        <v>0.75</v>
      </c>
      <c r="L10" s="13">
        <v>61.180599999999998</v>
      </c>
      <c r="M10" s="9" t="s">
        <v>37</v>
      </c>
      <c r="N10" s="14">
        <f t="shared" si="0"/>
        <v>50</v>
      </c>
      <c r="O10" s="15">
        <f t="array" ref="O10">INDEX(TechRate,MATCH(H10,TechNum,0))</f>
        <v>80</v>
      </c>
      <c r="P10" s="16">
        <f t="shared" si="1"/>
        <v>60</v>
      </c>
      <c r="Q10" s="16">
        <f t="shared" si="2"/>
        <v>60</v>
      </c>
      <c r="R10" s="16">
        <f t="shared" si="3"/>
        <v>61.180599999999998</v>
      </c>
      <c r="S10" s="16">
        <f t="shared" si="4"/>
        <v>121.1806</v>
      </c>
      <c r="T10" s="16">
        <f t="shared" si="5"/>
        <v>121.1806</v>
      </c>
      <c r="U10" s="17" t="str">
        <f t="shared" si="6"/>
        <v>Tue</v>
      </c>
      <c r="V10" s="18" t="str">
        <f t="shared" si="6"/>
        <v>Wed</v>
      </c>
    </row>
    <row r="11" spans="1:28">
      <c r="A11" s="8" t="s">
        <v>41</v>
      </c>
      <c r="B11" s="9" t="s">
        <v>42</v>
      </c>
      <c r="C11" s="9" t="s">
        <v>43</v>
      </c>
      <c r="D11" s="9" t="s">
        <v>36</v>
      </c>
      <c r="E11" s="9"/>
      <c r="F11" s="10">
        <v>44082</v>
      </c>
      <c r="G11" s="10">
        <v>44152</v>
      </c>
      <c r="H11" s="11">
        <v>1</v>
      </c>
      <c r="I11" s="12"/>
      <c r="J11" s="12"/>
      <c r="K11" s="13">
        <v>0.5</v>
      </c>
      <c r="L11" s="13">
        <v>155.3931</v>
      </c>
      <c r="M11" s="9" t="s">
        <v>32</v>
      </c>
      <c r="N11" s="14">
        <f t="shared" si="0"/>
        <v>70</v>
      </c>
      <c r="O11" s="15">
        <f t="array" ref="O11">INDEX(TechRate,MATCH(H11,TechNum,0))</f>
        <v>80</v>
      </c>
      <c r="P11" s="16">
        <f t="shared" si="1"/>
        <v>40</v>
      </c>
      <c r="Q11" s="16">
        <f t="shared" si="2"/>
        <v>40</v>
      </c>
      <c r="R11" s="16">
        <f t="shared" si="3"/>
        <v>155.3931</v>
      </c>
      <c r="S11" s="16">
        <f t="shared" si="4"/>
        <v>195.3931</v>
      </c>
      <c r="T11" s="16">
        <f t="shared" si="5"/>
        <v>195.3931</v>
      </c>
      <c r="U11" s="17" t="str">
        <f t="shared" si="6"/>
        <v>Tue</v>
      </c>
      <c r="V11" s="18" t="str">
        <f t="shared" si="6"/>
        <v>Tue</v>
      </c>
      <c r="X11" s="22"/>
      <c r="Y11" s="22"/>
    </row>
    <row r="12" spans="1:28">
      <c r="A12" s="8" t="s">
        <v>44</v>
      </c>
      <c r="B12" s="9" t="s">
        <v>39</v>
      </c>
      <c r="C12" s="9" t="s">
        <v>45</v>
      </c>
      <c r="D12" s="9" t="s">
        <v>36</v>
      </c>
      <c r="E12" s="9" t="s">
        <v>46</v>
      </c>
      <c r="F12" s="10">
        <v>44083</v>
      </c>
      <c r="G12" s="10">
        <v>44098</v>
      </c>
      <c r="H12" s="11">
        <v>2</v>
      </c>
      <c r="I12" s="12"/>
      <c r="J12" s="12"/>
      <c r="K12" s="13">
        <v>0.5</v>
      </c>
      <c r="L12" s="13">
        <v>204.28399999999999</v>
      </c>
      <c r="M12" s="9" t="s">
        <v>37</v>
      </c>
      <c r="N12" s="14">
        <f t="shared" si="0"/>
        <v>15</v>
      </c>
      <c r="O12" s="15">
        <f t="array" ref="O12">INDEX(TechRate,MATCH(H12,TechNum,0))</f>
        <v>140</v>
      </c>
      <c r="P12" s="16">
        <f t="shared" si="1"/>
        <v>70</v>
      </c>
      <c r="Q12" s="16">
        <f t="shared" si="2"/>
        <v>70</v>
      </c>
      <c r="R12" s="16">
        <f t="shared" si="3"/>
        <v>204.28399999999999</v>
      </c>
      <c r="S12" s="16">
        <f t="shared" si="4"/>
        <v>274.28399999999999</v>
      </c>
      <c r="T12" s="16">
        <f t="shared" si="5"/>
        <v>274.28399999999999</v>
      </c>
      <c r="U12" s="17" t="str">
        <f t="shared" si="6"/>
        <v>Wed</v>
      </c>
      <c r="V12" s="18" t="str">
        <f t="shared" si="6"/>
        <v>Thu</v>
      </c>
    </row>
    <row r="13" spans="1:28">
      <c r="A13" s="8" t="s">
        <v>47</v>
      </c>
      <c r="B13" s="9" t="s">
        <v>42</v>
      </c>
      <c r="C13" s="9" t="s">
        <v>43</v>
      </c>
      <c r="D13" s="9" t="s">
        <v>40</v>
      </c>
      <c r="E13" s="9"/>
      <c r="F13" s="10">
        <v>44083</v>
      </c>
      <c r="G13" s="10">
        <v>44103</v>
      </c>
      <c r="H13" s="11">
        <v>1</v>
      </c>
      <c r="I13" s="12"/>
      <c r="J13" s="12"/>
      <c r="K13" s="13">
        <v>0.5</v>
      </c>
      <c r="L13" s="13">
        <v>37.917400000000001</v>
      </c>
      <c r="M13" s="9" t="s">
        <v>32</v>
      </c>
      <c r="N13" s="14">
        <f t="shared" si="0"/>
        <v>20</v>
      </c>
      <c r="O13" s="15">
        <f t="array" ref="O13">INDEX(TechRate,MATCH(H13,TechNum,0))</f>
        <v>80</v>
      </c>
      <c r="P13" s="16">
        <f t="shared" si="1"/>
        <v>40</v>
      </c>
      <c r="Q13" s="16">
        <f t="shared" si="2"/>
        <v>40</v>
      </c>
      <c r="R13" s="16">
        <f t="shared" si="3"/>
        <v>37.917400000000001</v>
      </c>
      <c r="S13" s="16">
        <f t="shared" si="4"/>
        <v>77.917400000000001</v>
      </c>
      <c r="T13" s="16">
        <f t="shared" si="5"/>
        <v>77.917400000000001</v>
      </c>
      <c r="U13" s="17" t="str">
        <f t="shared" si="6"/>
        <v>Wed</v>
      </c>
      <c r="V13" s="18" t="str">
        <f t="shared" si="6"/>
        <v>Tue</v>
      </c>
    </row>
    <row r="14" spans="1:28">
      <c r="A14" s="8" t="s">
        <v>48</v>
      </c>
      <c r="B14" s="9" t="s">
        <v>39</v>
      </c>
      <c r="C14" s="9" t="s">
        <v>49</v>
      </c>
      <c r="D14" s="9" t="s">
        <v>50</v>
      </c>
      <c r="E14" s="9" t="s">
        <v>46</v>
      </c>
      <c r="F14" s="10">
        <v>44083</v>
      </c>
      <c r="G14" s="10">
        <v>44103</v>
      </c>
      <c r="H14" s="11">
        <v>1</v>
      </c>
      <c r="I14" s="12"/>
      <c r="J14" s="12"/>
      <c r="K14" s="13">
        <v>0.25</v>
      </c>
      <c r="L14" s="13">
        <v>88.405699999999996</v>
      </c>
      <c r="M14" s="9" t="s">
        <v>32</v>
      </c>
      <c r="N14" s="14">
        <f t="shared" si="0"/>
        <v>20</v>
      </c>
      <c r="O14" s="15">
        <f t="array" ref="O14">INDEX(TechRate,MATCH(H14,TechNum,0))</f>
        <v>80</v>
      </c>
      <c r="P14" s="16">
        <f t="shared" si="1"/>
        <v>20</v>
      </c>
      <c r="Q14" s="16">
        <f t="shared" si="2"/>
        <v>20</v>
      </c>
      <c r="R14" s="16">
        <f t="shared" si="3"/>
        <v>88.405699999999996</v>
      </c>
      <c r="S14" s="16">
        <f t="shared" si="4"/>
        <v>108.4057</v>
      </c>
      <c r="T14" s="16">
        <f t="shared" si="5"/>
        <v>108.4057</v>
      </c>
      <c r="U14" s="17" t="str">
        <f t="shared" si="6"/>
        <v>Wed</v>
      </c>
      <c r="V14" s="18" t="str">
        <f t="shared" si="6"/>
        <v>Tue</v>
      </c>
    </row>
    <row r="15" spans="1:28">
      <c r="A15" s="8" t="s">
        <v>51</v>
      </c>
      <c r="B15" s="9" t="s">
        <v>42</v>
      </c>
      <c r="C15" s="9" t="s">
        <v>43</v>
      </c>
      <c r="D15" s="9" t="s">
        <v>50</v>
      </c>
      <c r="E15" s="9"/>
      <c r="F15" s="10">
        <v>44083</v>
      </c>
      <c r="G15" s="10">
        <v>44103</v>
      </c>
      <c r="H15" s="11">
        <v>1</v>
      </c>
      <c r="I15" s="12"/>
      <c r="J15" s="12"/>
      <c r="K15" s="13">
        <v>0.25</v>
      </c>
      <c r="L15" s="13">
        <v>202.28639999999999</v>
      </c>
      <c r="M15" s="9" t="s">
        <v>32</v>
      </c>
      <c r="N15" s="14">
        <f t="shared" si="0"/>
        <v>20</v>
      </c>
      <c r="O15" s="15">
        <f t="array" ref="O15">INDEX(TechRate,MATCH(H15,TechNum,0))</f>
        <v>80</v>
      </c>
      <c r="P15" s="16">
        <f t="shared" si="1"/>
        <v>20</v>
      </c>
      <c r="Q15" s="16">
        <f t="shared" si="2"/>
        <v>20</v>
      </c>
      <c r="R15" s="16">
        <f t="shared" si="3"/>
        <v>202.28639999999999</v>
      </c>
      <c r="S15" s="16">
        <f t="shared" si="4"/>
        <v>222.28639999999999</v>
      </c>
      <c r="T15" s="16">
        <f t="shared" si="5"/>
        <v>222.28639999999999</v>
      </c>
      <c r="U15" s="17" t="str">
        <f t="shared" si="6"/>
        <v>Wed</v>
      </c>
      <c r="V15" s="18" t="str">
        <f t="shared" si="6"/>
        <v>Tue</v>
      </c>
    </row>
    <row r="16" spans="1:28">
      <c r="A16" s="8" t="s">
        <v>52</v>
      </c>
      <c r="B16" s="9" t="s">
        <v>53</v>
      </c>
      <c r="C16" s="9" t="s">
        <v>35</v>
      </c>
      <c r="D16" s="9" t="s">
        <v>40</v>
      </c>
      <c r="E16" s="9"/>
      <c r="F16" s="10">
        <v>44084</v>
      </c>
      <c r="G16" s="10">
        <v>44102</v>
      </c>
      <c r="H16" s="11">
        <v>1</v>
      </c>
      <c r="I16" s="12"/>
      <c r="J16" s="12"/>
      <c r="K16" s="13">
        <v>0.5</v>
      </c>
      <c r="L16" s="13">
        <v>120</v>
      </c>
      <c r="M16" s="9" t="s">
        <v>54</v>
      </c>
      <c r="N16" s="14">
        <f t="shared" si="0"/>
        <v>18</v>
      </c>
      <c r="O16" s="15">
        <f t="array" ref="O16">INDEX(TechRate,MATCH(H16,TechNum,0))</f>
        <v>80</v>
      </c>
      <c r="P16" s="16">
        <f t="shared" si="1"/>
        <v>40</v>
      </c>
      <c r="Q16" s="16">
        <f t="shared" si="2"/>
        <v>40</v>
      </c>
      <c r="R16" s="16">
        <f t="shared" si="3"/>
        <v>120</v>
      </c>
      <c r="S16" s="16">
        <f t="shared" si="4"/>
        <v>160</v>
      </c>
      <c r="T16" s="16">
        <f t="shared" si="5"/>
        <v>160</v>
      </c>
      <c r="U16" s="17" t="str">
        <f t="shared" si="6"/>
        <v>Thu</v>
      </c>
      <c r="V16" s="18" t="str">
        <f t="shared" si="6"/>
        <v>Mon</v>
      </c>
    </row>
    <row r="17" spans="1:22">
      <c r="A17" s="8" t="s">
        <v>55</v>
      </c>
      <c r="B17" s="9" t="s">
        <v>39</v>
      </c>
      <c r="C17" s="9" t="s">
        <v>45</v>
      </c>
      <c r="D17" s="9" t="s">
        <v>50</v>
      </c>
      <c r="E17" s="9"/>
      <c r="F17" s="10">
        <v>44085</v>
      </c>
      <c r="G17" s="10">
        <v>44088</v>
      </c>
      <c r="H17" s="11">
        <v>1</v>
      </c>
      <c r="I17" s="12"/>
      <c r="J17" s="12"/>
      <c r="K17" s="13">
        <v>0.25</v>
      </c>
      <c r="L17" s="13">
        <v>120</v>
      </c>
      <c r="M17" s="9" t="s">
        <v>32</v>
      </c>
      <c r="N17" s="14">
        <f t="shared" si="0"/>
        <v>3</v>
      </c>
      <c r="O17" s="15">
        <f t="array" ref="O17">INDEX(TechRate,MATCH(H17,TechNum,0))</f>
        <v>80</v>
      </c>
      <c r="P17" s="16">
        <f t="shared" si="1"/>
        <v>20</v>
      </c>
      <c r="Q17" s="16">
        <f t="shared" si="2"/>
        <v>20</v>
      </c>
      <c r="R17" s="16">
        <f t="shared" si="3"/>
        <v>120</v>
      </c>
      <c r="S17" s="16">
        <f t="shared" si="4"/>
        <v>140</v>
      </c>
      <c r="T17" s="16">
        <f t="shared" si="5"/>
        <v>140</v>
      </c>
      <c r="U17" s="17" t="str">
        <f t="shared" si="6"/>
        <v>Fri</v>
      </c>
      <c r="V17" s="18" t="str">
        <f t="shared" si="6"/>
        <v>Mon</v>
      </c>
    </row>
    <row r="18" spans="1:22">
      <c r="A18" s="8" t="s">
        <v>56</v>
      </c>
      <c r="B18" s="9" t="s">
        <v>57</v>
      </c>
      <c r="C18" s="9" t="s">
        <v>30</v>
      </c>
      <c r="D18" s="9" t="s">
        <v>36</v>
      </c>
      <c r="E18" s="9"/>
      <c r="F18" s="10">
        <v>44085</v>
      </c>
      <c r="G18" s="10">
        <v>44089</v>
      </c>
      <c r="H18" s="11">
        <v>2</v>
      </c>
      <c r="I18" s="12"/>
      <c r="J18" s="12"/>
      <c r="K18" s="13">
        <v>0.5</v>
      </c>
      <c r="L18" s="13">
        <v>535.62480000000005</v>
      </c>
      <c r="M18" s="9" t="s">
        <v>37</v>
      </c>
      <c r="N18" s="14">
        <f t="shared" si="0"/>
        <v>4</v>
      </c>
      <c r="O18" s="15">
        <f t="array" ref="O18">INDEX(TechRate,MATCH(H18,TechNum,0))</f>
        <v>140</v>
      </c>
      <c r="P18" s="16">
        <f t="shared" si="1"/>
        <v>70</v>
      </c>
      <c r="Q18" s="16">
        <f t="shared" si="2"/>
        <v>70</v>
      </c>
      <c r="R18" s="16">
        <f t="shared" si="3"/>
        <v>535.62480000000005</v>
      </c>
      <c r="S18" s="16">
        <f t="shared" si="4"/>
        <v>605.62480000000005</v>
      </c>
      <c r="T18" s="16">
        <f t="shared" si="5"/>
        <v>605.62480000000005</v>
      </c>
      <c r="U18" s="17" t="str">
        <f t="shared" si="6"/>
        <v>Fri</v>
      </c>
      <c r="V18" s="18" t="str">
        <f t="shared" si="6"/>
        <v>Tue</v>
      </c>
    </row>
    <row r="19" spans="1:22">
      <c r="A19" s="8" t="s">
        <v>58</v>
      </c>
      <c r="B19" s="9" t="s">
        <v>39</v>
      </c>
      <c r="C19" s="9" t="s">
        <v>35</v>
      </c>
      <c r="D19" s="9" t="s">
        <v>40</v>
      </c>
      <c r="E19" s="9"/>
      <c r="F19" s="10">
        <v>44085</v>
      </c>
      <c r="G19" s="10">
        <v>44097</v>
      </c>
      <c r="H19" s="11">
        <v>2</v>
      </c>
      <c r="I19" s="12"/>
      <c r="J19" s="12"/>
      <c r="K19" s="13">
        <v>0.25</v>
      </c>
      <c r="L19" s="13">
        <v>24.63</v>
      </c>
      <c r="M19" s="9" t="s">
        <v>32</v>
      </c>
      <c r="N19" s="14">
        <f t="shared" si="0"/>
        <v>12</v>
      </c>
      <c r="O19" s="15">
        <f t="array" ref="O19">INDEX(TechRate,MATCH(H19,TechNum,0))</f>
        <v>140</v>
      </c>
      <c r="P19" s="16">
        <f t="shared" si="1"/>
        <v>35</v>
      </c>
      <c r="Q19" s="16">
        <f t="shared" si="2"/>
        <v>35</v>
      </c>
      <c r="R19" s="16">
        <f t="shared" si="3"/>
        <v>24.63</v>
      </c>
      <c r="S19" s="16">
        <f t="shared" si="4"/>
        <v>59.629999999999995</v>
      </c>
      <c r="T19" s="16">
        <f t="shared" si="5"/>
        <v>59.629999999999995</v>
      </c>
      <c r="U19" s="17" t="str">
        <f t="shared" si="6"/>
        <v>Fri</v>
      </c>
      <c r="V19" s="18" t="str">
        <f t="shared" si="6"/>
        <v>Wed</v>
      </c>
    </row>
    <row r="20" spans="1:22">
      <c r="A20" s="8" t="s">
        <v>59</v>
      </c>
      <c r="B20" s="9" t="s">
        <v>39</v>
      </c>
      <c r="C20" s="9" t="s">
        <v>35</v>
      </c>
      <c r="D20" s="9" t="s">
        <v>36</v>
      </c>
      <c r="E20" s="9"/>
      <c r="F20" s="10">
        <v>44085</v>
      </c>
      <c r="G20" s="10">
        <v>44100</v>
      </c>
      <c r="H20" s="11">
        <v>2</v>
      </c>
      <c r="I20" s="12"/>
      <c r="J20" s="12"/>
      <c r="K20" s="13">
        <v>0.5</v>
      </c>
      <c r="L20" s="13">
        <v>43.26</v>
      </c>
      <c r="M20" s="9" t="s">
        <v>32</v>
      </c>
      <c r="N20" s="14">
        <f t="shared" si="0"/>
        <v>15</v>
      </c>
      <c r="O20" s="15">
        <f t="array" ref="O20">INDEX(TechRate,MATCH(H20,TechNum,0))</f>
        <v>140</v>
      </c>
      <c r="P20" s="16">
        <f t="shared" si="1"/>
        <v>70</v>
      </c>
      <c r="Q20" s="16">
        <f t="shared" si="2"/>
        <v>70</v>
      </c>
      <c r="R20" s="16">
        <f t="shared" si="3"/>
        <v>43.26</v>
      </c>
      <c r="S20" s="16">
        <f t="shared" si="4"/>
        <v>113.25999999999999</v>
      </c>
      <c r="T20" s="16">
        <f t="shared" si="5"/>
        <v>113.25999999999999</v>
      </c>
      <c r="U20" s="17" t="str">
        <f t="shared" si="6"/>
        <v>Fri</v>
      </c>
      <c r="V20" s="18" t="str">
        <f t="shared" si="6"/>
        <v>Sat</v>
      </c>
    </row>
    <row r="21" spans="1:22">
      <c r="A21" s="8" t="s">
        <v>60</v>
      </c>
      <c r="B21" s="9" t="s">
        <v>53</v>
      </c>
      <c r="C21" s="9" t="s">
        <v>35</v>
      </c>
      <c r="D21" s="9" t="s">
        <v>40</v>
      </c>
      <c r="E21" s="9"/>
      <c r="F21" s="10">
        <v>44085</v>
      </c>
      <c r="G21" s="10">
        <v>44110</v>
      </c>
      <c r="H21" s="11">
        <v>1</v>
      </c>
      <c r="I21" s="12"/>
      <c r="J21" s="12"/>
      <c r="K21" s="13">
        <v>0.25</v>
      </c>
      <c r="L21" s="13">
        <v>21.33</v>
      </c>
      <c r="M21" s="9" t="s">
        <v>32</v>
      </c>
      <c r="N21" s="14">
        <f t="shared" si="0"/>
        <v>25</v>
      </c>
      <c r="O21" s="15">
        <f t="array" ref="O21">INDEX(TechRate,MATCH(H21,TechNum,0))</f>
        <v>80</v>
      </c>
      <c r="P21" s="16">
        <f t="shared" si="1"/>
        <v>20</v>
      </c>
      <c r="Q21" s="16">
        <f t="shared" si="2"/>
        <v>20</v>
      </c>
      <c r="R21" s="16">
        <f t="shared" si="3"/>
        <v>21.33</v>
      </c>
      <c r="S21" s="16">
        <f t="shared" si="4"/>
        <v>41.33</v>
      </c>
      <c r="T21" s="16">
        <f t="shared" si="5"/>
        <v>41.33</v>
      </c>
      <c r="U21" s="17" t="str">
        <f t="shared" si="6"/>
        <v>Fri</v>
      </c>
      <c r="V21" s="18" t="str">
        <f t="shared" si="6"/>
        <v>Tue</v>
      </c>
    </row>
    <row r="22" spans="1:22">
      <c r="A22" s="8" t="s">
        <v>61</v>
      </c>
      <c r="B22" s="9" t="s">
        <v>53</v>
      </c>
      <c r="C22" s="9" t="s">
        <v>35</v>
      </c>
      <c r="D22" s="9" t="s">
        <v>36</v>
      </c>
      <c r="E22" s="9"/>
      <c r="F22" s="10">
        <v>44086</v>
      </c>
      <c r="G22" s="10">
        <v>44102</v>
      </c>
      <c r="H22" s="11">
        <v>1</v>
      </c>
      <c r="I22" s="12"/>
      <c r="J22" s="12"/>
      <c r="K22" s="13">
        <v>1</v>
      </c>
      <c r="L22" s="13">
        <v>0.45600000000000002</v>
      </c>
      <c r="M22" s="9" t="s">
        <v>37</v>
      </c>
      <c r="N22" s="14">
        <f t="shared" si="0"/>
        <v>16</v>
      </c>
      <c r="O22" s="15">
        <f t="array" ref="O22">INDEX(TechRate,MATCH(H22,TechNum,0))</f>
        <v>80</v>
      </c>
      <c r="P22" s="16">
        <f t="shared" si="1"/>
        <v>80</v>
      </c>
      <c r="Q22" s="16">
        <f t="shared" si="2"/>
        <v>80</v>
      </c>
      <c r="R22" s="16">
        <f t="shared" si="3"/>
        <v>0.45600000000000002</v>
      </c>
      <c r="S22" s="16">
        <f t="shared" si="4"/>
        <v>80.456000000000003</v>
      </c>
      <c r="T22" s="16">
        <f t="shared" si="5"/>
        <v>80.456000000000003</v>
      </c>
      <c r="U22" s="17" t="str">
        <f t="shared" si="6"/>
        <v>Sat</v>
      </c>
      <c r="V22" s="18" t="str">
        <f t="shared" si="6"/>
        <v>Mon</v>
      </c>
    </row>
    <row r="23" spans="1:22">
      <c r="A23" s="8" t="s">
        <v>62</v>
      </c>
      <c r="B23" s="9" t="s">
        <v>39</v>
      </c>
      <c r="C23" s="9" t="s">
        <v>35</v>
      </c>
      <c r="D23" s="9" t="s">
        <v>40</v>
      </c>
      <c r="E23" s="9"/>
      <c r="F23" s="10">
        <v>44088</v>
      </c>
      <c r="G23" s="10">
        <v>44098</v>
      </c>
      <c r="H23" s="11">
        <v>2</v>
      </c>
      <c r="I23" s="12"/>
      <c r="J23" s="12"/>
      <c r="K23" s="13">
        <v>0.25</v>
      </c>
      <c r="L23" s="13">
        <v>126.62309999999999</v>
      </c>
      <c r="M23" s="9" t="s">
        <v>37</v>
      </c>
      <c r="N23" s="14">
        <f t="shared" si="0"/>
        <v>10</v>
      </c>
      <c r="O23" s="15">
        <f t="array" ref="O23">INDEX(TechRate,MATCH(H23,TechNum,0))</f>
        <v>140</v>
      </c>
      <c r="P23" s="16">
        <f t="shared" si="1"/>
        <v>35</v>
      </c>
      <c r="Q23" s="16">
        <f t="shared" si="2"/>
        <v>35</v>
      </c>
      <c r="R23" s="16">
        <f t="shared" si="3"/>
        <v>126.62309999999999</v>
      </c>
      <c r="S23" s="16">
        <f t="shared" si="4"/>
        <v>161.62309999999999</v>
      </c>
      <c r="T23" s="16">
        <f t="shared" si="5"/>
        <v>161.62309999999999</v>
      </c>
      <c r="U23" s="17" t="str">
        <f t="shared" si="6"/>
        <v>Mon</v>
      </c>
      <c r="V23" s="18" t="str">
        <f t="shared" si="6"/>
        <v>Thu</v>
      </c>
    </row>
    <row r="24" spans="1:22">
      <c r="A24" s="8" t="s">
        <v>63</v>
      </c>
      <c r="B24" s="9" t="s">
        <v>53</v>
      </c>
      <c r="C24" s="9" t="s">
        <v>35</v>
      </c>
      <c r="D24" s="9" t="s">
        <v>36</v>
      </c>
      <c r="E24" s="9"/>
      <c r="F24" s="10">
        <v>44088</v>
      </c>
      <c r="G24" s="10">
        <v>44102</v>
      </c>
      <c r="H24" s="11">
        <v>1</v>
      </c>
      <c r="I24" s="12"/>
      <c r="J24" s="12"/>
      <c r="K24" s="13">
        <v>1.5</v>
      </c>
      <c r="L24" s="13">
        <v>251.0033</v>
      </c>
      <c r="M24" s="9" t="s">
        <v>32</v>
      </c>
      <c r="N24" s="14">
        <f t="shared" si="0"/>
        <v>14</v>
      </c>
      <c r="O24" s="15">
        <f t="array" ref="O24">INDEX(TechRate,MATCH(H24,TechNum,0))</f>
        <v>80</v>
      </c>
      <c r="P24" s="16">
        <f t="shared" si="1"/>
        <v>120</v>
      </c>
      <c r="Q24" s="16">
        <f t="shared" si="2"/>
        <v>120</v>
      </c>
      <c r="R24" s="16">
        <f t="shared" si="3"/>
        <v>251.0033</v>
      </c>
      <c r="S24" s="16">
        <f t="shared" si="4"/>
        <v>371.00329999999997</v>
      </c>
      <c r="T24" s="16">
        <f t="shared" si="5"/>
        <v>371.00329999999997</v>
      </c>
      <c r="U24" s="17" t="str">
        <f t="shared" si="6"/>
        <v>Mon</v>
      </c>
      <c r="V24" s="18" t="str">
        <f t="shared" si="6"/>
        <v>Mon</v>
      </c>
    </row>
    <row r="25" spans="1:22">
      <c r="A25" s="8" t="s">
        <v>64</v>
      </c>
      <c r="B25" s="9" t="s">
        <v>34</v>
      </c>
      <c r="C25" s="9" t="s">
        <v>30</v>
      </c>
      <c r="D25" s="9" t="s">
        <v>40</v>
      </c>
      <c r="E25" s="9" t="s">
        <v>46</v>
      </c>
      <c r="F25" s="10">
        <v>44088</v>
      </c>
      <c r="G25" s="10">
        <v>44109</v>
      </c>
      <c r="H25" s="11">
        <v>1</v>
      </c>
      <c r="I25" s="12"/>
      <c r="J25" s="12"/>
      <c r="K25" s="13">
        <v>0.5</v>
      </c>
      <c r="L25" s="13">
        <v>395.28</v>
      </c>
      <c r="M25" s="9" t="s">
        <v>54</v>
      </c>
      <c r="N25" s="14">
        <f t="shared" si="0"/>
        <v>21</v>
      </c>
      <c r="O25" s="15">
        <f t="array" ref="O25">INDEX(TechRate,MATCH(H25,TechNum,0))</f>
        <v>80</v>
      </c>
      <c r="P25" s="16">
        <f t="shared" si="1"/>
        <v>40</v>
      </c>
      <c r="Q25" s="16">
        <f t="shared" si="2"/>
        <v>40</v>
      </c>
      <c r="R25" s="16">
        <f t="shared" si="3"/>
        <v>395.28</v>
      </c>
      <c r="S25" s="16">
        <f t="shared" si="4"/>
        <v>435.28</v>
      </c>
      <c r="T25" s="16">
        <f t="shared" si="5"/>
        <v>435.28</v>
      </c>
      <c r="U25" s="17" t="str">
        <f t="shared" si="6"/>
        <v>Mon</v>
      </c>
      <c r="V25" s="18" t="str">
        <f t="shared" si="6"/>
        <v>Mon</v>
      </c>
    </row>
    <row r="26" spans="1:22">
      <c r="A26" s="8" t="s">
        <v>65</v>
      </c>
      <c r="B26" s="9" t="s">
        <v>39</v>
      </c>
      <c r="C26" s="9" t="s">
        <v>45</v>
      </c>
      <c r="D26" s="9" t="s">
        <v>50</v>
      </c>
      <c r="E26" s="9" t="s">
        <v>46</v>
      </c>
      <c r="F26" s="10">
        <v>44088</v>
      </c>
      <c r="G26" s="10">
        <v>44111</v>
      </c>
      <c r="H26" s="11">
        <v>1</v>
      </c>
      <c r="I26" s="12"/>
      <c r="J26" s="12"/>
      <c r="K26" s="13">
        <v>0.25</v>
      </c>
      <c r="L26" s="13">
        <v>36</v>
      </c>
      <c r="M26" s="9" t="s">
        <v>32</v>
      </c>
      <c r="N26" s="14">
        <f t="shared" si="0"/>
        <v>23</v>
      </c>
      <c r="O26" s="15">
        <f t="array" ref="O26">INDEX(TechRate,MATCH(H26,TechNum,0))</f>
        <v>80</v>
      </c>
      <c r="P26" s="16">
        <f t="shared" si="1"/>
        <v>20</v>
      </c>
      <c r="Q26" s="16">
        <f t="shared" si="2"/>
        <v>20</v>
      </c>
      <c r="R26" s="16">
        <f t="shared" si="3"/>
        <v>36</v>
      </c>
      <c r="S26" s="16">
        <f t="shared" si="4"/>
        <v>56</v>
      </c>
      <c r="T26" s="16">
        <f t="shared" si="5"/>
        <v>56</v>
      </c>
      <c r="U26" s="17" t="str">
        <f t="shared" si="6"/>
        <v>Mon</v>
      </c>
      <c r="V26" s="18" t="str">
        <f t="shared" si="6"/>
        <v>Wed</v>
      </c>
    </row>
    <row r="27" spans="1:22">
      <c r="A27" s="8" t="s">
        <v>66</v>
      </c>
      <c r="B27" s="9" t="s">
        <v>42</v>
      </c>
      <c r="C27" s="9" t="s">
        <v>43</v>
      </c>
      <c r="D27" s="9" t="s">
        <v>40</v>
      </c>
      <c r="E27" s="9"/>
      <c r="F27" s="10">
        <v>44088</v>
      </c>
      <c r="G27" s="10">
        <v>44158</v>
      </c>
      <c r="H27" s="11">
        <v>1</v>
      </c>
      <c r="I27" s="12"/>
      <c r="J27" s="12"/>
      <c r="K27" s="13">
        <v>1.75</v>
      </c>
      <c r="L27" s="13">
        <v>510.67529999999999</v>
      </c>
      <c r="M27" s="9" t="s">
        <v>54</v>
      </c>
      <c r="N27" s="14">
        <f t="shared" si="0"/>
        <v>70</v>
      </c>
      <c r="O27" s="15">
        <f t="array" ref="O27">INDEX(TechRate,MATCH(H27,TechNum,0))</f>
        <v>80</v>
      </c>
      <c r="P27" s="16">
        <f t="shared" si="1"/>
        <v>140</v>
      </c>
      <c r="Q27" s="16">
        <f t="shared" si="2"/>
        <v>140</v>
      </c>
      <c r="R27" s="16">
        <f t="shared" si="3"/>
        <v>510.67529999999999</v>
      </c>
      <c r="S27" s="16">
        <f t="shared" si="4"/>
        <v>650.67529999999999</v>
      </c>
      <c r="T27" s="16">
        <f t="shared" si="5"/>
        <v>650.67529999999999</v>
      </c>
      <c r="U27" s="17" t="str">
        <f t="shared" si="6"/>
        <v>Mon</v>
      </c>
      <c r="V27" s="18" t="str">
        <f t="shared" si="6"/>
        <v>Mon</v>
      </c>
    </row>
    <row r="30" spans="1:22">
      <c r="L30" t="s">
        <v>82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>
      <selection activeCell="C8" sqref="C8"/>
    </sheetView>
  </sheetViews>
  <sheetFormatPr defaultRowHeight="14.4"/>
  <sheetData>
    <row r="1" spans="1:2">
      <c r="A1" s="1" t="s">
        <v>75</v>
      </c>
      <c r="B1" s="1"/>
    </row>
    <row r="3" spans="1:2">
      <c r="A3" t="s">
        <v>76</v>
      </c>
    </row>
    <row r="5" spans="1:2">
      <c r="B5" t="s">
        <v>3</v>
      </c>
    </row>
    <row r="9" spans="1:2">
      <c r="B9" t="s">
        <v>86</v>
      </c>
    </row>
    <row r="29" spans="3:3">
      <c r="C29" t="s">
        <v>77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R31"/>
  <sheetViews>
    <sheetView tabSelected="1" workbookViewId="0">
      <selection activeCell="H5" sqref="H5"/>
    </sheetView>
  </sheetViews>
  <sheetFormatPr defaultRowHeight="14.4"/>
  <cols>
    <col min="6" max="6" width="10.5546875" customWidth="1"/>
    <col min="7" max="7" width="12.109375" customWidth="1"/>
  </cols>
  <sheetData>
    <row r="1" spans="1:70">
      <c r="A1" s="1" t="s">
        <v>78</v>
      </c>
      <c r="B1" s="1"/>
      <c r="G1" s="22"/>
      <c r="H1" s="22"/>
    </row>
    <row r="3" spans="1:70">
      <c r="A3" s="1" t="s">
        <v>79</v>
      </c>
      <c r="B3" s="1"/>
      <c r="C3" s="1"/>
    </row>
    <row r="4" spans="1:70">
      <c r="B4" t="s">
        <v>83</v>
      </c>
    </row>
    <row r="5" spans="1:70">
      <c r="B5" t="s">
        <v>2</v>
      </c>
      <c r="AX5" t="s">
        <v>3</v>
      </c>
    </row>
    <row r="8" spans="1:70">
      <c r="A8" s="2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14</v>
      </c>
      <c r="J8" s="3" t="s">
        <v>15</v>
      </c>
      <c r="K8" s="4" t="s">
        <v>16</v>
      </c>
      <c r="L8" s="4" t="s">
        <v>17</v>
      </c>
      <c r="M8" s="3" t="s">
        <v>18</v>
      </c>
      <c r="N8" s="5" t="s">
        <v>19</v>
      </c>
      <c r="O8" s="3" t="s">
        <v>20</v>
      </c>
      <c r="P8" s="4" t="s">
        <v>21</v>
      </c>
      <c r="Q8" s="4" t="s">
        <v>22</v>
      </c>
      <c r="R8" s="4" t="s">
        <v>23</v>
      </c>
      <c r="S8" s="4" t="s">
        <v>24</v>
      </c>
      <c r="T8" s="4" t="s">
        <v>25</v>
      </c>
      <c r="U8" s="6" t="s">
        <v>26</v>
      </c>
      <c r="V8" s="7" t="s">
        <v>27</v>
      </c>
      <c r="Y8" t="s">
        <v>6</v>
      </c>
      <c r="Z8" t="s">
        <v>7</v>
      </c>
      <c r="AA8" t="s">
        <v>8</v>
      </c>
      <c r="AB8" t="s">
        <v>9</v>
      </c>
      <c r="AC8" t="s">
        <v>10</v>
      </c>
      <c r="AD8" t="s">
        <v>11</v>
      </c>
      <c r="AE8" t="s">
        <v>12</v>
      </c>
      <c r="AF8" t="s">
        <v>13</v>
      </c>
      <c r="AG8" t="s">
        <v>14</v>
      </c>
      <c r="AH8" t="s">
        <v>15</v>
      </c>
      <c r="AI8" t="s">
        <v>16</v>
      </c>
      <c r="AJ8" t="s">
        <v>17</v>
      </c>
      <c r="AK8" t="s">
        <v>18</v>
      </c>
      <c r="AL8" t="s">
        <v>19</v>
      </c>
      <c r="AM8" t="s">
        <v>20</v>
      </c>
      <c r="AN8" t="s">
        <v>21</v>
      </c>
      <c r="AO8" t="s">
        <v>22</v>
      </c>
      <c r="AP8" t="s">
        <v>23</v>
      </c>
      <c r="AQ8" t="s">
        <v>24</v>
      </c>
      <c r="AR8" t="s">
        <v>25</v>
      </c>
      <c r="AS8" t="s">
        <v>26</v>
      </c>
      <c r="AT8" t="s">
        <v>27</v>
      </c>
      <c r="AW8" t="s">
        <v>6</v>
      </c>
      <c r="AX8" t="s">
        <v>7</v>
      </c>
      <c r="AY8" t="s">
        <v>8</v>
      </c>
      <c r="AZ8" t="s">
        <v>9</v>
      </c>
      <c r="BA8" t="s">
        <v>10</v>
      </c>
      <c r="BB8" t="s">
        <v>11</v>
      </c>
      <c r="BC8" t="s">
        <v>12</v>
      </c>
      <c r="BD8" t="s">
        <v>13</v>
      </c>
      <c r="BE8" t="s">
        <v>14</v>
      </c>
      <c r="BF8" t="s">
        <v>15</v>
      </c>
      <c r="BG8" t="s">
        <v>16</v>
      </c>
      <c r="BH8" t="s">
        <v>17</v>
      </c>
      <c r="BI8" t="s">
        <v>18</v>
      </c>
      <c r="BJ8" t="s">
        <v>19</v>
      </c>
      <c r="BK8" t="s">
        <v>20</v>
      </c>
      <c r="BL8" t="s">
        <v>21</v>
      </c>
      <c r="BM8" t="s">
        <v>22</v>
      </c>
      <c r="BN8" t="s">
        <v>23</v>
      </c>
      <c r="BO8" t="s">
        <v>24</v>
      </c>
      <c r="BP8" t="s">
        <v>25</v>
      </c>
      <c r="BQ8" t="s">
        <v>26</v>
      </c>
      <c r="BR8" t="s">
        <v>27</v>
      </c>
    </row>
    <row r="9" spans="1:70">
      <c r="A9" s="8" t="s">
        <v>28</v>
      </c>
      <c r="B9" s="9" t="s">
        <v>29</v>
      </c>
      <c r="C9" s="9" t="s">
        <v>30</v>
      </c>
      <c r="D9" s="9" t="s">
        <v>31</v>
      </c>
      <c r="E9" s="9"/>
      <c r="F9" s="10">
        <v>44082</v>
      </c>
      <c r="G9" s="10">
        <v>44095</v>
      </c>
      <c r="H9" s="11">
        <v>1</v>
      </c>
      <c r="I9" s="12"/>
      <c r="J9" s="12"/>
      <c r="K9" s="13">
        <v>1.75</v>
      </c>
      <c r="L9" s="13">
        <v>475</v>
      </c>
      <c r="M9" s="9" t="s">
        <v>32</v>
      </c>
      <c r="N9" s="14">
        <f t="shared" ref="N9:N28" si="0">IF(G9="","",G9-F9)</f>
        <v>13</v>
      </c>
      <c r="O9" s="15">
        <f t="array" ref="O9">INDEX(TechRate,MATCH(H9,TechNum,0))</f>
        <v>80</v>
      </c>
      <c r="P9" s="16">
        <f t="shared" ref="P9:P28" si="1">O9*K9</f>
        <v>140</v>
      </c>
      <c r="Q9" s="16">
        <f t="shared" ref="Q9:Q28" si="2">IF(I9="Yes",0,P9)</f>
        <v>140</v>
      </c>
      <c r="R9" s="16">
        <f t="shared" ref="R9:R28" si="3">IF(J9="Yes",0,L9)</f>
        <v>475</v>
      </c>
      <c r="S9" s="16">
        <f t="shared" ref="S9:S28" si="4">SUM(L9,P9)</f>
        <v>615</v>
      </c>
      <c r="T9" s="16">
        <f t="shared" ref="T9:T28" si="5">SUM(Q9,R9)</f>
        <v>615</v>
      </c>
      <c r="U9" s="17" t="str">
        <f t="shared" ref="U9:V28" si="6">TEXT(F9,"ddd")</f>
        <v>Tue</v>
      </c>
      <c r="V9" s="18" t="str">
        <f t="shared" si="6"/>
        <v>Mon</v>
      </c>
      <c r="Y9" t="b">
        <f>EXACT(A9,AW9)</f>
        <v>1</v>
      </c>
      <c r="Z9" t="b">
        <f t="shared" ref="Z9:AT24" si="7">EXACT(B9,AX9)</f>
        <v>1</v>
      </c>
      <c r="AA9" t="b">
        <f t="shared" si="7"/>
        <v>1</v>
      </c>
      <c r="AB9" t="b">
        <f t="shared" si="7"/>
        <v>1</v>
      </c>
      <c r="AC9" t="b">
        <f t="shared" si="7"/>
        <v>0</v>
      </c>
      <c r="AD9" t="b">
        <f t="shared" si="7"/>
        <v>1</v>
      </c>
      <c r="AE9" t="b">
        <f t="shared" si="7"/>
        <v>1</v>
      </c>
      <c r="AF9" t="b">
        <f t="shared" si="7"/>
        <v>1</v>
      </c>
      <c r="AG9" s="21" t="b">
        <f t="shared" si="7"/>
        <v>0</v>
      </c>
      <c r="AH9" s="21" t="b">
        <f t="shared" si="7"/>
        <v>0</v>
      </c>
      <c r="AI9" t="b">
        <f t="shared" si="7"/>
        <v>1</v>
      </c>
      <c r="AJ9" t="b">
        <f t="shared" si="7"/>
        <v>1</v>
      </c>
      <c r="AK9" t="b">
        <f t="shared" si="7"/>
        <v>1</v>
      </c>
      <c r="AL9" t="b">
        <f t="shared" si="7"/>
        <v>1</v>
      </c>
      <c r="AM9" t="b">
        <f t="shared" si="7"/>
        <v>1</v>
      </c>
      <c r="AN9" t="b">
        <f t="shared" si="7"/>
        <v>1</v>
      </c>
      <c r="AO9" t="b">
        <f t="shared" si="7"/>
        <v>1</v>
      </c>
      <c r="AP9" t="b">
        <f t="shared" si="7"/>
        <v>1</v>
      </c>
      <c r="AQ9" t="b">
        <f t="shared" si="7"/>
        <v>1</v>
      </c>
      <c r="AR9" t="b">
        <f t="shared" si="7"/>
        <v>1</v>
      </c>
      <c r="AS9" t="b">
        <f t="shared" si="7"/>
        <v>1</v>
      </c>
      <c r="AT9" t="b">
        <f t="shared" si="7"/>
        <v>1</v>
      </c>
      <c r="AW9" t="s">
        <v>28</v>
      </c>
      <c r="AX9" t="s">
        <v>29</v>
      </c>
      <c r="AY9" t="s">
        <v>30</v>
      </c>
      <c r="AZ9" t="s">
        <v>31</v>
      </c>
      <c r="BA9" t="s">
        <v>67</v>
      </c>
      <c r="BB9" s="19">
        <v>44082</v>
      </c>
      <c r="BC9" s="19">
        <v>44095</v>
      </c>
      <c r="BD9">
        <v>1</v>
      </c>
      <c r="BE9" t="s">
        <v>67</v>
      </c>
      <c r="BF9" t="s">
        <v>67</v>
      </c>
      <c r="BG9">
        <v>1.75</v>
      </c>
      <c r="BH9">
        <v>475</v>
      </c>
      <c r="BI9" t="s">
        <v>32</v>
      </c>
      <c r="BJ9">
        <v>13</v>
      </c>
      <c r="BK9">
        <v>80</v>
      </c>
      <c r="BL9">
        <v>140</v>
      </c>
      <c r="BM9">
        <v>140</v>
      </c>
      <c r="BN9">
        <v>475</v>
      </c>
      <c r="BO9">
        <v>615</v>
      </c>
      <c r="BP9">
        <v>615</v>
      </c>
      <c r="BQ9" t="s">
        <v>68</v>
      </c>
      <c r="BR9" t="s">
        <v>69</v>
      </c>
    </row>
    <row r="10" spans="1:70">
      <c r="A10" s="8" t="s">
        <v>33</v>
      </c>
      <c r="B10" s="9" t="s">
        <v>34</v>
      </c>
      <c r="C10" s="9" t="s">
        <v>35</v>
      </c>
      <c r="D10" s="9" t="s">
        <v>36</v>
      </c>
      <c r="E10" s="9"/>
      <c r="F10" s="10">
        <v>44082</v>
      </c>
      <c r="G10" s="10">
        <v>44096</v>
      </c>
      <c r="H10" s="11">
        <v>1</v>
      </c>
      <c r="I10" s="12"/>
      <c r="J10" s="12"/>
      <c r="K10" s="13">
        <v>1.75</v>
      </c>
      <c r="L10" s="13">
        <v>341</v>
      </c>
      <c r="M10" s="9" t="s">
        <v>37</v>
      </c>
      <c r="N10" s="14">
        <f t="shared" si="0"/>
        <v>14</v>
      </c>
      <c r="O10" s="15">
        <f t="array" ref="O10">INDEX(TechRate,MATCH(H10,TechNum,0))</f>
        <v>80</v>
      </c>
      <c r="P10" s="16">
        <f t="shared" si="1"/>
        <v>140</v>
      </c>
      <c r="Q10" s="16">
        <f t="shared" si="2"/>
        <v>140</v>
      </c>
      <c r="R10" s="16">
        <f t="shared" si="3"/>
        <v>341</v>
      </c>
      <c r="S10" s="16">
        <f t="shared" si="4"/>
        <v>481</v>
      </c>
      <c r="T10" s="16">
        <f t="shared" si="5"/>
        <v>481</v>
      </c>
      <c r="U10" s="17" t="str">
        <f t="shared" si="6"/>
        <v>Tue</v>
      </c>
      <c r="V10" s="18" t="str">
        <f t="shared" si="6"/>
        <v>Tue</v>
      </c>
      <c r="Y10" t="b">
        <f t="shared" ref="Y10:Y28" si="8">EXACT(A10,AW10)</f>
        <v>1</v>
      </c>
      <c r="Z10" t="b">
        <f t="shared" ref="Z10:Z28" si="9">EXACT(B10,AX10)</f>
        <v>1</v>
      </c>
      <c r="AA10" t="b">
        <f t="shared" ref="AA10:AA28" si="10">EXACT(C10,AY10)</f>
        <v>1</v>
      </c>
      <c r="AB10" t="b">
        <f t="shared" ref="AB10:AB28" si="11">EXACT(D10,AZ10)</f>
        <v>1</v>
      </c>
      <c r="AC10" s="21" t="b">
        <f t="shared" ref="AC10:AC28" si="12">EXACT(E10,BA10)</f>
        <v>0</v>
      </c>
      <c r="AD10" t="b">
        <f t="shared" ref="AD10:AD28" si="13">EXACT(F10,BB10)</f>
        <v>1</v>
      </c>
      <c r="AE10" t="b">
        <f t="shared" ref="AE10:AE28" si="14">EXACT(G10,BC10)</f>
        <v>1</v>
      </c>
      <c r="AF10" t="b">
        <f t="shared" ref="AF10:AH28" si="15">EXACT(H10,BD10)</f>
        <v>1</v>
      </c>
      <c r="AG10" s="21" t="b">
        <f t="shared" si="7"/>
        <v>0</v>
      </c>
      <c r="AH10" s="21" t="b">
        <f t="shared" si="7"/>
        <v>0</v>
      </c>
      <c r="AI10" t="b">
        <f t="shared" ref="AI10:AI28" si="16">EXACT(K10,BG10)</f>
        <v>1</v>
      </c>
      <c r="AJ10" t="b">
        <f t="shared" ref="AJ10:AJ28" si="17">EXACT(L10,BH10)</f>
        <v>1</v>
      </c>
      <c r="AK10" t="b">
        <f t="shared" ref="AK10:AK28" si="18">EXACT(M10,BI10)</f>
        <v>1</v>
      </c>
      <c r="AL10" t="b">
        <f t="shared" ref="AL10:AL28" si="19">EXACT(N10,BJ10)</f>
        <v>1</v>
      </c>
      <c r="AM10" t="b">
        <f t="shared" ref="AM10:AM28" si="20">EXACT(O10,BK10)</f>
        <v>1</v>
      </c>
      <c r="AN10" t="b">
        <f t="shared" ref="AN10:AN28" si="21">EXACT(P10,BL10)</f>
        <v>1</v>
      </c>
      <c r="AO10" t="b">
        <f t="shared" ref="AO10:AO28" si="22">EXACT(Q10,BM10)</f>
        <v>1</v>
      </c>
      <c r="AP10" t="b">
        <f t="shared" ref="AP10:AP28" si="23">EXACT(R10,BN10)</f>
        <v>1</v>
      </c>
      <c r="AQ10" t="b">
        <f t="shared" ref="AQ10:AQ28" si="24">EXACT(S10,BO10)</f>
        <v>1</v>
      </c>
      <c r="AR10" t="b">
        <f t="shared" ref="AR10:AR28" si="25">EXACT(T10,BP10)</f>
        <v>1</v>
      </c>
      <c r="AS10" t="b">
        <f t="shared" ref="AS10:AS28" si="26">EXACT(U10,BQ10)</f>
        <v>1</v>
      </c>
      <c r="AT10" t="b">
        <f t="shared" ref="AT10:AT28" si="27">EXACT(V10,BR10)</f>
        <v>1</v>
      </c>
      <c r="AW10" t="s">
        <v>33</v>
      </c>
      <c r="AX10" t="s">
        <v>34</v>
      </c>
      <c r="AY10" t="s">
        <v>35</v>
      </c>
      <c r="AZ10" t="s">
        <v>36</v>
      </c>
      <c r="BA10" t="s">
        <v>67</v>
      </c>
      <c r="BB10" s="19">
        <v>44082</v>
      </c>
      <c r="BC10" s="19">
        <v>44096</v>
      </c>
      <c r="BD10">
        <v>1</v>
      </c>
      <c r="BE10" t="s">
        <v>67</v>
      </c>
      <c r="BF10" t="s">
        <v>67</v>
      </c>
      <c r="BG10">
        <v>1.75</v>
      </c>
      <c r="BH10">
        <v>341</v>
      </c>
      <c r="BI10" t="s">
        <v>37</v>
      </c>
      <c r="BJ10">
        <v>14</v>
      </c>
      <c r="BK10">
        <v>80</v>
      </c>
      <c r="BL10">
        <v>140</v>
      </c>
      <c r="BM10">
        <v>140</v>
      </c>
      <c r="BN10">
        <v>341</v>
      </c>
      <c r="BO10">
        <v>481</v>
      </c>
      <c r="BP10">
        <v>481</v>
      </c>
      <c r="BQ10" t="s">
        <v>68</v>
      </c>
      <c r="BR10" t="s">
        <v>68</v>
      </c>
    </row>
    <row r="11" spans="1:70">
      <c r="A11" s="8" t="s">
        <v>38</v>
      </c>
      <c r="B11" s="9" t="s">
        <v>39</v>
      </c>
      <c r="C11" s="9" t="s">
        <v>35</v>
      </c>
      <c r="D11" s="9" t="s">
        <v>40</v>
      </c>
      <c r="E11" s="9"/>
      <c r="F11" s="10">
        <v>44082</v>
      </c>
      <c r="G11" s="10">
        <v>44132</v>
      </c>
      <c r="H11" s="11">
        <v>1</v>
      </c>
      <c r="I11" s="12"/>
      <c r="J11" s="12"/>
      <c r="K11" s="13">
        <v>0.75</v>
      </c>
      <c r="L11" s="13">
        <v>61.180599999999998</v>
      </c>
      <c r="M11" s="9" t="s">
        <v>37</v>
      </c>
      <c r="N11" s="14">
        <f t="shared" si="0"/>
        <v>50</v>
      </c>
      <c r="O11" s="15">
        <f t="array" ref="O11">INDEX(TechRate,MATCH(H11,TechNum,0))</f>
        <v>80</v>
      </c>
      <c r="P11" s="16">
        <f t="shared" si="1"/>
        <v>60</v>
      </c>
      <c r="Q11" s="16">
        <f t="shared" si="2"/>
        <v>60</v>
      </c>
      <c r="R11" s="16">
        <f t="shared" si="3"/>
        <v>61.180599999999998</v>
      </c>
      <c r="S11" s="16">
        <f t="shared" si="4"/>
        <v>121.1806</v>
      </c>
      <c r="T11" s="16">
        <f t="shared" si="5"/>
        <v>121.1806</v>
      </c>
      <c r="U11" s="17" t="str">
        <f t="shared" si="6"/>
        <v>Tue</v>
      </c>
      <c r="V11" s="18" t="str">
        <f t="shared" si="6"/>
        <v>Wed</v>
      </c>
      <c r="Y11" t="b">
        <f t="shared" si="8"/>
        <v>1</v>
      </c>
      <c r="Z11" t="b">
        <f t="shared" si="9"/>
        <v>1</v>
      </c>
      <c r="AA11" t="b">
        <f t="shared" si="10"/>
        <v>1</v>
      </c>
      <c r="AB11" t="b">
        <f t="shared" si="11"/>
        <v>1</v>
      </c>
      <c r="AC11" s="21" t="b">
        <f t="shared" si="12"/>
        <v>0</v>
      </c>
      <c r="AD11" t="b">
        <f t="shared" si="13"/>
        <v>1</v>
      </c>
      <c r="AE11" t="b">
        <f t="shared" si="14"/>
        <v>1</v>
      </c>
      <c r="AF11" t="b">
        <f t="shared" si="15"/>
        <v>1</v>
      </c>
      <c r="AG11" s="21" t="b">
        <f t="shared" si="7"/>
        <v>0</v>
      </c>
      <c r="AH11" s="21" t="b">
        <f t="shared" si="7"/>
        <v>0</v>
      </c>
      <c r="AI11" t="b">
        <f t="shared" si="16"/>
        <v>1</v>
      </c>
      <c r="AJ11" t="b">
        <f t="shared" si="17"/>
        <v>1</v>
      </c>
      <c r="AK11" t="b">
        <f t="shared" si="18"/>
        <v>1</v>
      </c>
      <c r="AL11" t="b">
        <f t="shared" si="19"/>
        <v>1</v>
      </c>
      <c r="AM11" t="b">
        <f t="shared" si="20"/>
        <v>1</v>
      </c>
      <c r="AN11" t="b">
        <f t="shared" si="21"/>
        <v>1</v>
      </c>
      <c r="AO11" t="b">
        <f t="shared" si="22"/>
        <v>1</v>
      </c>
      <c r="AP11" t="b">
        <f t="shared" si="23"/>
        <v>1</v>
      </c>
      <c r="AQ11" t="b">
        <f t="shared" si="24"/>
        <v>1</v>
      </c>
      <c r="AR11" t="b">
        <f t="shared" si="25"/>
        <v>1</v>
      </c>
      <c r="AS11" t="b">
        <f t="shared" si="26"/>
        <v>1</v>
      </c>
      <c r="AT11" t="b">
        <f t="shared" si="27"/>
        <v>1</v>
      </c>
      <c r="AW11" t="s">
        <v>38</v>
      </c>
      <c r="AX11" t="s">
        <v>39</v>
      </c>
      <c r="AY11" t="s">
        <v>35</v>
      </c>
      <c r="AZ11" t="s">
        <v>40</v>
      </c>
      <c r="BA11" t="s">
        <v>67</v>
      </c>
      <c r="BB11" s="19">
        <v>44082</v>
      </c>
      <c r="BC11" s="19">
        <v>44132</v>
      </c>
      <c r="BD11">
        <v>1</v>
      </c>
      <c r="BE11" t="s">
        <v>67</v>
      </c>
      <c r="BF11" t="s">
        <v>67</v>
      </c>
      <c r="BG11">
        <v>0.75</v>
      </c>
      <c r="BH11">
        <v>61.180599999999998</v>
      </c>
      <c r="BI11" t="s">
        <v>37</v>
      </c>
      <c r="BJ11">
        <v>50</v>
      </c>
      <c r="BK11">
        <v>80</v>
      </c>
      <c r="BL11">
        <v>60</v>
      </c>
      <c r="BM11">
        <v>60</v>
      </c>
      <c r="BN11">
        <v>61.180599999999998</v>
      </c>
      <c r="BO11">
        <v>121.1806</v>
      </c>
      <c r="BP11">
        <v>121.1806</v>
      </c>
      <c r="BQ11" t="s">
        <v>68</v>
      </c>
      <c r="BR11" t="s">
        <v>70</v>
      </c>
    </row>
    <row r="12" spans="1:70">
      <c r="A12" s="8" t="s">
        <v>41</v>
      </c>
      <c r="B12" s="9" t="s">
        <v>42</v>
      </c>
      <c r="C12" s="9" t="s">
        <v>43</v>
      </c>
      <c r="D12" s="9" t="s">
        <v>36</v>
      </c>
      <c r="E12" s="9"/>
      <c r="F12" s="10">
        <v>44082</v>
      </c>
      <c r="G12" s="10">
        <v>44152</v>
      </c>
      <c r="H12" s="11">
        <v>1</v>
      </c>
      <c r="I12" s="12"/>
      <c r="J12" s="12"/>
      <c r="K12" s="13">
        <v>0.5</v>
      </c>
      <c r="L12" s="13">
        <v>155.3931</v>
      </c>
      <c r="M12" s="9" t="s">
        <v>32</v>
      </c>
      <c r="N12" s="14">
        <f t="shared" si="0"/>
        <v>70</v>
      </c>
      <c r="O12" s="15">
        <f t="array" ref="O12">INDEX(TechRate,MATCH(H12,TechNum,0))</f>
        <v>80</v>
      </c>
      <c r="P12" s="16">
        <f t="shared" si="1"/>
        <v>40</v>
      </c>
      <c r="Q12" s="16">
        <f t="shared" si="2"/>
        <v>40</v>
      </c>
      <c r="R12" s="16">
        <f t="shared" si="3"/>
        <v>155.3931</v>
      </c>
      <c r="S12" s="16">
        <f t="shared" si="4"/>
        <v>195.3931</v>
      </c>
      <c r="T12" s="16">
        <f t="shared" si="5"/>
        <v>195.3931</v>
      </c>
      <c r="U12" s="17" t="str">
        <f t="shared" si="6"/>
        <v>Tue</v>
      </c>
      <c r="V12" s="18" t="str">
        <f t="shared" si="6"/>
        <v>Tue</v>
      </c>
      <c r="Y12" t="b">
        <f t="shared" si="8"/>
        <v>1</v>
      </c>
      <c r="Z12" t="b">
        <f t="shared" si="9"/>
        <v>1</v>
      </c>
      <c r="AA12" t="b">
        <f t="shared" si="10"/>
        <v>1</v>
      </c>
      <c r="AB12" t="b">
        <f t="shared" si="11"/>
        <v>1</v>
      </c>
      <c r="AC12" s="21" t="b">
        <f t="shared" si="12"/>
        <v>0</v>
      </c>
      <c r="AD12" t="b">
        <f t="shared" si="13"/>
        <v>1</v>
      </c>
      <c r="AE12" t="b">
        <f t="shared" si="14"/>
        <v>1</v>
      </c>
      <c r="AF12" t="b">
        <f t="shared" si="15"/>
        <v>1</v>
      </c>
      <c r="AG12" s="21" t="b">
        <f t="shared" si="7"/>
        <v>0</v>
      </c>
      <c r="AH12" s="21" t="b">
        <f t="shared" si="7"/>
        <v>0</v>
      </c>
      <c r="AI12" t="b">
        <f t="shared" si="16"/>
        <v>1</v>
      </c>
      <c r="AJ12" t="b">
        <f t="shared" si="17"/>
        <v>1</v>
      </c>
      <c r="AK12" t="b">
        <f t="shared" si="18"/>
        <v>1</v>
      </c>
      <c r="AL12" t="b">
        <f t="shared" si="19"/>
        <v>1</v>
      </c>
      <c r="AM12" t="b">
        <f t="shared" si="20"/>
        <v>1</v>
      </c>
      <c r="AN12" t="b">
        <f t="shared" si="21"/>
        <v>1</v>
      </c>
      <c r="AO12" t="b">
        <f t="shared" si="22"/>
        <v>1</v>
      </c>
      <c r="AP12" t="b">
        <f t="shared" si="23"/>
        <v>1</v>
      </c>
      <c r="AQ12" t="b">
        <f t="shared" si="24"/>
        <v>1</v>
      </c>
      <c r="AR12" t="b">
        <f t="shared" si="25"/>
        <v>1</v>
      </c>
      <c r="AS12" t="b">
        <f t="shared" si="26"/>
        <v>1</v>
      </c>
      <c r="AT12" t="b">
        <f t="shared" si="27"/>
        <v>1</v>
      </c>
      <c r="AW12" t="s">
        <v>41</v>
      </c>
      <c r="AX12" t="s">
        <v>42</v>
      </c>
      <c r="AY12" t="s">
        <v>43</v>
      </c>
      <c r="AZ12" t="s">
        <v>36</v>
      </c>
      <c r="BA12" t="s">
        <v>67</v>
      </c>
      <c r="BB12" s="19">
        <v>44082</v>
      </c>
      <c r="BC12" s="19">
        <v>44152</v>
      </c>
      <c r="BD12">
        <v>1</v>
      </c>
      <c r="BE12" t="s">
        <v>67</v>
      </c>
      <c r="BF12" t="s">
        <v>67</v>
      </c>
      <c r="BG12">
        <v>0.5</v>
      </c>
      <c r="BH12">
        <v>155.3931</v>
      </c>
      <c r="BI12" t="s">
        <v>32</v>
      </c>
      <c r="BJ12">
        <v>70</v>
      </c>
      <c r="BK12">
        <v>80</v>
      </c>
      <c r="BL12">
        <v>40</v>
      </c>
      <c r="BM12">
        <v>40</v>
      </c>
      <c r="BN12">
        <v>155.3931</v>
      </c>
      <c r="BO12">
        <v>195.3931</v>
      </c>
      <c r="BP12">
        <v>195.3931</v>
      </c>
      <c r="BQ12" t="s">
        <v>68</v>
      </c>
      <c r="BR12" t="s">
        <v>68</v>
      </c>
    </row>
    <row r="13" spans="1:70">
      <c r="A13" s="8" t="s">
        <v>44</v>
      </c>
      <c r="B13" s="9" t="s">
        <v>39</v>
      </c>
      <c r="C13" s="9" t="s">
        <v>45</v>
      </c>
      <c r="D13" s="9" t="s">
        <v>36</v>
      </c>
      <c r="E13" s="9" t="s">
        <v>46</v>
      </c>
      <c r="F13" s="10">
        <v>44083</v>
      </c>
      <c r="G13" s="10">
        <v>44098</v>
      </c>
      <c r="H13" s="11">
        <v>2</v>
      </c>
      <c r="I13" s="12"/>
      <c r="J13" s="12"/>
      <c r="K13" s="13">
        <v>0.5</v>
      </c>
      <c r="L13" s="13">
        <v>204.28399999999999</v>
      </c>
      <c r="M13" s="9" t="s">
        <v>37</v>
      </c>
      <c r="N13" s="14">
        <f t="shared" si="0"/>
        <v>15</v>
      </c>
      <c r="O13" s="15">
        <f t="array" ref="O13">INDEX(TechRate,MATCH(H13,TechNum,0))</f>
        <v>140</v>
      </c>
      <c r="P13" s="16">
        <f t="shared" si="1"/>
        <v>70</v>
      </c>
      <c r="Q13" s="16">
        <f t="shared" si="2"/>
        <v>70</v>
      </c>
      <c r="R13" s="16">
        <f t="shared" si="3"/>
        <v>204.28399999999999</v>
      </c>
      <c r="S13" s="16">
        <f t="shared" si="4"/>
        <v>274.28399999999999</v>
      </c>
      <c r="T13" s="16">
        <f t="shared" si="5"/>
        <v>274.28399999999999</v>
      </c>
      <c r="U13" s="17" t="str">
        <f t="shared" si="6"/>
        <v>Wed</v>
      </c>
      <c r="V13" s="18" t="str">
        <f t="shared" si="6"/>
        <v>Thu</v>
      </c>
      <c r="Y13" t="b">
        <f t="shared" si="8"/>
        <v>1</v>
      </c>
      <c r="Z13" t="b">
        <f t="shared" si="9"/>
        <v>1</v>
      </c>
      <c r="AA13" t="b">
        <f t="shared" si="10"/>
        <v>1</v>
      </c>
      <c r="AB13" t="b">
        <f t="shared" si="11"/>
        <v>1</v>
      </c>
      <c r="AC13" t="b">
        <f t="shared" si="12"/>
        <v>1</v>
      </c>
      <c r="AD13" t="b">
        <f t="shared" si="13"/>
        <v>1</v>
      </c>
      <c r="AE13" t="b">
        <f t="shared" si="14"/>
        <v>1</v>
      </c>
      <c r="AF13" t="b">
        <f t="shared" si="15"/>
        <v>1</v>
      </c>
      <c r="AG13" s="21" t="b">
        <f t="shared" si="7"/>
        <v>0</v>
      </c>
      <c r="AH13" s="21" t="b">
        <f t="shared" si="7"/>
        <v>0</v>
      </c>
      <c r="AI13" t="b">
        <f t="shared" si="16"/>
        <v>1</v>
      </c>
      <c r="AJ13" t="b">
        <f t="shared" si="17"/>
        <v>1</v>
      </c>
      <c r="AK13" t="b">
        <f t="shared" si="18"/>
        <v>1</v>
      </c>
      <c r="AL13" t="b">
        <f t="shared" si="19"/>
        <v>1</v>
      </c>
      <c r="AM13" t="b">
        <f t="shared" si="20"/>
        <v>1</v>
      </c>
      <c r="AN13" t="b">
        <f t="shared" si="21"/>
        <v>1</v>
      </c>
      <c r="AO13" t="b">
        <f t="shared" si="22"/>
        <v>1</v>
      </c>
      <c r="AP13" t="b">
        <f t="shared" si="23"/>
        <v>1</v>
      </c>
      <c r="AQ13" t="b">
        <f t="shared" si="24"/>
        <v>1</v>
      </c>
      <c r="AR13" t="b">
        <f t="shared" si="25"/>
        <v>1</v>
      </c>
      <c r="AS13" t="b">
        <f t="shared" si="26"/>
        <v>1</v>
      </c>
      <c r="AT13" t="b">
        <f t="shared" si="27"/>
        <v>1</v>
      </c>
      <c r="AW13" t="s">
        <v>44</v>
      </c>
      <c r="AX13" t="s">
        <v>39</v>
      </c>
      <c r="AY13" t="s">
        <v>45</v>
      </c>
      <c r="AZ13" t="s">
        <v>36</v>
      </c>
      <c r="BA13" t="s">
        <v>46</v>
      </c>
      <c r="BB13" s="19">
        <v>44083</v>
      </c>
      <c r="BC13" s="19">
        <v>44098</v>
      </c>
      <c r="BD13">
        <v>2</v>
      </c>
      <c r="BE13" t="s">
        <v>67</v>
      </c>
      <c r="BF13" t="s">
        <v>67</v>
      </c>
      <c r="BG13">
        <v>0.5</v>
      </c>
      <c r="BH13">
        <v>204.28399999999999</v>
      </c>
      <c r="BI13" t="s">
        <v>37</v>
      </c>
      <c r="BJ13">
        <v>15</v>
      </c>
      <c r="BK13">
        <v>140</v>
      </c>
      <c r="BL13">
        <v>70</v>
      </c>
      <c r="BM13">
        <v>70</v>
      </c>
      <c r="BN13">
        <v>204.28399999999999</v>
      </c>
      <c r="BO13">
        <v>274.28399999999999</v>
      </c>
      <c r="BP13">
        <v>274.28399999999999</v>
      </c>
      <c r="BQ13" t="s">
        <v>70</v>
      </c>
      <c r="BR13" t="s">
        <v>71</v>
      </c>
    </row>
    <row r="14" spans="1:70">
      <c r="A14" s="8" t="s">
        <v>47</v>
      </c>
      <c r="B14" s="9" t="s">
        <v>42</v>
      </c>
      <c r="C14" s="9" t="s">
        <v>43</v>
      </c>
      <c r="D14" s="9" t="s">
        <v>40</v>
      </c>
      <c r="E14" s="9"/>
      <c r="F14" s="10">
        <v>44083</v>
      </c>
      <c r="G14" s="10">
        <v>44103</v>
      </c>
      <c r="H14" s="11">
        <v>1</v>
      </c>
      <c r="I14" s="12"/>
      <c r="J14" s="12"/>
      <c r="K14" s="13">
        <v>0.5</v>
      </c>
      <c r="L14" s="13">
        <v>37.917400000000001</v>
      </c>
      <c r="M14" s="9" t="s">
        <v>32</v>
      </c>
      <c r="N14" s="14">
        <f t="shared" si="0"/>
        <v>20</v>
      </c>
      <c r="O14" s="15">
        <f t="array" ref="O14">INDEX(TechRate,MATCH(H14,TechNum,0))</f>
        <v>80</v>
      </c>
      <c r="P14" s="16">
        <f t="shared" si="1"/>
        <v>40</v>
      </c>
      <c r="Q14" s="16">
        <f t="shared" si="2"/>
        <v>40</v>
      </c>
      <c r="R14" s="16">
        <f t="shared" si="3"/>
        <v>37.917400000000001</v>
      </c>
      <c r="S14" s="16">
        <f t="shared" si="4"/>
        <v>77.917400000000001</v>
      </c>
      <c r="T14" s="16">
        <f t="shared" si="5"/>
        <v>77.917400000000001</v>
      </c>
      <c r="U14" s="17" t="str">
        <f t="shared" si="6"/>
        <v>Wed</v>
      </c>
      <c r="V14" s="18" t="str">
        <f t="shared" si="6"/>
        <v>Tue</v>
      </c>
      <c r="Y14" t="b">
        <f t="shared" si="8"/>
        <v>1</v>
      </c>
      <c r="Z14" t="b">
        <f t="shared" si="9"/>
        <v>1</v>
      </c>
      <c r="AA14" t="b">
        <f t="shared" si="10"/>
        <v>1</v>
      </c>
      <c r="AB14" t="b">
        <f t="shared" si="11"/>
        <v>1</v>
      </c>
      <c r="AC14" s="21" t="b">
        <f t="shared" si="12"/>
        <v>0</v>
      </c>
      <c r="AD14" t="b">
        <f t="shared" si="13"/>
        <v>1</v>
      </c>
      <c r="AE14" t="b">
        <f t="shared" si="14"/>
        <v>1</v>
      </c>
      <c r="AF14" t="b">
        <f t="shared" si="15"/>
        <v>1</v>
      </c>
      <c r="AG14" s="21" t="b">
        <f t="shared" si="7"/>
        <v>0</v>
      </c>
      <c r="AH14" s="21" t="b">
        <f t="shared" si="7"/>
        <v>0</v>
      </c>
      <c r="AI14" t="b">
        <f t="shared" si="16"/>
        <v>1</v>
      </c>
      <c r="AJ14" t="b">
        <f t="shared" si="17"/>
        <v>1</v>
      </c>
      <c r="AK14" t="b">
        <f t="shared" si="18"/>
        <v>1</v>
      </c>
      <c r="AL14" t="b">
        <f t="shared" si="19"/>
        <v>1</v>
      </c>
      <c r="AM14" t="b">
        <f t="shared" si="20"/>
        <v>1</v>
      </c>
      <c r="AN14" t="b">
        <f t="shared" si="21"/>
        <v>1</v>
      </c>
      <c r="AO14" t="b">
        <f t="shared" si="22"/>
        <v>1</v>
      </c>
      <c r="AP14" t="b">
        <f t="shared" si="23"/>
        <v>1</v>
      </c>
      <c r="AQ14" t="b">
        <f t="shared" si="24"/>
        <v>1</v>
      </c>
      <c r="AR14" t="b">
        <f t="shared" si="25"/>
        <v>1</v>
      </c>
      <c r="AS14" t="b">
        <f t="shared" si="26"/>
        <v>1</v>
      </c>
      <c r="AT14" t="b">
        <f t="shared" si="27"/>
        <v>1</v>
      </c>
      <c r="AW14" t="s">
        <v>47</v>
      </c>
      <c r="AX14" t="s">
        <v>42</v>
      </c>
      <c r="AY14" t="s">
        <v>43</v>
      </c>
      <c r="AZ14" t="s">
        <v>40</v>
      </c>
      <c r="BA14" t="s">
        <v>67</v>
      </c>
      <c r="BB14" s="19">
        <v>44083</v>
      </c>
      <c r="BC14" s="19">
        <v>44103</v>
      </c>
      <c r="BD14">
        <v>1</v>
      </c>
      <c r="BE14" t="s">
        <v>67</v>
      </c>
      <c r="BF14" t="s">
        <v>67</v>
      </c>
      <c r="BG14">
        <v>0.5</v>
      </c>
      <c r="BH14">
        <v>37.917400000000001</v>
      </c>
      <c r="BI14" t="s">
        <v>32</v>
      </c>
      <c r="BJ14">
        <v>20</v>
      </c>
      <c r="BK14">
        <v>80</v>
      </c>
      <c r="BL14">
        <v>40</v>
      </c>
      <c r="BM14">
        <v>40</v>
      </c>
      <c r="BN14">
        <v>37.917400000000001</v>
      </c>
      <c r="BO14">
        <v>77.917400000000001</v>
      </c>
      <c r="BP14">
        <v>77.917400000000001</v>
      </c>
      <c r="BQ14" t="s">
        <v>70</v>
      </c>
      <c r="BR14" t="s">
        <v>68</v>
      </c>
    </row>
    <row r="15" spans="1:70">
      <c r="A15" s="8" t="s">
        <v>48</v>
      </c>
      <c r="B15" s="9" t="s">
        <v>39</v>
      </c>
      <c r="C15" s="9" t="s">
        <v>49</v>
      </c>
      <c r="D15" s="9" t="s">
        <v>50</v>
      </c>
      <c r="E15" s="9" t="s">
        <v>46</v>
      </c>
      <c r="F15" s="10">
        <v>44083</v>
      </c>
      <c r="G15" s="10">
        <v>44103</v>
      </c>
      <c r="H15" s="11">
        <v>1</v>
      </c>
      <c r="I15" s="12"/>
      <c r="J15" s="12"/>
      <c r="K15" s="13">
        <v>0.25</v>
      </c>
      <c r="L15" s="13">
        <v>88.405699999999996</v>
      </c>
      <c r="M15" s="9" t="s">
        <v>32</v>
      </c>
      <c r="N15" s="14">
        <f t="shared" si="0"/>
        <v>20</v>
      </c>
      <c r="O15" s="15">
        <f t="array" ref="O15">INDEX(TechRate,MATCH(H15,TechNum,0))</f>
        <v>80</v>
      </c>
      <c r="P15" s="16">
        <f t="shared" si="1"/>
        <v>20</v>
      </c>
      <c r="Q15" s="16">
        <f t="shared" si="2"/>
        <v>20</v>
      </c>
      <c r="R15" s="16">
        <f t="shared" si="3"/>
        <v>88.405699999999996</v>
      </c>
      <c r="S15" s="16">
        <f t="shared" si="4"/>
        <v>108.4057</v>
      </c>
      <c r="T15" s="16">
        <f t="shared" si="5"/>
        <v>108.4057</v>
      </c>
      <c r="U15" s="17" t="str">
        <f t="shared" si="6"/>
        <v>Wed</v>
      </c>
      <c r="V15" s="18" t="str">
        <f t="shared" si="6"/>
        <v>Tue</v>
      </c>
      <c r="Y15" t="b">
        <f t="shared" si="8"/>
        <v>1</v>
      </c>
      <c r="Z15" t="b">
        <f t="shared" si="9"/>
        <v>1</v>
      </c>
      <c r="AA15" t="b">
        <f t="shared" si="10"/>
        <v>1</v>
      </c>
      <c r="AB15" t="b">
        <f t="shared" si="11"/>
        <v>1</v>
      </c>
      <c r="AC15" t="b">
        <f t="shared" si="12"/>
        <v>1</v>
      </c>
      <c r="AD15" t="b">
        <f t="shared" si="13"/>
        <v>1</v>
      </c>
      <c r="AE15" t="b">
        <f t="shared" si="14"/>
        <v>1</v>
      </c>
      <c r="AF15" t="b">
        <f t="shared" si="15"/>
        <v>1</v>
      </c>
      <c r="AG15" s="21" t="b">
        <f t="shared" si="7"/>
        <v>0</v>
      </c>
      <c r="AH15" s="21" t="b">
        <f t="shared" si="7"/>
        <v>0</v>
      </c>
      <c r="AI15" t="b">
        <f t="shared" si="16"/>
        <v>1</v>
      </c>
      <c r="AJ15" t="b">
        <f t="shared" si="17"/>
        <v>1</v>
      </c>
      <c r="AK15" t="b">
        <f t="shared" si="18"/>
        <v>1</v>
      </c>
      <c r="AL15" t="b">
        <f t="shared" si="19"/>
        <v>1</v>
      </c>
      <c r="AM15" t="b">
        <f t="shared" si="20"/>
        <v>1</v>
      </c>
      <c r="AN15" t="b">
        <f t="shared" si="21"/>
        <v>1</v>
      </c>
      <c r="AO15" t="b">
        <f t="shared" si="22"/>
        <v>1</v>
      </c>
      <c r="AP15" t="b">
        <f t="shared" si="23"/>
        <v>1</v>
      </c>
      <c r="AQ15" t="b">
        <f t="shared" si="24"/>
        <v>1</v>
      </c>
      <c r="AR15" t="b">
        <f t="shared" si="25"/>
        <v>1</v>
      </c>
      <c r="AS15" t="b">
        <f t="shared" si="26"/>
        <v>1</v>
      </c>
      <c r="AT15" t="b">
        <f t="shared" si="27"/>
        <v>1</v>
      </c>
      <c r="AW15" t="s">
        <v>48</v>
      </c>
      <c r="AX15" t="s">
        <v>39</v>
      </c>
      <c r="AY15" t="s">
        <v>49</v>
      </c>
      <c r="AZ15" t="s">
        <v>50</v>
      </c>
      <c r="BA15" t="s">
        <v>46</v>
      </c>
      <c r="BB15" s="19">
        <v>44083</v>
      </c>
      <c r="BC15" s="19">
        <v>44103</v>
      </c>
      <c r="BD15">
        <v>1</v>
      </c>
      <c r="BE15" t="s">
        <v>67</v>
      </c>
      <c r="BF15" t="s">
        <v>67</v>
      </c>
      <c r="BG15">
        <v>0.25</v>
      </c>
      <c r="BH15">
        <v>88.405699999999996</v>
      </c>
      <c r="BI15" t="s">
        <v>32</v>
      </c>
      <c r="BJ15">
        <v>20</v>
      </c>
      <c r="BK15">
        <v>80</v>
      </c>
      <c r="BL15">
        <v>20</v>
      </c>
      <c r="BM15">
        <v>20</v>
      </c>
      <c r="BN15">
        <v>88.405699999999996</v>
      </c>
      <c r="BO15">
        <v>108.4057</v>
      </c>
      <c r="BP15">
        <v>108.4057</v>
      </c>
      <c r="BQ15" t="s">
        <v>70</v>
      </c>
      <c r="BR15" t="s">
        <v>68</v>
      </c>
    </row>
    <row r="16" spans="1:70">
      <c r="A16" s="8" t="s">
        <v>51</v>
      </c>
      <c r="B16" s="9" t="s">
        <v>42</v>
      </c>
      <c r="C16" s="9" t="s">
        <v>43</v>
      </c>
      <c r="D16" s="9" t="s">
        <v>50</v>
      </c>
      <c r="E16" s="9"/>
      <c r="F16" s="10">
        <v>44083</v>
      </c>
      <c r="G16" s="10">
        <v>44103</v>
      </c>
      <c r="H16" s="11">
        <v>1</v>
      </c>
      <c r="I16" s="12"/>
      <c r="J16" s="12"/>
      <c r="K16" s="13">
        <v>0.25</v>
      </c>
      <c r="L16" s="13">
        <v>202.28639999999999</v>
      </c>
      <c r="M16" s="9" t="s">
        <v>32</v>
      </c>
      <c r="N16" s="14">
        <f t="shared" si="0"/>
        <v>20</v>
      </c>
      <c r="O16" s="15">
        <f t="array" ref="O16">INDEX(TechRate,MATCH(H16,TechNum,0))</f>
        <v>80</v>
      </c>
      <c r="P16" s="16">
        <f t="shared" si="1"/>
        <v>20</v>
      </c>
      <c r="Q16" s="16">
        <f t="shared" si="2"/>
        <v>20</v>
      </c>
      <c r="R16" s="16">
        <f t="shared" si="3"/>
        <v>202.28639999999999</v>
      </c>
      <c r="S16" s="16">
        <f t="shared" si="4"/>
        <v>222.28639999999999</v>
      </c>
      <c r="T16" s="16">
        <f t="shared" si="5"/>
        <v>222.28639999999999</v>
      </c>
      <c r="U16" s="17" t="str">
        <f t="shared" si="6"/>
        <v>Wed</v>
      </c>
      <c r="V16" s="18" t="str">
        <f t="shared" si="6"/>
        <v>Tue</v>
      </c>
      <c r="Y16" t="b">
        <f t="shared" si="8"/>
        <v>1</v>
      </c>
      <c r="Z16" t="b">
        <f t="shared" si="9"/>
        <v>1</v>
      </c>
      <c r="AA16" t="b">
        <f t="shared" si="10"/>
        <v>1</v>
      </c>
      <c r="AB16" t="b">
        <f t="shared" si="11"/>
        <v>1</v>
      </c>
      <c r="AC16" s="21" t="b">
        <f t="shared" si="12"/>
        <v>0</v>
      </c>
      <c r="AD16" t="b">
        <f t="shared" si="13"/>
        <v>1</v>
      </c>
      <c r="AE16" t="b">
        <f t="shared" si="14"/>
        <v>1</v>
      </c>
      <c r="AF16" t="b">
        <f t="shared" si="15"/>
        <v>1</v>
      </c>
      <c r="AG16" s="21" t="b">
        <f t="shared" si="7"/>
        <v>0</v>
      </c>
      <c r="AH16" s="21" t="b">
        <f t="shared" si="7"/>
        <v>0</v>
      </c>
      <c r="AI16" t="b">
        <f t="shared" si="16"/>
        <v>1</v>
      </c>
      <c r="AJ16" t="b">
        <f t="shared" si="17"/>
        <v>1</v>
      </c>
      <c r="AK16" t="b">
        <f t="shared" si="18"/>
        <v>1</v>
      </c>
      <c r="AL16" t="b">
        <f t="shared" si="19"/>
        <v>1</v>
      </c>
      <c r="AM16" t="b">
        <f t="shared" si="20"/>
        <v>1</v>
      </c>
      <c r="AN16" t="b">
        <f t="shared" si="21"/>
        <v>1</v>
      </c>
      <c r="AO16" t="b">
        <f t="shared" si="22"/>
        <v>1</v>
      </c>
      <c r="AP16" t="b">
        <f t="shared" si="23"/>
        <v>1</v>
      </c>
      <c r="AQ16" t="b">
        <f t="shared" si="24"/>
        <v>1</v>
      </c>
      <c r="AR16" t="b">
        <f t="shared" si="25"/>
        <v>1</v>
      </c>
      <c r="AS16" t="b">
        <f t="shared" si="26"/>
        <v>1</v>
      </c>
      <c r="AT16" t="b">
        <f t="shared" si="27"/>
        <v>1</v>
      </c>
      <c r="AW16" t="s">
        <v>51</v>
      </c>
      <c r="AX16" t="s">
        <v>42</v>
      </c>
      <c r="AY16" t="s">
        <v>43</v>
      </c>
      <c r="AZ16" t="s">
        <v>50</v>
      </c>
      <c r="BA16" t="s">
        <v>67</v>
      </c>
      <c r="BB16" s="19">
        <v>44083</v>
      </c>
      <c r="BC16" s="19">
        <v>44103</v>
      </c>
      <c r="BD16">
        <v>1</v>
      </c>
      <c r="BE16" t="s">
        <v>67</v>
      </c>
      <c r="BF16" t="s">
        <v>67</v>
      </c>
      <c r="BG16">
        <v>0.25</v>
      </c>
      <c r="BH16">
        <v>202.28639999999999</v>
      </c>
      <c r="BI16" t="s">
        <v>32</v>
      </c>
      <c r="BJ16">
        <v>20</v>
      </c>
      <c r="BK16">
        <v>80</v>
      </c>
      <c r="BL16">
        <v>20</v>
      </c>
      <c r="BM16">
        <v>20</v>
      </c>
      <c r="BN16">
        <v>202.28639999999999</v>
      </c>
      <c r="BO16">
        <v>222.28639999999999</v>
      </c>
      <c r="BP16">
        <v>222.28639999999999</v>
      </c>
      <c r="BQ16" t="s">
        <v>70</v>
      </c>
      <c r="BR16" t="s">
        <v>68</v>
      </c>
    </row>
    <row r="17" spans="1:70">
      <c r="A17" s="8" t="s">
        <v>52</v>
      </c>
      <c r="B17" s="9" t="s">
        <v>53</v>
      </c>
      <c r="C17" s="9" t="s">
        <v>35</v>
      </c>
      <c r="D17" s="9" t="s">
        <v>40</v>
      </c>
      <c r="E17" s="9"/>
      <c r="F17" s="10">
        <v>44084</v>
      </c>
      <c r="G17" s="10">
        <v>44102</v>
      </c>
      <c r="H17" s="11">
        <v>1</v>
      </c>
      <c r="I17" s="12"/>
      <c r="J17" s="12"/>
      <c r="K17" s="13">
        <v>0.5</v>
      </c>
      <c r="L17" s="13">
        <v>120</v>
      </c>
      <c r="M17" s="9" t="s">
        <v>54</v>
      </c>
      <c r="N17" s="14">
        <f t="shared" si="0"/>
        <v>18</v>
      </c>
      <c r="O17" s="15">
        <f t="array" ref="O17">INDEX(TechRate,MATCH(H17,TechNum,0))</f>
        <v>80</v>
      </c>
      <c r="P17" s="16">
        <f t="shared" si="1"/>
        <v>40</v>
      </c>
      <c r="Q17" s="16">
        <f t="shared" si="2"/>
        <v>40</v>
      </c>
      <c r="R17" s="16">
        <f t="shared" si="3"/>
        <v>120</v>
      </c>
      <c r="S17" s="16">
        <f t="shared" si="4"/>
        <v>160</v>
      </c>
      <c r="T17" s="16">
        <f t="shared" si="5"/>
        <v>160</v>
      </c>
      <c r="U17" s="17" t="str">
        <f t="shared" si="6"/>
        <v>Thu</v>
      </c>
      <c r="V17" s="18" t="str">
        <f t="shared" si="6"/>
        <v>Mon</v>
      </c>
      <c r="Y17" t="b">
        <f t="shared" si="8"/>
        <v>1</v>
      </c>
      <c r="Z17" t="b">
        <f t="shared" si="9"/>
        <v>1</v>
      </c>
      <c r="AA17" t="b">
        <f t="shared" si="10"/>
        <v>1</v>
      </c>
      <c r="AB17" t="b">
        <f t="shared" si="11"/>
        <v>1</v>
      </c>
      <c r="AC17" s="21" t="b">
        <f t="shared" si="12"/>
        <v>0</v>
      </c>
      <c r="AD17" t="b">
        <f t="shared" si="13"/>
        <v>1</v>
      </c>
      <c r="AE17" t="b">
        <f t="shared" si="14"/>
        <v>1</v>
      </c>
      <c r="AF17" t="b">
        <f t="shared" si="15"/>
        <v>1</v>
      </c>
      <c r="AG17" s="21" t="b">
        <f t="shared" si="7"/>
        <v>0</v>
      </c>
      <c r="AH17" s="21" t="b">
        <f t="shared" si="7"/>
        <v>0</v>
      </c>
      <c r="AI17" t="b">
        <f t="shared" si="16"/>
        <v>1</v>
      </c>
      <c r="AJ17" t="b">
        <f t="shared" si="17"/>
        <v>1</v>
      </c>
      <c r="AK17" t="b">
        <f t="shared" si="18"/>
        <v>1</v>
      </c>
      <c r="AL17" t="b">
        <f t="shared" si="19"/>
        <v>1</v>
      </c>
      <c r="AM17" t="b">
        <f t="shared" si="20"/>
        <v>1</v>
      </c>
      <c r="AN17" t="b">
        <f t="shared" si="21"/>
        <v>1</v>
      </c>
      <c r="AO17" t="b">
        <f t="shared" si="22"/>
        <v>1</v>
      </c>
      <c r="AP17" t="b">
        <f t="shared" si="23"/>
        <v>1</v>
      </c>
      <c r="AQ17" t="b">
        <f t="shared" si="24"/>
        <v>1</v>
      </c>
      <c r="AR17" t="b">
        <f t="shared" si="25"/>
        <v>1</v>
      </c>
      <c r="AS17" t="b">
        <f t="shared" si="26"/>
        <v>1</v>
      </c>
      <c r="AT17" t="b">
        <f t="shared" si="27"/>
        <v>1</v>
      </c>
      <c r="AW17" t="s">
        <v>52</v>
      </c>
      <c r="AX17" t="s">
        <v>53</v>
      </c>
      <c r="AY17" t="s">
        <v>35</v>
      </c>
      <c r="AZ17" t="s">
        <v>40</v>
      </c>
      <c r="BA17" t="s">
        <v>67</v>
      </c>
      <c r="BB17" s="19">
        <v>44084</v>
      </c>
      <c r="BC17" s="19">
        <v>44102</v>
      </c>
      <c r="BD17">
        <v>1</v>
      </c>
      <c r="BE17" t="s">
        <v>67</v>
      </c>
      <c r="BF17" t="s">
        <v>67</v>
      </c>
      <c r="BG17">
        <v>0.5</v>
      </c>
      <c r="BH17">
        <v>120</v>
      </c>
      <c r="BI17" t="s">
        <v>54</v>
      </c>
      <c r="BJ17">
        <v>18</v>
      </c>
      <c r="BK17">
        <v>80</v>
      </c>
      <c r="BL17">
        <v>40</v>
      </c>
      <c r="BM17">
        <v>40</v>
      </c>
      <c r="BN17">
        <v>120</v>
      </c>
      <c r="BO17">
        <v>160</v>
      </c>
      <c r="BP17">
        <v>160</v>
      </c>
      <c r="BQ17" t="s">
        <v>71</v>
      </c>
      <c r="BR17" t="s">
        <v>69</v>
      </c>
    </row>
    <row r="18" spans="1:70">
      <c r="A18" s="8" t="s">
        <v>55</v>
      </c>
      <c r="B18" s="9" t="s">
        <v>39</v>
      </c>
      <c r="C18" s="9" t="s">
        <v>45</v>
      </c>
      <c r="D18" s="9" t="s">
        <v>50</v>
      </c>
      <c r="E18" s="9"/>
      <c r="F18" s="10">
        <v>44085</v>
      </c>
      <c r="G18" s="10">
        <v>44088</v>
      </c>
      <c r="H18" s="11">
        <v>1</v>
      </c>
      <c r="I18" s="12"/>
      <c r="J18" s="12"/>
      <c r="K18" s="13">
        <v>0.25</v>
      </c>
      <c r="L18" s="13">
        <v>120</v>
      </c>
      <c r="M18" s="9" t="s">
        <v>32</v>
      </c>
      <c r="N18" s="14">
        <f t="shared" si="0"/>
        <v>3</v>
      </c>
      <c r="O18" s="15">
        <f t="array" ref="O18">INDEX(TechRate,MATCH(H18,TechNum,0))</f>
        <v>80</v>
      </c>
      <c r="P18" s="16">
        <f t="shared" si="1"/>
        <v>20</v>
      </c>
      <c r="Q18" s="16">
        <f t="shared" si="2"/>
        <v>20</v>
      </c>
      <c r="R18" s="16">
        <f t="shared" si="3"/>
        <v>120</v>
      </c>
      <c r="S18" s="16">
        <f t="shared" si="4"/>
        <v>140</v>
      </c>
      <c r="T18" s="16">
        <f t="shared" si="5"/>
        <v>140</v>
      </c>
      <c r="U18" s="17" t="str">
        <f t="shared" si="6"/>
        <v>Fri</v>
      </c>
      <c r="V18" s="18" t="str">
        <f t="shared" si="6"/>
        <v>Mon</v>
      </c>
      <c r="Y18" t="b">
        <f t="shared" si="8"/>
        <v>1</v>
      </c>
      <c r="Z18" t="b">
        <f t="shared" si="9"/>
        <v>1</v>
      </c>
      <c r="AA18" t="b">
        <f t="shared" si="10"/>
        <v>1</v>
      </c>
      <c r="AB18" t="b">
        <f t="shared" si="11"/>
        <v>1</v>
      </c>
      <c r="AC18" s="21" t="b">
        <f t="shared" si="12"/>
        <v>0</v>
      </c>
      <c r="AD18" t="b">
        <f t="shared" si="13"/>
        <v>1</v>
      </c>
      <c r="AE18" t="b">
        <f t="shared" si="14"/>
        <v>1</v>
      </c>
      <c r="AF18" t="b">
        <f t="shared" si="15"/>
        <v>1</v>
      </c>
      <c r="AG18" s="21" t="b">
        <f t="shared" si="7"/>
        <v>0</v>
      </c>
      <c r="AH18" s="21" t="b">
        <f t="shared" si="7"/>
        <v>0</v>
      </c>
      <c r="AI18" t="b">
        <f t="shared" si="16"/>
        <v>1</v>
      </c>
      <c r="AJ18" t="b">
        <f t="shared" si="17"/>
        <v>1</v>
      </c>
      <c r="AK18" t="b">
        <f t="shared" si="18"/>
        <v>1</v>
      </c>
      <c r="AL18" t="b">
        <f t="shared" si="19"/>
        <v>1</v>
      </c>
      <c r="AM18" t="b">
        <f t="shared" si="20"/>
        <v>1</v>
      </c>
      <c r="AN18" t="b">
        <f t="shared" si="21"/>
        <v>1</v>
      </c>
      <c r="AO18" t="b">
        <f t="shared" si="22"/>
        <v>1</v>
      </c>
      <c r="AP18" t="b">
        <f t="shared" si="23"/>
        <v>1</v>
      </c>
      <c r="AQ18" t="b">
        <f t="shared" si="24"/>
        <v>1</v>
      </c>
      <c r="AR18" t="b">
        <f t="shared" si="25"/>
        <v>1</v>
      </c>
      <c r="AS18" t="b">
        <f t="shared" si="26"/>
        <v>1</v>
      </c>
      <c r="AT18" t="b">
        <f t="shared" si="27"/>
        <v>1</v>
      </c>
      <c r="AW18" t="s">
        <v>55</v>
      </c>
      <c r="AX18" t="s">
        <v>39</v>
      </c>
      <c r="AY18" t="s">
        <v>45</v>
      </c>
      <c r="AZ18" t="s">
        <v>50</v>
      </c>
      <c r="BA18" t="s">
        <v>67</v>
      </c>
      <c r="BB18" s="19">
        <v>44085</v>
      </c>
      <c r="BC18" s="19">
        <v>44088</v>
      </c>
      <c r="BD18">
        <v>1</v>
      </c>
      <c r="BE18" t="s">
        <v>67</v>
      </c>
      <c r="BF18" t="s">
        <v>67</v>
      </c>
      <c r="BG18">
        <v>0.25</v>
      </c>
      <c r="BH18">
        <v>120</v>
      </c>
      <c r="BI18" t="s">
        <v>32</v>
      </c>
      <c r="BJ18">
        <v>3</v>
      </c>
      <c r="BK18">
        <v>80</v>
      </c>
      <c r="BL18">
        <v>20</v>
      </c>
      <c r="BM18">
        <v>20</v>
      </c>
      <c r="BN18">
        <v>120</v>
      </c>
      <c r="BO18">
        <v>140</v>
      </c>
      <c r="BP18">
        <v>140</v>
      </c>
      <c r="BQ18" t="s">
        <v>72</v>
      </c>
      <c r="BR18" t="s">
        <v>69</v>
      </c>
    </row>
    <row r="19" spans="1:70">
      <c r="A19" s="8" t="s">
        <v>56</v>
      </c>
      <c r="B19" s="9" t="s">
        <v>57</v>
      </c>
      <c r="C19" s="9" t="s">
        <v>30</v>
      </c>
      <c r="D19" s="9" t="s">
        <v>36</v>
      </c>
      <c r="E19" s="9"/>
      <c r="F19" s="10">
        <v>44085</v>
      </c>
      <c r="G19" s="10">
        <v>44089</v>
      </c>
      <c r="H19" s="11">
        <v>2</v>
      </c>
      <c r="I19" s="12"/>
      <c r="J19" s="12"/>
      <c r="K19" s="13">
        <v>0.5</v>
      </c>
      <c r="L19" s="13">
        <v>535.62480000000005</v>
      </c>
      <c r="M19" s="9" t="s">
        <v>37</v>
      </c>
      <c r="N19" s="14">
        <f t="shared" si="0"/>
        <v>4</v>
      </c>
      <c r="O19" s="15">
        <f t="array" ref="O19">INDEX(TechRate,MATCH(H19,TechNum,0))</f>
        <v>140</v>
      </c>
      <c r="P19" s="16">
        <f t="shared" si="1"/>
        <v>70</v>
      </c>
      <c r="Q19" s="16">
        <f t="shared" si="2"/>
        <v>70</v>
      </c>
      <c r="R19" s="16">
        <f t="shared" si="3"/>
        <v>535.62480000000005</v>
      </c>
      <c r="S19" s="16">
        <f t="shared" si="4"/>
        <v>605.62480000000005</v>
      </c>
      <c r="T19" s="16">
        <f t="shared" si="5"/>
        <v>605.62480000000005</v>
      </c>
      <c r="U19" s="17" t="str">
        <f t="shared" si="6"/>
        <v>Fri</v>
      </c>
      <c r="V19" s="18" t="str">
        <f t="shared" si="6"/>
        <v>Tue</v>
      </c>
      <c r="Y19" t="b">
        <f t="shared" si="8"/>
        <v>1</v>
      </c>
      <c r="Z19" t="b">
        <f t="shared" si="9"/>
        <v>1</v>
      </c>
      <c r="AA19" t="b">
        <f t="shared" si="10"/>
        <v>1</v>
      </c>
      <c r="AB19" t="b">
        <f t="shared" si="11"/>
        <v>1</v>
      </c>
      <c r="AC19" s="21" t="b">
        <f t="shared" si="12"/>
        <v>0</v>
      </c>
      <c r="AD19" t="b">
        <f t="shared" si="13"/>
        <v>1</v>
      </c>
      <c r="AE19" t="b">
        <f t="shared" si="14"/>
        <v>1</v>
      </c>
      <c r="AF19" t="b">
        <f t="shared" si="15"/>
        <v>1</v>
      </c>
      <c r="AG19" s="21" t="b">
        <f t="shared" si="7"/>
        <v>0</v>
      </c>
      <c r="AH19" s="21" t="b">
        <f t="shared" si="7"/>
        <v>0</v>
      </c>
      <c r="AI19" t="b">
        <f t="shared" si="16"/>
        <v>1</v>
      </c>
      <c r="AJ19" t="b">
        <f t="shared" si="17"/>
        <v>1</v>
      </c>
      <c r="AK19" t="b">
        <f t="shared" si="18"/>
        <v>1</v>
      </c>
      <c r="AL19" t="b">
        <f t="shared" si="19"/>
        <v>1</v>
      </c>
      <c r="AM19" t="b">
        <f t="shared" si="20"/>
        <v>1</v>
      </c>
      <c r="AN19" t="b">
        <f t="shared" si="21"/>
        <v>1</v>
      </c>
      <c r="AO19" t="b">
        <f t="shared" si="22"/>
        <v>1</v>
      </c>
      <c r="AP19" t="b">
        <f t="shared" si="23"/>
        <v>1</v>
      </c>
      <c r="AQ19" t="b">
        <f t="shared" si="24"/>
        <v>1</v>
      </c>
      <c r="AR19" t="b">
        <f t="shared" si="25"/>
        <v>1</v>
      </c>
      <c r="AS19" t="b">
        <f t="shared" si="26"/>
        <v>1</v>
      </c>
      <c r="AT19" t="b">
        <f t="shared" si="27"/>
        <v>1</v>
      </c>
      <c r="AW19" t="s">
        <v>56</v>
      </c>
      <c r="AX19" t="s">
        <v>57</v>
      </c>
      <c r="AY19" t="s">
        <v>30</v>
      </c>
      <c r="AZ19" t="s">
        <v>36</v>
      </c>
      <c r="BA19" t="s">
        <v>67</v>
      </c>
      <c r="BB19" s="19">
        <v>44085</v>
      </c>
      <c r="BC19" s="19">
        <v>44089</v>
      </c>
      <c r="BD19">
        <v>2</v>
      </c>
      <c r="BE19" t="s">
        <v>67</v>
      </c>
      <c r="BF19" t="s">
        <v>67</v>
      </c>
      <c r="BG19">
        <v>0.5</v>
      </c>
      <c r="BH19">
        <v>535.62480000000005</v>
      </c>
      <c r="BI19" t="s">
        <v>37</v>
      </c>
      <c r="BJ19">
        <v>4</v>
      </c>
      <c r="BK19">
        <v>140</v>
      </c>
      <c r="BL19">
        <v>70</v>
      </c>
      <c r="BM19">
        <v>70</v>
      </c>
      <c r="BN19">
        <v>535.62480000000005</v>
      </c>
      <c r="BO19">
        <v>605.62480000000005</v>
      </c>
      <c r="BP19">
        <v>605.62480000000005</v>
      </c>
      <c r="BQ19" t="s">
        <v>72</v>
      </c>
      <c r="BR19" t="s">
        <v>68</v>
      </c>
    </row>
    <row r="20" spans="1:70">
      <c r="A20" s="8" t="s">
        <v>58</v>
      </c>
      <c r="B20" s="9" t="s">
        <v>39</v>
      </c>
      <c r="C20" s="9" t="s">
        <v>35</v>
      </c>
      <c r="D20" s="9" t="s">
        <v>40</v>
      </c>
      <c r="E20" s="9"/>
      <c r="F20" s="10">
        <v>44085</v>
      </c>
      <c r="G20" s="10">
        <v>44097</v>
      </c>
      <c r="H20" s="11">
        <v>2</v>
      </c>
      <c r="I20" s="12"/>
      <c r="J20" s="12"/>
      <c r="K20" s="13">
        <v>0.25</v>
      </c>
      <c r="L20" s="13">
        <v>24.63</v>
      </c>
      <c r="M20" s="9" t="s">
        <v>32</v>
      </c>
      <c r="N20" s="14">
        <f t="shared" si="0"/>
        <v>12</v>
      </c>
      <c r="O20" s="15">
        <f t="array" ref="O20">INDEX(TechRate,MATCH(H20,TechNum,0))</f>
        <v>140</v>
      </c>
      <c r="P20" s="16">
        <f t="shared" si="1"/>
        <v>35</v>
      </c>
      <c r="Q20" s="16">
        <f t="shared" si="2"/>
        <v>35</v>
      </c>
      <c r="R20" s="16">
        <f t="shared" si="3"/>
        <v>24.63</v>
      </c>
      <c r="S20" s="16">
        <f t="shared" si="4"/>
        <v>59.629999999999995</v>
      </c>
      <c r="T20" s="16">
        <f t="shared" si="5"/>
        <v>59.629999999999995</v>
      </c>
      <c r="U20" s="17" t="str">
        <f t="shared" si="6"/>
        <v>Fri</v>
      </c>
      <c r="V20" s="18" t="str">
        <f t="shared" si="6"/>
        <v>Wed</v>
      </c>
      <c r="Y20" t="b">
        <f t="shared" si="8"/>
        <v>1</v>
      </c>
      <c r="Z20" t="b">
        <f t="shared" si="9"/>
        <v>1</v>
      </c>
      <c r="AA20" t="b">
        <f t="shared" si="10"/>
        <v>1</v>
      </c>
      <c r="AB20" t="b">
        <f t="shared" si="11"/>
        <v>1</v>
      </c>
      <c r="AC20" s="21" t="b">
        <f t="shared" si="12"/>
        <v>0</v>
      </c>
      <c r="AD20" t="b">
        <f t="shared" si="13"/>
        <v>1</v>
      </c>
      <c r="AE20" t="b">
        <f t="shared" si="14"/>
        <v>1</v>
      </c>
      <c r="AF20" t="b">
        <f t="shared" si="15"/>
        <v>1</v>
      </c>
      <c r="AG20" s="21" t="b">
        <f t="shared" si="7"/>
        <v>0</v>
      </c>
      <c r="AH20" s="21" t="b">
        <f t="shared" si="7"/>
        <v>0</v>
      </c>
      <c r="AI20" t="b">
        <f t="shared" si="16"/>
        <v>1</v>
      </c>
      <c r="AJ20" t="b">
        <f t="shared" si="17"/>
        <v>1</v>
      </c>
      <c r="AK20" t="b">
        <f t="shared" si="18"/>
        <v>1</v>
      </c>
      <c r="AL20" t="b">
        <f t="shared" si="19"/>
        <v>1</v>
      </c>
      <c r="AM20" t="b">
        <f t="shared" si="20"/>
        <v>1</v>
      </c>
      <c r="AN20" t="b">
        <f t="shared" si="21"/>
        <v>1</v>
      </c>
      <c r="AO20" t="b">
        <f t="shared" si="22"/>
        <v>1</v>
      </c>
      <c r="AP20" t="b">
        <f t="shared" si="23"/>
        <v>1</v>
      </c>
      <c r="AQ20" t="b">
        <f t="shared" si="24"/>
        <v>1</v>
      </c>
      <c r="AR20" t="b">
        <f t="shared" si="25"/>
        <v>1</v>
      </c>
      <c r="AS20" t="b">
        <f t="shared" si="26"/>
        <v>1</v>
      </c>
      <c r="AT20" t="b">
        <f t="shared" si="27"/>
        <v>1</v>
      </c>
      <c r="AW20" t="s">
        <v>58</v>
      </c>
      <c r="AX20" t="s">
        <v>39</v>
      </c>
      <c r="AY20" t="s">
        <v>35</v>
      </c>
      <c r="AZ20" t="s">
        <v>40</v>
      </c>
      <c r="BA20" t="s">
        <v>67</v>
      </c>
      <c r="BB20" s="19">
        <v>44085</v>
      </c>
      <c r="BC20" s="19">
        <v>44097</v>
      </c>
      <c r="BD20">
        <v>2</v>
      </c>
      <c r="BE20" t="s">
        <v>67</v>
      </c>
      <c r="BF20" t="s">
        <v>67</v>
      </c>
      <c r="BG20">
        <v>0.25</v>
      </c>
      <c r="BH20">
        <v>24.63</v>
      </c>
      <c r="BI20" t="s">
        <v>32</v>
      </c>
      <c r="BJ20">
        <v>12</v>
      </c>
      <c r="BK20">
        <v>140</v>
      </c>
      <c r="BL20">
        <v>35</v>
      </c>
      <c r="BM20">
        <v>35</v>
      </c>
      <c r="BN20">
        <v>24.63</v>
      </c>
      <c r="BO20">
        <v>59.63</v>
      </c>
      <c r="BP20">
        <v>59.63</v>
      </c>
      <c r="BQ20" t="s">
        <v>72</v>
      </c>
      <c r="BR20" t="s">
        <v>70</v>
      </c>
    </row>
    <row r="21" spans="1:70">
      <c r="A21" s="8" t="s">
        <v>59</v>
      </c>
      <c r="B21" s="9" t="s">
        <v>39</v>
      </c>
      <c r="C21" s="9" t="s">
        <v>35</v>
      </c>
      <c r="D21" s="9" t="s">
        <v>36</v>
      </c>
      <c r="E21" s="9"/>
      <c r="F21" s="10">
        <v>44085</v>
      </c>
      <c r="G21" s="10">
        <v>44100</v>
      </c>
      <c r="H21" s="11">
        <v>2</v>
      </c>
      <c r="I21" s="12"/>
      <c r="J21" s="12"/>
      <c r="K21" s="13">
        <v>0.5</v>
      </c>
      <c r="L21" s="13">
        <v>43.26</v>
      </c>
      <c r="M21" s="9" t="s">
        <v>32</v>
      </c>
      <c r="N21" s="14">
        <f t="shared" si="0"/>
        <v>15</v>
      </c>
      <c r="O21" s="15">
        <f t="array" ref="O21">INDEX(TechRate,MATCH(H21,TechNum,0))</f>
        <v>140</v>
      </c>
      <c r="P21" s="16">
        <f t="shared" si="1"/>
        <v>70</v>
      </c>
      <c r="Q21" s="16">
        <f t="shared" si="2"/>
        <v>70</v>
      </c>
      <c r="R21" s="16">
        <f t="shared" si="3"/>
        <v>43.26</v>
      </c>
      <c r="S21" s="16">
        <f t="shared" si="4"/>
        <v>113.25999999999999</v>
      </c>
      <c r="T21" s="16">
        <f t="shared" si="5"/>
        <v>113.25999999999999</v>
      </c>
      <c r="U21" s="17" t="str">
        <f t="shared" si="6"/>
        <v>Fri</v>
      </c>
      <c r="V21" s="18" t="str">
        <f t="shared" si="6"/>
        <v>Sat</v>
      </c>
      <c r="Y21" t="b">
        <f t="shared" si="8"/>
        <v>1</v>
      </c>
      <c r="Z21" t="b">
        <f t="shared" si="9"/>
        <v>1</v>
      </c>
      <c r="AA21" t="b">
        <f t="shared" si="10"/>
        <v>1</v>
      </c>
      <c r="AB21" t="b">
        <f t="shared" si="11"/>
        <v>1</v>
      </c>
      <c r="AC21" s="21" t="b">
        <f t="shared" si="12"/>
        <v>0</v>
      </c>
      <c r="AD21" t="b">
        <f t="shared" si="13"/>
        <v>1</v>
      </c>
      <c r="AE21" t="b">
        <f t="shared" si="14"/>
        <v>1</v>
      </c>
      <c r="AF21" t="b">
        <f t="shared" si="15"/>
        <v>1</v>
      </c>
      <c r="AG21" s="21" t="b">
        <f t="shared" si="7"/>
        <v>0</v>
      </c>
      <c r="AH21" s="21" t="b">
        <f t="shared" si="7"/>
        <v>0</v>
      </c>
      <c r="AI21" t="b">
        <f t="shared" si="16"/>
        <v>1</v>
      </c>
      <c r="AJ21" t="b">
        <f t="shared" si="17"/>
        <v>1</v>
      </c>
      <c r="AK21" t="b">
        <f t="shared" si="18"/>
        <v>1</v>
      </c>
      <c r="AL21" t="b">
        <f t="shared" si="19"/>
        <v>1</v>
      </c>
      <c r="AM21" t="b">
        <f t="shared" si="20"/>
        <v>1</v>
      </c>
      <c r="AN21" t="b">
        <f t="shared" si="21"/>
        <v>1</v>
      </c>
      <c r="AO21" t="b">
        <f t="shared" si="22"/>
        <v>1</v>
      </c>
      <c r="AP21" t="b">
        <f t="shared" si="23"/>
        <v>1</v>
      </c>
      <c r="AQ21" t="b">
        <f t="shared" si="24"/>
        <v>1</v>
      </c>
      <c r="AR21" t="b">
        <f t="shared" si="25"/>
        <v>1</v>
      </c>
      <c r="AS21" t="b">
        <f t="shared" si="26"/>
        <v>1</v>
      </c>
      <c r="AT21" t="b">
        <f t="shared" si="27"/>
        <v>1</v>
      </c>
      <c r="AW21" t="s">
        <v>59</v>
      </c>
      <c r="AX21" t="s">
        <v>39</v>
      </c>
      <c r="AY21" t="s">
        <v>35</v>
      </c>
      <c r="AZ21" t="s">
        <v>36</v>
      </c>
      <c r="BA21" t="s">
        <v>67</v>
      </c>
      <c r="BB21" s="19">
        <v>44085</v>
      </c>
      <c r="BC21" s="19">
        <v>44100</v>
      </c>
      <c r="BD21">
        <v>2</v>
      </c>
      <c r="BE21" t="s">
        <v>67</v>
      </c>
      <c r="BF21" t="s">
        <v>67</v>
      </c>
      <c r="BG21">
        <v>0.5</v>
      </c>
      <c r="BH21">
        <v>43.26</v>
      </c>
      <c r="BI21" t="s">
        <v>32</v>
      </c>
      <c r="BJ21">
        <v>15</v>
      </c>
      <c r="BK21">
        <v>140</v>
      </c>
      <c r="BL21">
        <v>70</v>
      </c>
      <c r="BM21">
        <v>70</v>
      </c>
      <c r="BN21">
        <v>43.26</v>
      </c>
      <c r="BO21">
        <v>113.26</v>
      </c>
      <c r="BP21">
        <v>113.26</v>
      </c>
      <c r="BQ21" t="s">
        <v>72</v>
      </c>
      <c r="BR21" t="s">
        <v>73</v>
      </c>
    </row>
    <row r="22" spans="1:70">
      <c r="A22" s="8" t="s">
        <v>60</v>
      </c>
      <c r="B22" s="9" t="s">
        <v>53</v>
      </c>
      <c r="C22" s="9" t="s">
        <v>35</v>
      </c>
      <c r="D22" s="9" t="s">
        <v>40</v>
      </c>
      <c r="E22" s="9"/>
      <c r="F22" s="10">
        <v>44085</v>
      </c>
      <c r="G22" s="10">
        <v>44110</v>
      </c>
      <c r="H22" s="11">
        <v>1</v>
      </c>
      <c r="I22" s="12"/>
      <c r="J22" s="12"/>
      <c r="K22" s="13">
        <v>0.25</v>
      </c>
      <c r="L22" s="13">
        <v>21.33</v>
      </c>
      <c r="M22" s="9" t="s">
        <v>32</v>
      </c>
      <c r="N22" s="14">
        <f t="shared" si="0"/>
        <v>25</v>
      </c>
      <c r="O22" s="15">
        <f t="array" ref="O22">INDEX(TechRate,MATCH(H22,TechNum,0))</f>
        <v>80</v>
      </c>
      <c r="P22" s="16">
        <f t="shared" si="1"/>
        <v>20</v>
      </c>
      <c r="Q22" s="16">
        <f t="shared" si="2"/>
        <v>20</v>
      </c>
      <c r="R22" s="16">
        <f t="shared" si="3"/>
        <v>21.33</v>
      </c>
      <c r="S22" s="16">
        <f t="shared" si="4"/>
        <v>41.33</v>
      </c>
      <c r="T22" s="16">
        <f t="shared" si="5"/>
        <v>41.33</v>
      </c>
      <c r="U22" s="17" t="str">
        <f t="shared" si="6"/>
        <v>Fri</v>
      </c>
      <c r="V22" s="18" t="str">
        <f t="shared" si="6"/>
        <v>Tue</v>
      </c>
      <c r="Y22" t="b">
        <f t="shared" si="8"/>
        <v>1</v>
      </c>
      <c r="Z22" t="b">
        <f t="shared" si="9"/>
        <v>1</v>
      </c>
      <c r="AA22" t="b">
        <f t="shared" si="10"/>
        <v>1</v>
      </c>
      <c r="AB22" t="b">
        <f t="shared" si="11"/>
        <v>1</v>
      </c>
      <c r="AC22" s="21" t="b">
        <f t="shared" si="12"/>
        <v>0</v>
      </c>
      <c r="AD22" t="b">
        <f t="shared" si="13"/>
        <v>1</v>
      </c>
      <c r="AE22" t="b">
        <f t="shared" si="14"/>
        <v>1</v>
      </c>
      <c r="AF22" t="b">
        <f t="shared" si="15"/>
        <v>1</v>
      </c>
      <c r="AG22" s="21" t="b">
        <f t="shared" si="7"/>
        <v>0</v>
      </c>
      <c r="AH22" s="21" t="b">
        <f t="shared" si="7"/>
        <v>0</v>
      </c>
      <c r="AI22" t="b">
        <f t="shared" si="16"/>
        <v>1</v>
      </c>
      <c r="AJ22" t="b">
        <f t="shared" si="17"/>
        <v>1</v>
      </c>
      <c r="AK22" t="b">
        <f t="shared" si="18"/>
        <v>1</v>
      </c>
      <c r="AL22" t="b">
        <f t="shared" si="19"/>
        <v>1</v>
      </c>
      <c r="AM22" t="b">
        <f t="shared" si="20"/>
        <v>1</v>
      </c>
      <c r="AN22" t="b">
        <f t="shared" si="21"/>
        <v>1</v>
      </c>
      <c r="AO22" t="b">
        <f t="shared" si="22"/>
        <v>1</v>
      </c>
      <c r="AP22" t="b">
        <f t="shared" si="23"/>
        <v>1</v>
      </c>
      <c r="AQ22" t="b">
        <f t="shared" si="24"/>
        <v>1</v>
      </c>
      <c r="AR22" t="b">
        <f t="shared" si="25"/>
        <v>1</v>
      </c>
      <c r="AS22" t="b">
        <f t="shared" si="26"/>
        <v>1</v>
      </c>
      <c r="AT22" t="b">
        <f t="shared" si="27"/>
        <v>1</v>
      </c>
      <c r="AW22" t="s">
        <v>60</v>
      </c>
      <c r="AX22" t="s">
        <v>53</v>
      </c>
      <c r="AY22" t="s">
        <v>35</v>
      </c>
      <c r="AZ22" t="s">
        <v>40</v>
      </c>
      <c r="BA22" t="s">
        <v>67</v>
      </c>
      <c r="BB22" s="19">
        <v>44085</v>
      </c>
      <c r="BC22" s="19">
        <v>44110</v>
      </c>
      <c r="BD22">
        <v>1</v>
      </c>
      <c r="BE22" t="s">
        <v>67</v>
      </c>
      <c r="BF22" t="s">
        <v>67</v>
      </c>
      <c r="BG22">
        <v>0.25</v>
      </c>
      <c r="BH22">
        <v>21.33</v>
      </c>
      <c r="BI22" t="s">
        <v>32</v>
      </c>
      <c r="BJ22">
        <v>25</v>
      </c>
      <c r="BK22">
        <v>80</v>
      </c>
      <c r="BL22">
        <v>20</v>
      </c>
      <c r="BM22">
        <v>20</v>
      </c>
      <c r="BN22">
        <v>21.33</v>
      </c>
      <c r="BO22">
        <v>41.33</v>
      </c>
      <c r="BP22">
        <v>41.33</v>
      </c>
      <c r="BQ22" t="s">
        <v>72</v>
      </c>
      <c r="BR22" t="s">
        <v>68</v>
      </c>
    </row>
    <row r="23" spans="1:70">
      <c r="A23" s="8" t="s">
        <v>61</v>
      </c>
      <c r="B23" s="9" t="s">
        <v>53</v>
      </c>
      <c r="C23" s="9" t="s">
        <v>35</v>
      </c>
      <c r="D23" s="9" t="s">
        <v>36</v>
      </c>
      <c r="E23" s="9"/>
      <c r="F23" s="10">
        <v>44086</v>
      </c>
      <c r="G23" s="10">
        <v>44102</v>
      </c>
      <c r="H23" s="11">
        <v>1</v>
      </c>
      <c r="I23" s="12"/>
      <c r="J23" s="12"/>
      <c r="K23" s="13">
        <v>1</v>
      </c>
      <c r="L23" s="13">
        <v>0.45600000000000002</v>
      </c>
      <c r="M23" s="9" t="s">
        <v>37</v>
      </c>
      <c r="N23" s="14">
        <f t="shared" si="0"/>
        <v>16</v>
      </c>
      <c r="O23" s="15">
        <f t="array" ref="O23">INDEX(TechRate,MATCH(H23,TechNum,0))</f>
        <v>80</v>
      </c>
      <c r="P23" s="16">
        <f t="shared" si="1"/>
        <v>80</v>
      </c>
      <c r="Q23" s="16">
        <f t="shared" si="2"/>
        <v>80</v>
      </c>
      <c r="R23" s="16">
        <f t="shared" si="3"/>
        <v>0.45600000000000002</v>
      </c>
      <c r="S23" s="16">
        <f t="shared" si="4"/>
        <v>80.456000000000003</v>
      </c>
      <c r="T23" s="16">
        <f t="shared" si="5"/>
        <v>80.456000000000003</v>
      </c>
      <c r="U23" s="17" t="str">
        <f t="shared" si="6"/>
        <v>Sat</v>
      </c>
      <c r="V23" s="18" t="str">
        <f t="shared" si="6"/>
        <v>Mon</v>
      </c>
      <c r="Y23" t="b">
        <f t="shared" si="8"/>
        <v>1</v>
      </c>
      <c r="Z23" t="b">
        <f t="shared" si="9"/>
        <v>1</v>
      </c>
      <c r="AA23" t="b">
        <f t="shared" si="10"/>
        <v>1</v>
      </c>
      <c r="AB23" t="b">
        <f t="shared" si="11"/>
        <v>1</v>
      </c>
      <c r="AC23" s="21" t="b">
        <f t="shared" si="12"/>
        <v>0</v>
      </c>
      <c r="AD23" t="b">
        <f t="shared" si="13"/>
        <v>1</v>
      </c>
      <c r="AE23" t="b">
        <f t="shared" si="14"/>
        <v>1</v>
      </c>
      <c r="AF23" t="b">
        <f t="shared" si="15"/>
        <v>1</v>
      </c>
      <c r="AG23" s="21" t="b">
        <f t="shared" si="7"/>
        <v>0</v>
      </c>
      <c r="AH23" s="21" t="b">
        <f t="shared" si="7"/>
        <v>0</v>
      </c>
      <c r="AI23" t="b">
        <f t="shared" si="16"/>
        <v>1</v>
      </c>
      <c r="AJ23" t="b">
        <f t="shared" si="17"/>
        <v>1</v>
      </c>
      <c r="AK23" t="b">
        <f t="shared" si="18"/>
        <v>1</v>
      </c>
      <c r="AL23" t="b">
        <f t="shared" si="19"/>
        <v>1</v>
      </c>
      <c r="AM23" t="b">
        <f t="shared" si="20"/>
        <v>1</v>
      </c>
      <c r="AN23" t="b">
        <f t="shared" si="21"/>
        <v>1</v>
      </c>
      <c r="AO23" t="b">
        <f t="shared" si="22"/>
        <v>1</v>
      </c>
      <c r="AP23" t="b">
        <f t="shared" si="23"/>
        <v>1</v>
      </c>
      <c r="AQ23" t="b">
        <f t="shared" si="24"/>
        <v>1</v>
      </c>
      <c r="AR23" t="b">
        <f t="shared" si="25"/>
        <v>1</v>
      </c>
      <c r="AS23" t="b">
        <f t="shared" si="26"/>
        <v>1</v>
      </c>
      <c r="AT23" t="b">
        <f t="shared" si="27"/>
        <v>1</v>
      </c>
      <c r="AW23" t="s">
        <v>61</v>
      </c>
      <c r="AX23" t="s">
        <v>53</v>
      </c>
      <c r="AY23" t="s">
        <v>35</v>
      </c>
      <c r="AZ23" t="s">
        <v>36</v>
      </c>
      <c r="BA23" t="s">
        <v>67</v>
      </c>
      <c r="BB23" s="19">
        <v>44086</v>
      </c>
      <c r="BC23" s="19">
        <v>44102</v>
      </c>
      <c r="BD23">
        <v>1</v>
      </c>
      <c r="BE23" t="s">
        <v>67</v>
      </c>
      <c r="BF23" t="s">
        <v>67</v>
      </c>
      <c r="BG23">
        <v>1</v>
      </c>
      <c r="BH23">
        <v>0.45600000000000002</v>
      </c>
      <c r="BI23" t="s">
        <v>37</v>
      </c>
      <c r="BJ23">
        <v>16</v>
      </c>
      <c r="BK23">
        <v>80</v>
      </c>
      <c r="BL23">
        <v>80</v>
      </c>
      <c r="BM23">
        <v>80</v>
      </c>
      <c r="BN23">
        <v>0.45600000000000002</v>
      </c>
      <c r="BO23">
        <v>80.456000000000003</v>
      </c>
      <c r="BP23">
        <v>80.456000000000003</v>
      </c>
      <c r="BQ23" t="s">
        <v>73</v>
      </c>
      <c r="BR23" t="s">
        <v>69</v>
      </c>
    </row>
    <row r="24" spans="1:70">
      <c r="A24" s="8" t="s">
        <v>62</v>
      </c>
      <c r="B24" s="9" t="s">
        <v>39</v>
      </c>
      <c r="C24" s="9" t="s">
        <v>35</v>
      </c>
      <c r="D24" s="9" t="s">
        <v>40</v>
      </c>
      <c r="E24" s="9"/>
      <c r="F24" s="10">
        <v>44088</v>
      </c>
      <c r="G24" s="10">
        <v>44098</v>
      </c>
      <c r="H24" s="11">
        <v>2</v>
      </c>
      <c r="I24" s="12"/>
      <c r="J24" s="12"/>
      <c r="K24" s="13">
        <v>0.25</v>
      </c>
      <c r="L24" s="13">
        <v>126.62309999999999</v>
      </c>
      <c r="M24" s="9" t="s">
        <v>37</v>
      </c>
      <c r="N24" s="14">
        <f t="shared" si="0"/>
        <v>10</v>
      </c>
      <c r="O24" s="15">
        <f t="array" ref="O24">INDEX(TechRate,MATCH(H24,TechNum,0))</f>
        <v>140</v>
      </c>
      <c r="P24" s="16">
        <f t="shared" si="1"/>
        <v>35</v>
      </c>
      <c r="Q24" s="16">
        <f t="shared" si="2"/>
        <v>35</v>
      </c>
      <c r="R24" s="16">
        <f t="shared" si="3"/>
        <v>126.62309999999999</v>
      </c>
      <c r="S24" s="16">
        <f t="shared" si="4"/>
        <v>161.62309999999999</v>
      </c>
      <c r="T24" s="16">
        <f t="shared" si="5"/>
        <v>161.62309999999999</v>
      </c>
      <c r="U24" s="17" t="str">
        <f t="shared" si="6"/>
        <v>Mon</v>
      </c>
      <c r="V24" s="18" t="str">
        <f t="shared" si="6"/>
        <v>Thu</v>
      </c>
      <c r="Y24" t="b">
        <f t="shared" si="8"/>
        <v>1</v>
      </c>
      <c r="Z24" t="b">
        <f t="shared" si="9"/>
        <v>1</v>
      </c>
      <c r="AA24" t="b">
        <f t="shared" si="10"/>
        <v>1</v>
      </c>
      <c r="AB24" t="b">
        <f t="shared" si="11"/>
        <v>1</v>
      </c>
      <c r="AC24" s="21" t="b">
        <f t="shared" si="12"/>
        <v>0</v>
      </c>
      <c r="AD24" t="b">
        <f t="shared" si="13"/>
        <v>1</v>
      </c>
      <c r="AE24" t="b">
        <f t="shared" si="14"/>
        <v>1</v>
      </c>
      <c r="AF24" t="b">
        <f t="shared" si="15"/>
        <v>1</v>
      </c>
      <c r="AG24" s="21" t="b">
        <f t="shared" si="7"/>
        <v>0</v>
      </c>
      <c r="AH24" s="21" t="b">
        <f t="shared" si="7"/>
        <v>0</v>
      </c>
      <c r="AI24" t="b">
        <f t="shared" si="16"/>
        <v>1</v>
      </c>
      <c r="AJ24" t="b">
        <f t="shared" si="17"/>
        <v>1</v>
      </c>
      <c r="AK24" t="b">
        <f t="shared" si="18"/>
        <v>1</v>
      </c>
      <c r="AL24" t="b">
        <f t="shared" si="19"/>
        <v>1</v>
      </c>
      <c r="AM24" t="b">
        <f t="shared" si="20"/>
        <v>1</v>
      </c>
      <c r="AN24" t="b">
        <f t="shared" si="21"/>
        <v>1</v>
      </c>
      <c r="AO24" t="b">
        <f t="shared" si="22"/>
        <v>1</v>
      </c>
      <c r="AP24" t="b">
        <f t="shared" si="23"/>
        <v>1</v>
      </c>
      <c r="AQ24" t="b">
        <f t="shared" si="24"/>
        <v>1</v>
      </c>
      <c r="AR24" t="b">
        <f t="shared" si="25"/>
        <v>1</v>
      </c>
      <c r="AS24" t="b">
        <f t="shared" si="26"/>
        <v>1</v>
      </c>
      <c r="AT24" t="b">
        <f t="shared" si="27"/>
        <v>1</v>
      </c>
      <c r="AW24" t="s">
        <v>62</v>
      </c>
      <c r="AX24" t="s">
        <v>39</v>
      </c>
      <c r="AY24" t="s">
        <v>35</v>
      </c>
      <c r="AZ24" t="s">
        <v>40</v>
      </c>
      <c r="BA24" t="s">
        <v>67</v>
      </c>
      <c r="BB24" s="19">
        <v>44088</v>
      </c>
      <c r="BC24" s="19">
        <v>44098</v>
      </c>
      <c r="BD24">
        <v>2</v>
      </c>
      <c r="BE24" t="s">
        <v>67</v>
      </c>
      <c r="BF24" t="s">
        <v>67</v>
      </c>
      <c r="BG24">
        <v>0.25</v>
      </c>
      <c r="BH24">
        <v>126.62309999999999</v>
      </c>
      <c r="BI24" t="s">
        <v>37</v>
      </c>
      <c r="BJ24">
        <v>10</v>
      </c>
      <c r="BK24">
        <v>140</v>
      </c>
      <c r="BL24">
        <v>35</v>
      </c>
      <c r="BM24">
        <v>35</v>
      </c>
      <c r="BN24">
        <v>126.62309999999999</v>
      </c>
      <c r="BO24">
        <v>161.62309999999999</v>
      </c>
      <c r="BP24">
        <v>161.62309999999999</v>
      </c>
      <c r="BQ24" t="s">
        <v>69</v>
      </c>
      <c r="BR24" t="s">
        <v>71</v>
      </c>
    </row>
    <row r="25" spans="1:70">
      <c r="A25" s="8" t="s">
        <v>63</v>
      </c>
      <c r="B25" s="9" t="s">
        <v>53</v>
      </c>
      <c r="C25" s="9" t="s">
        <v>35</v>
      </c>
      <c r="D25" s="9" t="s">
        <v>36</v>
      </c>
      <c r="E25" s="9"/>
      <c r="F25" s="10">
        <v>44088</v>
      </c>
      <c r="G25" s="10">
        <v>44102</v>
      </c>
      <c r="H25" s="11">
        <v>1</v>
      </c>
      <c r="I25" s="12"/>
      <c r="J25" s="12"/>
      <c r="K25" s="13">
        <v>1.5</v>
      </c>
      <c r="L25" s="13">
        <v>251.0033</v>
      </c>
      <c r="M25" s="9" t="s">
        <v>32</v>
      </c>
      <c r="N25" s="14">
        <f t="shared" si="0"/>
        <v>14</v>
      </c>
      <c r="O25" s="15">
        <f t="array" ref="O25">INDEX(TechRate,MATCH(H25,TechNum,0))</f>
        <v>80</v>
      </c>
      <c r="P25" s="16">
        <f t="shared" si="1"/>
        <v>120</v>
      </c>
      <c r="Q25" s="16">
        <f t="shared" si="2"/>
        <v>120</v>
      </c>
      <c r="R25" s="16">
        <f t="shared" si="3"/>
        <v>251.0033</v>
      </c>
      <c r="S25" s="16">
        <f t="shared" si="4"/>
        <v>371.00329999999997</v>
      </c>
      <c r="T25" s="16">
        <f t="shared" si="5"/>
        <v>371.00329999999997</v>
      </c>
      <c r="U25" s="17" t="str">
        <f t="shared" si="6"/>
        <v>Mon</v>
      </c>
      <c r="V25" s="18" t="str">
        <f t="shared" si="6"/>
        <v>Mon</v>
      </c>
      <c r="Y25" t="b">
        <f t="shared" si="8"/>
        <v>1</v>
      </c>
      <c r="Z25" t="b">
        <f t="shared" si="9"/>
        <v>1</v>
      </c>
      <c r="AA25" t="b">
        <f t="shared" si="10"/>
        <v>1</v>
      </c>
      <c r="AB25" t="b">
        <f t="shared" si="11"/>
        <v>1</v>
      </c>
      <c r="AC25" s="21" t="b">
        <f t="shared" si="12"/>
        <v>0</v>
      </c>
      <c r="AD25" t="b">
        <f t="shared" si="13"/>
        <v>1</v>
      </c>
      <c r="AE25" t="b">
        <f t="shared" si="14"/>
        <v>1</v>
      </c>
      <c r="AF25" t="b">
        <f t="shared" si="15"/>
        <v>1</v>
      </c>
      <c r="AG25" s="21" t="b">
        <f t="shared" si="15"/>
        <v>0</v>
      </c>
      <c r="AH25" s="21" t="b">
        <f t="shared" si="15"/>
        <v>0</v>
      </c>
      <c r="AI25" t="b">
        <f t="shared" si="16"/>
        <v>1</v>
      </c>
      <c r="AJ25" t="b">
        <f t="shared" si="17"/>
        <v>1</v>
      </c>
      <c r="AK25" t="b">
        <f t="shared" si="18"/>
        <v>1</v>
      </c>
      <c r="AL25" t="b">
        <f t="shared" si="19"/>
        <v>1</v>
      </c>
      <c r="AM25" t="b">
        <f t="shared" si="20"/>
        <v>1</v>
      </c>
      <c r="AN25" t="b">
        <f t="shared" si="21"/>
        <v>1</v>
      </c>
      <c r="AO25" t="b">
        <f t="shared" si="22"/>
        <v>1</v>
      </c>
      <c r="AP25" t="b">
        <f t="shared" si="23"/>
        <v>1</v>
      </c>
      <c r="AQ25" t="b">
        <f t="shared" si="24"/>
        <v>1</v>
      </c>
      <c r="AR25" t="b">
        <f t="shared" si="25"/>
        <v>1</v>
      </c>
      <c r="AS25" t="b">
        <f t="shared" si="26"/>
        <v>1</v>
      </c>
      <c r="AT25" t="b">
        <f t="shared" si="27"/>
        <v>1</v>
      </c>
      <c r="AW25" t="s">
        <v>63</v>
      </c>
      <c r="AX25" t="s">
        <v>53</v>
      </c>
      <c r="AY25" t="s">
        <v>35</v>
      </c>
      <c r="AZ25" t="s">
        <v>36</v>
      </c>
      <c r="BA25" t="s">
        <v>67</v>
      </c>
      <c r="BB25" s="19">
        <v>44088</v>
      </c>
      <c r="BC25" s="19">
        <v>44102</v>
      </c>
      <c r="BD25">
        <v>1</v>
      </c>
      <c r="BE25" t="s">
        <v>67</v>
      </c>
      <c r="BF25" t="s">
        <v>67</v>
      </c>
      <c r="BG25">
        <v>1.5</v>
      </c>
      <c r="BH25">
        <v>251.0033</v>
      </c>
      <c r="BI25" t="s">
        <v>32</v>
      </c>
      <c r="BJ25">
        <v>14</v>
      </c>
      <c r="BK25">
        <v>80</v>
      </c>
      <c r="BL25">
        <v>120</v>
      </c>
      <c r="BM25">
        <v>120</v>
      </c>
      <c r="BN25">
        <v>251.0033</v>
      </c>
      <c r="BO25">
        <v>371.00330000000002</v>
      </c>
      <c r="BP25">
        <v>371.00330000000002</v>
      </c>
      <c r="BQ25" t="s">
        <v>69</v>
      </c>
      <c r="BR25" t="s">
        <v>69</v>
      </c>
    </row>
    <row r="26" spans="1:70">
      <c r="A26" s="8" t="s">
        <v>64</v>
      </c>
      <c r="B26" s="9" t="s">
        <v>34</v>
      </c>
      <c r="C26" s="9" t="s">
        <v>30</v>
      </c>
      <c r="D26" s="9" t="s">
        <v>40</v>
      </c>
      <c r="E26" s="9" t="s">
        <v>46</v>
      </c>
      <c r="F26" s="10">
        <v>44088</v>
      </c>
      <c r="G26" s="10">
        <v>44109</v>
      </c>
      <c r="H26" s="11">
        <v>1</v>
      </c>
      <c r="I26" s="12"/>
      <c r="J26" s="12"/>
      <c r="K26" s="13">
        <v>0.5</v>
      </c>
      <c r="L26" s="13">
        <v>395.28</v>
      </c>
      <c r="M26" s="9" t="s">
        <v>54</v>
      </c>
      <c r="N26" s="14">
        <f t="shared" si="0"/>
        <v>21</v>
      </c>
      <c r="O26" s="15">
        <f t="array" ref="O26">INDEX(TechRate,MATCH(H26,TechNum,0))</f>
        <v>80</v>
      </c>
      <c r="P26" s="16">
        <f t="shared" si="1"/>
        <v>40</v>
      </c>
      <c r="Q26" s="16">
        <f t="shared" si="2"/>
        <v>40</v>
      </c>
      <c r="R26" s="16">
        <f t="shared" si="3"/>
        <v>395.28</v>
      </c>
      <c r="S26" s="16">
        <f t="shared" si="4"/>
        <v>435.28</v>
      </c>
      <c r="T26" s="16">
        <f t="shared" si="5"/>
        <v>435.28</v>
      </c>
      <c r="U26" s="17" t="str">
        <f t="shared" si="6"/>
        <v>Mon</v>
      </c>
      <c r="V26" s="18" t="str">
        <f t="shared" si="6"/>
        <v>Mon</v>
      </c>
      <c r="Y26" t="b">
        <f t="shared" si="8"/>
        <v>1</v>
      </c>
      <c r="Z26" t="b">
        <f t="shared" si="9"/>
        <v>1</v>
      </c>
      <c r="AA26" t="b">
        <f t="shared" si="10"/>
        <v>1</v>
      </c>
      <c r="AB26" t="b">
        <f t="shared" si="11"/>
        <v>1</v>
      </c>
      <c r="AC26" t="b">
        <f t="shared" si="12"/>
        <v>1</v>
      </c>
      <c r="AD26" t="b">
        <f t="shared" si="13"/>
        <v>1</v>
      </c>
      <c r="AE26" t="b">
        <f t="shared" si="14"/>
        <v>1</v>
      </c>
      <c r="AF26" t="b">
        <f t="shared" si="15"/>
        <v>1</v>
      </c>
      <c r="AG26" s="21" t="b">
        <f t="shared" si="15"/>
        <v>0</v>
      </c>
      <c r="AH26" s="21" t="b">
        <f t="shared" si="15"/>
        <v>0</v>
      </c>
      <c r="AI26" t="b">
        <f t="shared" si="16"/>
        <v>1</v>
      </c>
      <c r="AJ26" t="b">
        <f t="shared" si="17"/>
        <v>1</v>
      </c>
      <c r="AK26" t="b">
        <f t="shared" si="18"/>
        <v>1</v>
      </c>
      <c r="AL26" t="b">
        <f t="shared" si="19"/>
        <v>1</v>
      </c>
      <c r="AM26" t="b">
        <f t="shared" si="20"/>
        <v>1</v>
      </c>
      <c r="AN26" t="b">
        <f t="shared" si="21"/>
        <v>1</v>
      </c>
      <c r="AO26" t="b">
        <f t="shared" si="22"/>
        <v>1</v>
      </c>
      <c r="AP26" t="b">
        <f t="shared" si="23"/>
        <v>1</v>
      </c>
      <c r="AQ26" t="b">
        <f t="shared" si="24"/>
        <v>1</v>
      </c>
      <c r="AR26" t="b">
        <f t="shared" si="25"/>
        <v>1</v>
      </c>
      <c r="AS26" t="b">
        <f t="shared" si="26"/>
        <v>1</v>
      </c>
      <c r="AT26" t="b">
        <f t="shared" si="27"/>
        <v>1</v>
      </c>
      <c r="AW26" t="s">
        <v>64</v>
      </c>
      <c r="AX26" t="s">
        <v>34</v>
      </c>
      <c r="AY26" t="s">
        <v>30</v>
      </c>
      <c r="AZ26" t="s">
        <v>40</v>
      </c>
      <c r="BA26" t="s">
        <v>46</v>
      </c>
      <c r="BB26" s="19">
        <v>44088</v>
      </c>
      <c r="BC26" s="19">
        <v>44109</v>
      </c>
      <c r="BD26">
        <v>1</v>
      </c>
      <c r="BE26" t="s">
        <v>67</v>
      </c>
      <c r="BF26" t="s">
        <v>67</v>
      </c>
      <c r="BG26">
        <v>0.5</v>
      </c>
      <c r="BH26">
        <v>395.28</v>
      </c>
      <c r="BI26" t="s">
        <v>54</v>
      </c>
      <c r="BJ26">
        <v>21</v>
      </c>
      <c r="BK26">
        <v>80</v>
      </c>
      <c r="BL26">
        <v>40</v>
      </c>
      <c r="BM26">
        <v>40</v>
      </c>
      <c r="BN26">
        <v>395.28</v>
      </c>
      <c r="BO26">
        <v>435.28</v>
      </c>
      <c r="BP26">
        <v>435.28</v>
      </c>
      <c r="BQ26" t="s">
        <v>69</v>
      </c>
      <c r="BR26" t="s">
        <v>69</v>
      </c>
    </row>
    <row r="27" spans="1:70">
      <c r="A27" s="8" t="s">
        <v>65</v>
      </c>
      <c r="B27" s="9" t="s">
        <v>39</v>
      </c>
      <c r="C27" s="9" t="s">
        <v>45</v>
      </c>
      <c r="D27" s="9" t="s">
        <v>50</v>
      </c>
      <c r="E27" s="9" t="s">
        <v>46</v>
      </c>
      <c r="F27" s="10">
        <v>44088</v>
      </c>
      <c r="G27" s="10">
        <v>44111</v>
      </c>
      <c r="H27" s="11">
        <v>1</v>
      </c>
      <c r="I27" s="12"/>
      <c r="J27" s="12"/>
      <c r="K27" s="13">
        <v>0.25</v>
      </c>
      <c r="L27" s="13">
        <v>36</v>
      </c>
      <c r="M27" s="9" t="s">
        <v>32</v>
      </c>
      <c r="N27" s="14">
        <f t="shared" si="0"/>
        <v>23</v>
      </c>
      <c r="O27" s="15">
        <f t="array" ref="O27">INDEX(TechRate,MATCH(H27,TechNum,0))</f>
        <v>80</v>
      </c>
      <c r="P27" s="16">
        <f t="shared" si="1"/>
        <v>20</v>
      </c>
      <c r="Q27" s="16">
        <f t="shared" si="2"/>
        <v>20</v>
      </c>
      <c r="R27" s="16">
        <f t="shared" si="3"/>
        <v>36</v>
      </c>
      <c r="S27" s="16">
        <f t="shared" si="4"/>
        <v>56</v>
      </c>
      <c r="T27" s="16">
        <f t="shared" si="5"/>
        <v>56</v>
      </c>
      <c r="U27" s="17" t="str">
        <f t="shared" si="6"/>
        <v>Mon</v>
      </c>
      <c r="V27" s="18" t="str">
        <f t="shared" si="6"/>
        <v>Wed</v>
      </c>
      <c r="Y27" t="b">
        <f t="shared" si="8"/>
        <v>1</v>
      </c>
      <c r="Z27" t="b">
        <f t="shared" si="9"/>
        <v>1</v>
      </c>
      <c r="AA27" t="b">
        <f t="shared" si="10"/>
        <v>1</v>
      </c>
      <c r="AB27" t="b">
        <f t="shared" si="11"/>
        <v>1</v>
      </c>
      <c r="AC27" t="b">
        <f t="shared" si="12"/>
        <v>1</v>
      </c>
      <c r="AD27" t="b">
        <f t="shared" si="13"/>
        <v>1</v>
      </c>
      <c r="AE27" t="b">
        <f t="shared" si="14"/>
        <v>1</v>
      </c>
      <c r="AF27" t="b">
        <f t="shared" si="15"/>
        <v>1</v>
      </c>
      <c r="AG27" s="21" t="b">
        <f t="shared" si="15"/>
        <v>0</v>
      </c>
      <c r="AH27" s="21" t="b">
        <f t="shared" si="15"/>
        <v>0</v>
      </c>
      <c r="AI27" t="b">
        <f t="shared" si="16"/>
        <v>1</v>
      </c>
      <c r="AJ27" t="b">
        <f t="shared" si="17"/>
        <v>1</v>
      </c>
      <c r="AK27" t="b">
        <f t="shared" si="18"/>
        <v>1</v>
      </c>
      <c r="AL27" t="b">
        <f t="shared" si="19"/>
        <v>1</v>
      </c>
      <c r="AM27" t="b">
        <f t="shared" si="20"/>
        <v>1</v>
      </c>
      <c r="AN27" t="b">
        <f t="shared" si="21"/>
        <v>1</v>
      </c>
      <c r="AO27" t="b">
        <f t="shared" si="22"/>
        <v>1</v>
      </c>
      <c r="AP27" t="b">
        <f t="shared" si="23"/>
        <v>1</v>
      </c>
      <c r="AQ27" t="b">
        <f t="shared" si="24"/>
        <v>1</v>
      </c>
      <c r="AR27" t="b">
        <f t="shared" si="25"/>
        <v>1</v>
      </c>
      <c r="AS27" t="b">
        <f t="shared" si="26"/>
        <v>1</v>
      </c>
      <c r="AT27" t="b">
        <f t="shared" si="27"/>
        <v>1</v>
      </c>
      <c r="AW27" t="s">
        <v>65</v>
      </c>
      <c r="AX27" t="s">
        <v>39</v>
      </c>
      <c r="AY27" t="s">
        <v>45</v>
      </c>
      <c r="AZ27" t="s">
        <v>50</v>
      </c>
      <c r="BA27" t="s">
        <v>46</v>
      </c>
      <c r="BB27" s="19">
        <v>44088</v>
      </c>
      <c r="BC27" s="19">
        <v>44111</v>
      </c>
      <c r="BD27">
        <v>1</v>
      </c>
      <c r="BE27" t="s">
        <v>67</v>
      </c>
      <c r="BF27" t="s">
        <v>67</v>
      </c>
      <c r="BG27">
        <v>0.25</v>
      </c>
      <c r="BH27">
        <v>36</v>
      </c>
      <c r="BI27" t="s">
        <v>32</v>
      </c>
      <c r="BJ27">
        <v>23</v>
      </c>
      <c r="BK27">
        <v>80</v>
      </c>
      <c r="BL27">
        <v>20</v>
      </c>
      <c r="BM27">
        <v>20</v>
      </c>
      <c r="BN27">
        <v>36</v>
      </c>
      <c r="BO27">
        <v>56</v>
      </c>
      <c r="BP27">
        <v>56</v>
      </c>
      <c r="BQ27" t="s">
        <v>69</v>
      </c>
      <c r="BR27" t="s">
        <v>70</v>
      </c>
    </row>
    <row r="28" spans="1:70">
      <c r="A28" s="8" t="s">
        <v>66</v>
      </c>
      <c r="B28" s="9" t="s">
        <v>42</v>
      </c>
      <c r="C28" s="9" t="s">
        <v>43</v>
      </c>
      <c r="D28" s="9" t="s">
        <v>40</v>
      </c>
      <c r="E28" s="9"/>
      <c r="F28" s="10">
        <v>44088</v>
      </c>
      <c r="G28" s="10">
        <v>44158</v>
      </c>
      <c r="H28" s="11">
        <v>1</v>
      </c>
      <c r="I28" s="12"/>
      <c r="J28" s="12"/>
      <c r="K28" s="13">
        <v>1.75</v>
      </c>
      <c r="L28" s="13">
        <v>510.67529999999999</v>
      </c>
      <c r="M28" s="9" t="s">
        <v>54</v>
      </c>
      <c r="N28" s="14">
        <f t="shared" si="0"/>
        <v>70</v>
      </c>
      <c r="O28" s="15">
        <f t="array" ref="O28">INDEX(TechRate,MATCH(H28,TechNum,0))</f>
        <v>80</v>
      </c>
      <c r="P28" s="16">
        <f t="shared" si="1"/>
        <v>140</v>
      </c>
      <c r="Q28" s="16">
        <f t="shared" si="2"/>
        <v>140</v>
      </c>
      <c r="R28" s="16">
        <f t="shared" si="3"/>
        <v>510.67529999999999</v>
      </c>
      <c r="S28" s="16">
        <f t="shared" si="4"/>
        <v>650.67529999999999</v>
      </c>
      <c r="T28" s="16">
        <f t="shared" si="5"/>
        <v>650.67529999999999</v>
      </c>
      <c r="U28" s="17" t="str">
        <f t="shared" si="6"/>
        <v>Mon</v>
      </c>
      <c r="V28" s="18" t="str">
        <f t="shared" si="6"/>
        <v>Mon</v>
      </c>
      <c r="Y28" t="b">
        <f t="shared" si="8"/>
        <v>1</v>
      </c>
      <c r="Z28" t="b">
        <f t="shared" si="9"/>
        <v>1</v>
      </c>
      <c r="AA28" t="b">
        <f t="shared" si="10"/>
        <v>1</v>
      </c>
      <c r="AB28" t="b">
        <f t="shared" si="11"/>
        <v>1</v>
      </c>
      <c r="AC28" s="21" t="b">
        <f t="shared" si="12"/>
        <v>0</v>
      </c>
      <c r="AD28" t="b">
        <f t="shared" si="13"/>
        <v>1</v>
      </c>
      <c r="AE28" t="b">
        <f t="shared" si="14"/>
        <v>1</v>
      </c>
      <c r="AF28" t="b">
        <f t="shared" si="15"/>
        <v>1</v>
      </c>
      <c r="AG28" s="21" t="b">
        <f t="shared" si="15"/>
        <v>0</v>
      </c>
      <c r="AH28" s="21" t="b">
        <f t="shared" si="15"/>
        <v>0</v>
      </c>
      <c r="AI28" t="b">
        <f t="shared" si="16"/>
        <v>1</v>
      </c>
      <c r="AJ28" t="b">
        <f t="shared" si="17"/>
        <v>1</v>
      </c>
      <c r="AK28" t="b">
        <f t="shared" si="18"/>
        <v>1</v>
      </c>
      <c r="AL28" t="b">
        <f t="shared" si="19"/>
        <v>1</v>
      </c>
      <c r="AM28" t="b">
        <f t="shared" si="20"/>
        <v>1</v>
      </c>
      <c r="AN28" t="b">
        <f t="shared" si="21"/>
        <v>1</v>
      </c>
      <c r="AO28" t="b">
        <f t="shared" si="22"/>
        <v>1</v>
      </c>
      <c r="AP28" t="b">
        <f t="shared" si="23"/>
        <v>1</v>
      </c>
      <c r="AQ28" t="b">
        <f t="shared" si="24"/>
        <v>1</v>
      </c>
      <c r="AR28" t="b">
        <f t="shared" si="25"/>
        <v>1</v>
      </c>
      <c r="AS28" t="b">
        <f t="shared" si="26"/>
        <v>1</v>
      </c>
      <c r="AT28" t="b">
        <f t="shared" si="27"/>
        <v>1</v>
      </c>
      <c r="AW28" t="s">
        <v>66</v>
      </c>
      <c r="AX28" t="s">
        <v>42</v>
      </c>
      <c r="AY28" t="s">
        <v>43</v>
      </c>
      <c r="AZ28" t="s">
        <v>40</v>
      </c>
      <c r="BA28" t="s">
        <v>67</v>
      </c>
      <c r="BB28" s="19">
        <v>44088</v>
      </c>
      <c r="BC28" s="19">
        <v>44158</v>
      </c>
      <c r="BD28">
        <v>1</v>
      </c>
      <c r="BE28" t="s">
        <v>67</v>
      </c>
      <c r="BF28" t="s">
        <v>67</v>
      </c>
      <c r="BG28">
        <v>1.75</v>
      </c>
      <c r="BH28">
        <v>510.67529999999999</v>
      </c>
      <c r="BI28" t="s">
        <v>54</v>
      </c>
      <c r="BJ28">
        <v>70</v>
      </c>
      <c r="BK28">
        <v>80</v>
      </c>
      <c r="BL28">
        <v>140</v>
      </c>
      <c r="BM28">
        <v>140</v>
      </c>
      <c r="BN28">
        <v>510.67529999999999</v>
      </c>
      <c r="BO28">
        <v>650.67529999999999</v>
      </c>
      <c r="BP28">
        <v>650.67529999999999</v>
      </c>
      <c r="BQ28" t="s">
        <v>69</v>
      </c>
      <c r="BR28" t="s">
        <v>69</v>
      </c>
    </row>
    <row r="31" spans="1:70">
      <c r="L3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TC001_LND_Order2</vt:lpstr>
      <vt:lpstr>TC002_LND_Order2</vt:lpstr>
      <vt:lpstr>TC003_LND_Order2</vt:lpstr>
      <vt:lpstr>TC004_LND_Order2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2022-02-26T10:46:31Z</dcterms:created>
  <dcterms:modified xsi:type="dcterms:W3CDTF">2022-02-27T04:54:23Z</dcterms:modified>
</cp:coreProperties>
</file>