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259bccc0d3346c/Desktop/"/>
    </mc:Choice>
  </mc:AlternateContent>
  <xr:revisionPtr revIDLastSave="326" documentId="8_{85A71DDA-E538-41A9-9478-010153C98D20}" xr6:coauthVersionLast="47" xr6:coauthVersionMax="47" xr10:uidLastSave="{FE7B213E-3733-4C8F-BF47-4F838A05B71D}"/>
  <bookViews>
    <workbookView xWindow="-120" yWindow="-120" windowWidth="29040" windowHeight="15720" xr2:uid="{E6D3E307-58BB-4AAC-AB6A-B471DF85E074}"/>
  </bookViews>
  <sheets>
    <sheet name="Dio Invest" sheetId="1" r:id="rId1"/>
    <sheet name="Apoio" sheetId="2" r:id="rId2"/>
  </sheets>
  <definedNames>
    <definedName name="Aporte">'Dio Invest'!$D$15</definedName>
    <definedName name="Patrimonio">'Dio Invest'!$D$18</definedName>
    <definedName name="Qtd_Anos">'Dio Invest'!$D$16</definedName>
    <definedName name="Rendimento_Carteira">'Dio Invest'!$D$11</definedName>
    <definedName name="Salario">'Dio Invest'!$D$10</definedName>
    <definedName name="Sugestao_Investimento">'Dio Invest'!$D$12</definedName>
    <definedName name="Taxa_Mensal">'Dio Invest'!$D$17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 a="1"/>
  <c r="C32" i="1" s="1"/>
  <c r="D32" i="1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D29" i="1"/>
  <c r="D18" i="1"/>
  <c r="D19" i="1" s="1"/>
  <c r="D12" i="1"/>
  <c r="C26" i="1"/>
  <c r="D26" i="1" s="1"/>
  <c r="C25" i="1"/>
  <c r="D25" i="1" s="1"/>
  <c r="C24" i="1"/>
  <c r="D24" i="1" s="1"/>
  <c r="C23" i="1"/>
  <c r="D23" i="1" s="1"/>
  <c r="C22" i="1"/>
  <c r="D22" i="1" s="1"/>
  <c r="D33" i="1" l="1"/>
  <c r="D34" i="1"/>
  <c r="D37" i="1"/>
  <c r="D36" i="1"/>
  <c r="D35" i="1"/>
  <c r="D3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<sst xmlns="http://schemas.openxmlformats.org/spreadsheetml/2006/main" count="73" uniqueCount="36">
  <si>
    <t>Quanto investir por mês?</t>
  </si>
  <si>
    <t>Por quantos anos investir?</t>
  </si>
  <si>
    <t>Qual a taxa de rendimento mensal?</t>
  </si>
  <si>
    <t>Qual patrimônio total acumulado?</t>
  </si>
  <si>
    <t>Valor dos dividendos mensais?</t>
  </si>
  <si>
    <t>INVESTIMENTO MENSAL</t>
  </si>
  <si>
    <t>Valor daqui a 2 anos?</t>
  </si>
  <si>
    <t>Valor daqui a 5 anos?</t>
  </si>
  <si>
    <t>Valor daqui a 10 anos?</t>
  </si>
  <si>
    <t>Valor daqui a 20 anos?</t>
  </si>
  <si>
    <t>Valor daqui a 30 anos?</t>
  </si>
  <si>
    <t>CENÁRIOS</t>
  </si>
  <si>
    <t>CONFIGURAÇÕES</t>
  </si>
  <si>
    <t>Rendimento da Carteira</t>
  </si>
  <si>
    <t>Salário</t>
  </si>
  <si>
    <t>Sugestão de Investimento</t>
  </si>
  <si>
    <t>DIO INVEST</t>
  </si>
  <si>
    <t>VALORES</t>
  </si>
  <si>
    <t>DIVIDENDOS</t>
  </si>
  <si>
    <t>Perfil</t>
  </si>
  <si>
    <t>Valor a ser investido por mês</t>
  </si>
  <si>
    <t>TIPO DE FII</t>
  </si>
  <si>
    <t>PERCENTUAL</t>
  </si>
  <si>
    <t>% SUGERIDO</t>
  </si>
  <si>
    <t>Tijolo</t>
  </si>
  <si>
    <t>Papel</t>
  </si>
  <si>
    <t>Híbridos</t>
  </si>
  <si>
    <t>FoFs</t>
  </si>
  <si>
    <t>Desenvolvimento</t>
  </si>
  <si>
    <t>Hospitalidade</t>
  </si>
  <si>
    <t>PERFIL</t>
  </si>
  <si>
    <t>Conservador</t>
  </si>
  <si>
    <t>Moderado</t>
  </si>
  <si>
    <t>Agressivo</t>
  </si>
  <si>
    <t>CHAVE COMPOSTA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</si>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</sst>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%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3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36"/>
      <color theme="0"/>
      <name val="Segoe UI Black"/>
      <family val="2"/>
    </font>
    <font>
      <b/>
      <sz val="14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gradientFill degree="90">
        <stop position="0">
          <color theme="4" tint="-0.49803155613879818"/>
        </stop>
        <stop position="1">
          <color theme="4" tint="-0.25098422193060094"/>
        </stop>
      </gradient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/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44" fontId="0" fillId="4" borderId="15" xfId="0" applyNumberFormat="1" applyFill="1" applyBorder="1" applyAlignment="1">
      <alignment vertical="center"/>
    </xf>
    <xf numFmtId="44" fontId="0" fillId="4" borderId="17" xfId="0" applyNumberFormat="1" applyFill="1" applyBorder="1" applyAlignment="1">
      <alignment vertical="center"/>
    </xf>
    <xf numFmtId="44" fontId="0" fillId="4" borderId="20" xfId="0" applyNumberFormat="1" applyFill="1" applyBorder="1" applyAlignment="1">
      <alignment vertical="center"/>
    </xf>
    <xf numFmtId="44" fontId="0" fillId="4" borderId="21" xfId="0" applyNumberFormat="1" applyFill="1" applyBorder="1" applyAlignment="1">
      <alignment vertical="center"/>
    </xf>
    <xf numFmtId="44" fontId="0" fillId="4" borderId="4" xfId="0" applyNumberFormat="1" applyFill="1" applyBorder="1" applyAlignment="1">
      <alignment vertical="center"/>
    </xf>
    <xf numFmtId="44" fontId="0" fillId="4" borderId="18" xfId="0" applyNumberForma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4" fontId="0" fillId="0" borderId="31" xfId="0" applyNumberFormat="1" applyBorder="1" applyAlignment="1">
      <alignment vertical="center"/>
    </xf>
    <xf numFmtId="9" fontId="0" fillId="0" borderId="32" xfId="0" applyNumberFormat="1" applyBorder="1" applyAlignment="1">
      <alignment horizontal="center" vertical="center"/>
    </xf>
    <xf numFmtId="44" fontId="0" fillId="0" borderId="33" xfId="0" applyNumberFormat="1" applyBorder="1" applyAlignment="1">
      <alignment vertical="center"/>
    </xf>
    <xf numFmtId="44" fontId="4" fillId="0" borderId="31" xfId="0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10" fontId="4" fillId="0" borderId="32" xfId="2" applyNumberFormat="1" applyFont="1" applyBorder="1" applyAlignment="1">
      <alignment horizontal="center" vertical="center"/>
    </xf>
    <xf numFmtId="44" fontId="4" fillId="4" borderId="32" xfId="0" applyNumberFormat="1" applyFont="1" applyFill="1" applyBorder="1" applyAlignment="1">
      <alignment horizontal="center" vertical="center"/>
    </xf>
    <xf numFmtId="44" fontId="4" fillId="4" borderId="33" xfId="0" applyNumberFormat="1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164" fontId="0" fillId="0" borderId="0" xfId="2" applyNumberFormat="1" applyFont="1" applyAlignment="1">
      <alignment horizontal="center"/>
    </xf>
    <xf numFmtId="0" fontId="2" fillId="2" borderId="35" xfId="3" applyBorder="1" applyAlignment="1">
      <alignment vertical="center"/>
    </xf>
    <xf numFmtId="0" fontId="2" fillId="2" borderId="13" xfId="3" applyBorder="1" applyAlignment="1">
      <alignment horizontal="center" vertical="center"/>
    </xf>
    <xf numFmtId="44" fontId="0" fillId="7" borderId="13" xfId="1" applyFont="1" applyFill="1" applyBorder="1" applyAlignment="1">
      <alignment vertical="center"/>
    </xf>
    <xf numFmtId="0" fontId="0" fillId="7" borderId="35" xfId="0" applyFill="1" applyBorder="1" applyAlignment="1">
      <alignment vertical="center"/>
    </xf>
    <xf numFmtId="0" fontId="2" fillId="2" borderId="16" xfId="3" applyBorder="1" applyAlignment="1">
      <alignment horizontal="left" vertical="center" indent="1"/>
    </xf>
    <xf numFmtId="0" fontId="0" fillId="7" borderId="16" xfId="0" applyFill="1" applyBorder="1" applyAlignment="1">
      <alignment horizontal="left" vertical="center" indent="1"/>
    </xf>
    <xf numFmtId="0" fontId="9" fillId="4" borderId="19" xfId="0" applyFont="1" applyFill="1" applyBorder="1" applyAlignment="1">
      <alignment horizontal="left" vertical="center" indent="1"/>
    </xf>
    <xf numFmtId="0" fontId="9" fillId="4" borderId="22" xfId="0" applyFont="1" applyFill="1" applyBorder="1" applyAlignment="1">
      <alignment horizontal="left" vertical="center" indent="1"/>
    </xf>
    <xf numFmtId="0" fontId="9" fillId="4" borderId="11" xfId="0" applyFont="1" applyFill="1" applyBorder="1" applyAlignment="1">
      <alignment horizontal="left" vertical="center" indent="1"/>
    </xf>
    <xf numFmtId="0" fontId="4" fillId="8" borderId="6" xfId="0" applyFont="1" applyFill="1" applyBorder="1" applyAlignment="1">
      <alignment horizontal="center"/>
    </xf>
    <xf numFmtId="44" fontId="0" fillId="0" borderId="17" xfId="0" applyNumberFormat="1" applyBorder="1" applyAlignment="1">
      <alignment vertical="center"/>
    </xf>
    <xf numFmtId="44" fontId="4" fillId="8" borderId="6" xfId="0" applyNumberFormat="1" applyFont="1" applyFill="1" applyBorder="1" applyAlignment="1">
      <alignment vertical="center"/>
    </xf>
    <xf numFmtId="9" fontId="0" fillId="0" borderId="17" xfId="0" applyNumberFormat="1" applyBorder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44" fontId="0" fillId="0" borderId="18" xfId="0" applyNumberFormat="1" applyBorder="1" applyAlignment="1">
      <alignment vertical="center"/>
    </xf>
    <xf numFmtId="44" fontId="0" fillId="0" borderId="21" xfId="0" applyNumberFormat="1" applyBorder="1" applyAlignment="1">
      <alignment vertical="center"/>
    </xf>
    <xf numFmtId="9" fontId="0" fillId="0" borderId="21" xfId="0" applyNumberFormat="1" applyBorder="1" applyAlignment="1">
      <alignment horizontal="center" vertical="center"/>
    </xf>
    <xf numFmtId="0" fontId="4" fillId="7" borderId="21" xfId="0" applyFont="1" applyFill="1" applyBorder="1" applyAlignment="1">
      <alignment horizontal="left" vertical="center" indent="1"/>
    </xf>
    <xf numFmtId="0" fontId="4" fillId="7" borderId="18" xfId="0" applyFont="1" applyFill="1" applyBorder="1" applyAlignment="1">
      <alignment horizontal="left" vertical="center" indent="1"/>
    </xf>
    <xf numFmtId="0" fontId="4" fillId="7" borderId="17" xfId="0" applyFont="1" applyFill="1" applyBorder="1" applyAlignment="1">
      <alignment horizontal="left" vertical="center" indent="1"/>
    </xf>
    <xf numFmtId="0" fontId="8" fillId="7" borderId="26" xfId="0" applyFont="1" applyFill="1" applyBorder="1" applyAlignment="1">
      <alignment horizontal="left" vertical="center" indent="1"/>
    </xf>
    <xf numFmtId="0" fontId="8" fillId="7" borderId="29" xfId="0" applyFont="1" applyFill="1" applyBorder="1" applyAlignment="1">
      <alignment horizontal="left" vertical="center" indent="1"/>
    </xf>
    <xf numFmtId="0" fontId="9" fillId="4" borderId="26" xfId="0" applyFont="1" applyFill="1" applyBorder="1" applyAlignment="1">
      <alignment horizontal="left" vertical="center" indent="1"/>
    </xf>
    <xf numFmtId="0" fontId="9" fillId="4" borderId="29" xfId="0" applyFont="1" applyFill="1" applyBorder="1" applyAlignment="1">
      <alignment horizontal="left" vertical="center" indent="1"/>
    </xf>
    <xf numFmtId="0" fontId="9" fillId="4" borderId="27" xfId="0" applyFont="1" applyFill="1" applyBorder="1" applyAlignment="1">
      <alignment horizontal="left" vertical="center" indent="1"/>
    </xf>
    <xf numFmtId="0" fontId="9" fillId="4" borderId="30" xfId="0" applyFont="1" applyFill="1" applyBorder="1" applyAlignment="1">
      <alignment horizontal="left" vertical="center" indent="1"/>
    </xf>
    <xf numFmtId="0" fontId="4" fillId="8" borderId="16" xfId="0" applyFont="1" applyFill="1" applyBorder="1" applyAlignment="1">
      <alignment horizontal="right" vertical="center" indent="1"/>
    </xf>
    <xf numFmtId="0" fontId="4" fillId="8" borderId="13" xfId="0" applyFont="1" applyFill="1" applyBorder="1" applyAlignment="1">
      <alignment horizontal="right" vertical="center" indent="1"/>
    </xf>
    <xf numFmtId="0" fontId="8" fillId="7" borderId="25" xfId="0" applyFont="1" applyFill="1" applyBorder="1" applyAlignment="1">
      <alignment horizontal="left" vertical="center" indent="1"/>
    </xf>
    <xf numFmtId="0" fontId="8" fillId="7" borderId="28" xfId="0" applyFont="1" applyFill="1" applyBorder="1" applyAlignment="1">
      <alignment horizontal="left" vertical="center" indent="1"/>
    </xf>
    <xf numFmtId="0" fontId="8" fillId="7" borderId="27" xfId="0" applyFont="1" applyFill="1" applyBorder="1" applyAlignment="1">
      <alignment horizontal="left" vertical="center" indent="1"/>
    </xf>
    <xf numFmtId="0" fontId="8" fillId="7" borderId="30" xfId="0" applyFont="1" applyFill="1" applyBorder="1" applyAlignment="1">
      <alignment horizontal="left" vertical="center" indent="1"/>
    </xf>
    <xf numFmtId="0" fontId="7" fillId="3" borderId="23" xfId="0" applyFont="1" applyFill="1" applyBorder="1" applyAlignment="1">
      <alignment horizontal="left" vertical="center" indent="1"/>
    </xf>
    <xf numFmtId="0" fontId="7" fillId="3" borderId="34" xfId="0" applyFont="1" applyFill="1" applyBorder="1" applyAlignment="1">
      <alignment horizontal="left" vertical="center" indent="1"/>
    </xf>
    <xf numFmtId="0" fontId="7" fillId="3" borderId="16" xfId="0" applyFont="1" applyFill="1" applyBorder="1" applyAlignment="1">
      <alignment horizontal="left" vertical="center" indent="1"/>
    </xf>
    <xf numFmtId="0" fontId="7" fillId="3" borderId="13" xfId="0" applyFont="1" applyFill="1" applyBorder="1" applyAlignment="1">
      <alignment horizontal="left" vertical="center" indent="1"/>
    </xf>
    <xf numFmtId="0" fontId="6" fillId="5" borderId="23" xfId="0" applyFont="1" applyFill="1" applyBorder="1" applyAlignment="1">
      <alignment horizontal="left" vertical="center" indent="1"/>
    </xf>
    <xf numFmtId="0" fontId="6" fillId="5" borderId="24" xfId="0" applyFont="1" applyFill="1" applyBorder="1" applyAlignment="1">
      <alignment horizontal="left" vertical="center" indent="1"/>
    </xf>
    <xf numFmtId="0" fontId="11" fillId="6" borderId="7" xfId="0" applyFont="1" applyFill="1" applyBorder="1" applyAlignment="1">
      <alignment horizontal="left" vertical="center" indent="16"/>
    </xf>
    <xf numFmtId="0" fontId="11" fillId="6" borderId="14" xfId="0" applyFont="1" applyFill="1" applyBorder="1" applyAlignment="1">
      <alignment horizontal="left" vertical="center" indent="16"/>
    </xf>
    <xf numFmtId="0" fontId="11" fillId="6" borderId="8" xfId="0" applyFont="1" applyFill="1" applyBorder="1" applyAlignment="1">
      <alignment horizontal="left" vertical="center" indent="16"/>
    </xf>
    <xf numFmtId="0" fontId="11" fillId="6" borderId="9" xfId="0" applyFont="1" applyFill="1" applyBorder="1" applyAlignment="1">
      <alignment horizontal="left" vertical="center" indent="16"/>
    </xf>
    <xf numFmtId="0" fontId="11" fillId="6" borderId="0" xfId="0" applyFont="1" applyFill="1" applyAlignment="1">
      <alignment horizontal="left" vertical="center" indent="16"/>
    </xf>
    <xf numFmtId="0" fontId="11" fillId="6" borderId="10" xfId="0" applyFont="1" applyFill="1" applyBorder="1" applyAlignment="1">
      <alignment horizontal="left" vertical="center" indent="16"/>
    </xf>
    <xf numFmtId="0" fontId="11" fillId="6" borderId="11" xfId="0" applyFont="1" applyFill="1" applyBorder="1" applyAlignment="1">
      <alignment horizontal="left" vertical="center" indent="16"/>
    </xf>
    <xf numFmtId="0" fontId="11" fillId="6" borderId="15" xfId="0" applyFont="1" applyFill="1" applyBorder="1" applyAlignment="1">
      <alignment horizontal="left" vertical="center" indent="16"/>
    </xf>
    <xf numFmtId="0" fontId="11" fillId="6" borderId="12" xfId="0" applyFont="1" applyFill="1" applyBorder="1" applyAlignment="1">
      <alignment horizontal="left" vertical="center" indent="16"/>
    </xf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6">
    <dxf>
      <numFmt numFmtId="164" formatCode="0.0%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'Dio Invest'!$C$31</c:f>
              <c:strCache>
                <c:ptCount val="1"/>
                <c:pt idx="0">
                  <c:v>%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'Dio Invest'!$B$32:$B$37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Hospitalidade</c:v>
                </c:pt>
              </c:strCache>
            </c:strRef>
          </c:cat>
          <c:val>
            <c:numRef>
              <c:f>'Dio Invest'!$C$32:$C$37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13-4FD7-B994-F65DA06AF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269328</xdr:colOff>
      <xdr:row>1</xdr:row>
      <xdr:rowOff>98534</xdr:rowOff>
    </xdr:from>
    <xdr:to>
      <xdr:col>1</xdr:col>
      <xdr:colOff>1183728</xdr:colOff>
      <xdr:row>6</xdr:row>
      <xdr:rowOff>60434</xdr:rowOff>
    </xdr:to>
    <xdr:pic>
      <xdr:nvPicPr>
        <xdr:cNvPr id="3" name="Gráfico 2" descr="Cofrinho com preenchimento sólido">
          <a:extLst>
            <a:ext uri="{FF2B5EF4-FFF2-40B4-BE49-F238E27FC236}">
              <a16:creationId xmlns:a16="http://schemas.microsoft.com/office/drawing/2014/main" id="{151A2046-62B0-7376-78C9-BEA7EDD65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9828" y="289034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4</xdr:col>
      <xdr:colOff>0</xdr:colOff>
      <xdr:row>53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3F1A7D6-7276-27F3-34E8-68311B049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95B872-272D-420A-BB92-D9F44474E2CD}" name="Apoio" displayName="Apoio" ref="B2:E20" totalsRowShown="0" headerRowDxfId="5" dataDxfId="4">
  <autoFilter ref="B2:E20" xr:uid="{5395B872-272D-420A-BB92-D9F44474E2CD}"/>
  <tableColumns count="4">
    <tableColumn id="1" xr3:uid="{C4C48FD6-5C89-4FCD-B724-1D84B5124F77}" name="CHAVE COMPOSTA" dataDxfId="3">
      <calculatedColumnFormula>Apoio[[#This Row],[PERFIL]]&amp;"-"&amp;Apoio[[#This Row],[TIPO DE FII]]</calculatedColumnFormula>
    </tableColumn>
    <tableColumn id="2" xr3:uid="{946D92BB-BB99-4766-AF02-E69321FAF282}" name="PERFIL" dataDxfId="2"/>
    <tableColumn id="3" xr3:uid="{9D4A8A33-6941-42B2-8E40-155672300B4F}" name="TIPO DE FII" dataDxfId="1"/>
    <tableColumn id="4" xr3:uid="{76054D2C-C77E-4EED-B94B-E1C70CD0387A}" name="PERCENTUAL" dataDxfId="0" dataCellStyle="Porcentage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3B1E-F491-4A38-90E7-FE1548787C7B}">
  <dimension ref="A1:P59"/>
  <sheetViews>
    <sheetView showGridLines="0" tabSelected="1" topLeftCell="A32" zoomScale="145" zoomScaleNormal="145" workbookViewId="0">
      <selection activeCell="D39" sqref="D39"/>
    </sheetView>
  </sheetViews>
  <sheetFormatPr defaultColWidth="0" defaultRowHeight="15" x14ac:dyDescent="0.25"/>
  <cols>
    <col min="1" max="1" width="2.85546875" style="2" customWidth="1"/>
    <col min="2" max="2" width="36" style="2" bestFit="1" customWidth="1"/>
    <col min="3" max="3" width="17" style="2" customWidth="1"/>
    <col min="4" max="4" width="14.7109375" style="2" bestFit="1" customWidth="1"/>
    <col min="5" max="5" width="2.85546875" style="2" customWidth="1"/>
    <col min="6" max="16" width="0" style="2" hidden="1" customWidth="1"/>
    <col min="17" max="16384" width="9.140625" style="2" hidden="1"/>
  </cols>
  <sheetData>
    <row r="1" spans="1:14" ht="15.75" thickBot="1" x14ac:dyDescent="0.3">
      <c r="A1"/>
      <c r="B1"/>
      <c r="C1"/>
      <c r="D1"/>
      <c r="E1"/>
    </row>
    <row r="2" spans="1:14" ht="15" customHeight="1" x14ac:dyDescent="0.25">
      <c r="A2"/>
      <c r="B2" s="66" t="s">
        <v>16</v>
      </c>
      <c r="C2" s="67"/>
      <c r="D2" s="68"/>
      <c r="E2"/>
      <c r="F2" s="11"/>
      <c r="G2" s="11"/>
      <c r="H2" s="11"/>
      <c r="I2" s="11"/>
      <c r="J2" s="11"/>
      <c r="K2" s="11"/>
      <c r="L2" s="11"/>
      <c r="M2" s="11"/>
      <c r="N2" s="12"/>
    </row>
    <row r="3" spans="1:14" ht="15" customHeight="1" x14ac:dyDescent="0.25">
      <c r="A3"/>
      <c r="B3" s="69"/>
      <c r="C3" s="70"/>
      <c r="D3" s="71"/>
      <c r="E3"/>
      <c r="F3" s="13"/>
      <c r="G3" s="13"/>
      <c r="H3" s="13"/>
      <c r="I3" s="13"/>
      <c r="J3" s="13"/>
      <c r="K3" s="13"/>
      <c r="L3" s="13"/>
      <c r="M3" s="13"/>
      <c r="N3" s="14"/>
    </row>
    <row r="4" spans="1:14" ht="15" customHeight="1" x14ac:dyDescent="0.25">
      <c r="A4"/>
      <c r="B4" s="69"/>
      <c r="C4" s="70"/>
      <c r="D4" s="71"/>
      <c r="E4"/>
      <c r="F4" s="13"/>
      <c r="G4" s="13"/>
      <c r="H4" s="13"/>
      <c r="I4" s="13"/>
      <c r="J4" s="13"/>
      <c r="K4" s="13"/>
      <c r="L4" s="13"/>
      <c r="M4" s="13"/>
      <c r="N4" s="14"/>
    </row>
    <row r="5" spans="1:14" ht="15" customHeight="1" x14ac:dyDescent="0.25">
      <c r="A5"/>
      <c r="B5" s="69"/>
      <c r="C5" s="70"/>
      <c r="D5" s="71"/>
      <c r="E5"/>
      <c r="F5" s="13"/>
      <c r="G5" s="13"/>
      <c r="H5" s="13"/>
      <c r="I5" s="13"/>
      <c r="J5" s="13"/>
      <c r="K5" s="13"/>
      <c r="L5" s="13"/>
      <c r="M5" s="13"/>
      <c r="N5" s="14"/>
    </row>
    <row r="6" spans="1:14" ht="15" customHeight="1" x14ac:dyDescent="0.25">
      <c r="A6"/>
      <c r="B6" s="69"/>
      <c r="C6" s="70"/>
      <c r="D6" s="71"/>
      <c r="E6"/>
      <c r="F6" s="13"/>
      <c r="G6" s="13"/>
      <c r="H6" s="13"/>
      <c r="I6" s="13"/>
      <c r="J6" s="13"/>
      <c r="K6" s="13"/>
      <c r="L6" s="13"/>
      <c r="M6" s="13"/>
      <c r="N6" s="14"/>
    </row>
    <row r="7" spans="1:14" ht="15" customHeight="1" thickBot="1" x14ac:dyDescent="0.3">
      <c r="A7"/>
      <c r="B7" s="72"/>
      <c r="C7" s="73"/>
      <c r="D7" s="74"/>
      <c r="E7"/>
      <c r="F7" s="15"/>
      <c r="G7" s="15"/>
      <c r="H7" s="15"/>
      <c r="I7" s="15"/>
      <c r="J7" s="15"/>
      <c r="K7" s="15"/>
      <c r="L7" s="15"/>
      <c r="M7" s="15"/>
      <c r="N7" s="16"/>
    </row>
    <row r="8" spans="1:14" ht="15.75" thickBot="1" x14ac:dyDescent="0.3"/>
    <row r="9" spans="1:14" ht="30" customHeight="1" thickBot="1" x14ac:dyDescent="0.3">
      <c r="B9" s="64" t="s">
        <v>12</v>
      </c>
      <c r="C9" s="65"/>
      <c r="D9" s="25" t="s">
        <v>17</v>
      </c>
    </row>
    <row r="10" spans="1:14" ht="15" customHeight="1" x14ac:dyDescent="0.25">
      <c r="B10" s="56" t="s">
        <v>14</v>
      </c>
      <c r="C10" s="57"/>
      <c r="D10" s="17">
        <v>5000</v>
      </c>
    </row>
    <row r="11" spans="1:14" ht="15" customHeight="1" x14ac:dyDescent="0.25">
      <c r="B11" s="48" t="s">
        <v>13</v>
      </c>
      <c r="C11" s="49"/>
      <c r="D11" s="18">
        <v>0.01</v>
      </c>
    </row>
    <row r="12" spans="1:14" ht="15.75" customHeight="1" thickBot="1" x14ac:dyDescent="0.3">
      <c r="B12" s="58" t="s">
        <v>15</v>
      </c>
      <c r="C12" s="59"/>
      <c r="D12" s="19">
        <f>D10*0.3</f>
        <v>1500</v>
      </c>
    </row>
    <row r="13" spans="1:14" ht="15.75" thickBot="1" x14ac:dyDescent="0.3"/>
    <row r="14" spans="1:14" ht="24.75" thickBot="1" x14ac:dyDescent="0.3">
      <c r="A14" s="3">
        <v>2</v>
      </c>
      <c r="B14" s="60" t="s">
        <v>5</v>
      </c>
      <c r="C14" s="61"/>
      <c r="D14" s="26" t="s">
        <v>17</v>
      </c>
    </row>
    <row r="15" spans="1:14" ht="17.25" x14ac:dyDescent="0.25">
      <c r="A15" s="3">
        <v>5</v>
      </c>
      <c r="B15" s="56" t="s">
        <v>0</v>
      </c>
      <c r="C15" s="57"/>
      <c r="D15" s="20">
        <v>500</v>
      </c>
    </row>
    <row r="16" spans="1:14" ht="17.25" x14ac:dyDescent="0.25">
      <c r="A16" s="3">
        <v>10</v>
      </c>
      <c r="B16" s="48" t="s">
        <v>1</v>
      </c>
      <c r="C16" s="49"/>
      <c r="D16" s="21">
        <v>10</v>
      </c>
    </row>
    <row r="17" spans="1:4" ht="17.25" x14ac:dyDescent="0.25">
      <c r="A17" s="3">
        <v>20</v>
      </c>
      <c r="B17" s="48" t="s">
        <v>2</v>
      </c>
      <c r="C17" s="49"/>
      <c r="D17" s="22">
        <v>1.0789999999999999E-2</v>
      </c>
    </row>
    <row r="18" spans="1:4" ht="17.25" x14ac:dyDescent="0.25">
      <c r="A18" s="3">
        <v>30</v>
      </c>
      <c r="B18" s="50" t="s">
        <v>3</v>
      </c>
      <c r="C18" s="51"/>
      <c r="D18" s="23">
        <f>FV(Taxa_Mensal,Qtd_Anos*12,-Aporte)</f>
        <v>121642.1062650861</v>
      </c>
    </row>
    <row r="19" spans="1:4" ht="18" thickBot="1" x14ac:dyDescent="0.3">
      <c r="B19" s="52" t="s">
        <v>4</v>
      </c>
      <c r="C19" s="53"/>
      <c r="D19" s="24">
        <f>Patrimonio*1%</f>
        <v>1216.4210626508609</v>
      </c>
    </row>
    <row r="20" spans="1:4" ht="15.75" thickBot="1" x14ac:dyDescent="0.3"/>
    <row r="21" spans="1:4" ht="24.75" thickBot="1" x14ac:dyDescent="0.3">
      <c r="B21" s="62" t="s">
        <v>11</v>
      </c>
      <c r="C21" s="63"/>
      <c r="D21" s="4" t="s">
        <v>18</v>
      </c>
    </row>
    <row r="22" spans="1:4" ht="17.25" x14ac:dyDescent="0.25">
      <c r="B22" s="34" t="s">
        <v>6</v>
      </c>
      <c r="C22" s="7">
        <f>FV($D$17,A14*12,-$D$15)</f>
        <v>13613.813648822608</v>
      </c>
      <c r="D22" s="8">
        <f>C22*Rendimento_Carteira</f>
        <v>136.13813648822608</v>
      </c>
    </row>
    <row r="23" spans="1:4" ht="17.25" x14ac:dyDescent="0.25">
      <c r="B23" s="35" t="s">
        <v>7</v>
      </c>
      <c r="C23" s="9">
        <f>FV($D$17,A15*12,-$D$15)</f>
        <v>41888.456999243819</v>
      </c>
      <c r="D23" s="10">
        <f>C23*Rendimento_Carteira</f>
        <v>418.88456999243817</v>
      </c>
    </row>
    <row r="24" spans="1:4" ht="17.25" x14ac:dyDescent="0.25">
      <c r="B24" s="35" t="s">
        <v>8</v>
      </c>
      <c r="C24" s="9">
        <f>FV($D$17,A16*12,-$D$15)</f>
        <v>121642.1062650861</v>
      </c>
      <c r="D24" s="10">
        <f>C24*Rendimento_Carteira</f>
        <v>1216.4210626508609</v>
      </c>
    </row>
    <row r="25" spans="1:4" ht="17.25" x14ac:dyDescent="0.25">
      <c r="B25" s="35" t="s">
        <v>9</v>
      </c>
      <c r="C25" s="9">
        <f>FV($D$17,A17*12,-$D$15)</f>
        <v>562599.20004854025</v>
      </c>
      <c r="D25" s="10">
        <f>C25*Rendimento_Carteira</f>
        <v>5625.992000485403</v>
      </c>
    </row>
    <row r="26" spans="1:4" ht="18" thickBot="1" x14ac:dyDescent="0.3">
      <c r="B26" s="36" t="s">
        <v>10</v>
      </c>
      <c r="C26" s="5">
        <f>FV($D$17,A18*12,-$D$15)</f>
        <v>2161084.8275023573</v>
      </c>
      <c r="D26" s="6">
        <f>C26*Rendimento_Carteira</f>
        <v>21610.848275023574</v>
      </c>
    </row>
    <row r="27" spans="1:4" ht="15.75" thickBot="1" x14ac:dyDescent="0.3"/>
    <row r="28" spans="1:4" ht="15.75" thickBot="1" x14ac:dyDescent="0.3">
      <c r="B28" s="32" t="s">
        <v>19</v>
      </c>
      <c r="C28" s="28"/>
      <c r="D28" s="29" t="s">
        <v>33</v>
      </c>
    </row>
    <row r="29" spans="1:4" ht="15.75" thickBot="1" x14ac:dyDescent="0.3">
      <c r="B29" s="33" t="s">
        <v>20</v>
      </c>
      <c r="C29" s="31"/>
      <c r="D29" s="30">
        <f>Aporte</f>
        <v>500</v>
      </c>
    </row>
    <row r="30" spans="1:4" ht="15.75" thickBot="1" x14ac:dyDescent="0.3"/>
    <row r="31" spans="1:4" ht="15.75" thickBot="1" x14ac:dyDescent="0.3">
      <c r="B31" s="37" t="s">
        <v>21</v>
      </c>
      <c r="C31" s="37" t="s">
        <v>23</v>
      </c>
      <c r="D31" s="37" t="s">
        <v>17</v>
      </c>
    </row>
    <row r="32" spans="1:4" x14ac:dyDescent="0.25">
      <c r="B32" s="45" t="s">
        <v>25</v>
      </c>
      <c r="C32" s="44" cm="1">
        <f t="array" ref="C32:C37">_xlfn.XLOOKUP($D$28&amp;"-"&amp;$B$32:$B$37,Apoio[CHAVE COMPOSTA],Apoio[PERCENTUAL],0)</f>
        <v>0.5</v>
      </c>
      <c r="D32" s="43">
        <f t="shared" ref="D32:D37" si="0">C32*Aporte</f>
        <v>250</v>
      </c>
    </row>
    <row r="33" spans="2:4" x14ac:dyDescent="0.25">
      <c r="B33" s="46" t="s">
        <v>24</v>
      </c>
      <c r="C33" s="41">
        <v>0.1</v>
      </c>
      <c r="D33" s="42">
        <f t="shared" si="0"/>
        <v>50</v>
      </c>
    </row>
    <row r="34" spans="2:4" x14ac:dyDescent="0.25">
      <c r="B34" s="46" t="s">
        <v>26</v>
      </c>
      <c r="C34" s="41">
        <v>0.05</v>
      </c>
      <c r="D34" s="42">
        <f t="shared" si="0"/>
        <v>25</v>
      </c>
    </row>
    <row r="35" spans="2:4" x14ac:dyDescent="0.25">
      <c r="B35" s="46" t="s">
        <v>27</v>
      </c>
      <c r="C35" s="41">
        <v>0.05</v>
      </c>
      <c r="D35" s="42">
        <f t="shared" si="0"/>
        <v>25</v>
      </c>
    </row>
    <row r="36" spans="2:4" x14ac:dyDescent="0.25">
      <c r="B36" s="46" t="s">
        <v>28</v>
      </c>
      <c r="C36" s="41">
        <v>0.2</v>
      </c>
      <c r="D36" s="42">
        <f t="shared" si="0"/>
        <v>100</v>
      </c>
    </row>
    <row r="37" spans="2:4" ht="15.75" thickBot="1" x14ac:dyDescent="0.3">
      <c r="B37" s="47" t="s">
        <v>29</v>
      </c>
      <c r="C37" s="40">
        <v>0.1</v>
      </c>
      <c r="D37" s="38">
        <f t="shared" si="0"/>
        <v>50</v>
      </c>
    </row>
    <row r="38" spans="2:4" ht="15.75" thickBot="1" x14ac:dyDescent="0.3">
      <c r="B38" s="54" t="s">
        <v>35</v>
      </c>
      <c r="C38" s="55"/>
      <c r="D38" s="39">
        <f>SUM(D32:D37)</f>
        <v>500</v>
      </c>
    </row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</sheetData>
  <mergeCells count="13">
    <mergeCell ref="B9:C9"/>
    <mergeCell ref="B2:D7"/>
    <mergeCell ref="B17:C17"/>
    <mergeCell ref="B18:C18"/>
    <mergeCell ref="B19:C19"/>
    <mergeCell ref="B38:C38"/>
    <mergeCell ref="B10:C10"/>
    <mergeCell ref="B11:C11"/>
    <mergeCell ref="B12:C12"/>
    <mergeCell ref="B15:C15"/>
    <mergeCell ref="B16:C16"/>
    <mergeCell ref="B14:C14"/>
    <mergeCell ref="B21:C21"/>
  </mergeCells>
  <dataValidations count="1">
    <dataValidation type="list" allowBlank="1" showInputMessage="1" showErrorMessage="1" sqref="D28" xr:uid="{5E6111A3-5901-4DD9-A354-04CB22115BC0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6944-EAA2-4D1D-A505-7D031840B538}">
  <dimension ref="B2:E20"/>
  <sheetViews>
    <sheetView showGridLines="0" workbookViewId="0">
      <selection activeCell="I20" sqref="I20"/>
    </sheetView>
  </sheetViews>
  <sheetFormatPr defaultRowHeight="15" x14ac:dyDescent="0.25"/>
  <cols>
    <col min="1" max="1" width="2.85546875" style="1" customWidth="1"/>
    <col min="2" max="2" width="28.42578125" style="1" bestFit="1" customWidth="1"/>
    <col min="3" max="5" width="22" style="1" customWidth="1"/>
    <col min="6" max="16384" width="9.140625" style="1"/>
  </cols>
  <sheetData>
    <row r="2" spans="2:5" x14ac:dyDescent="0.25">
      <c r="B2" s="1" t="s">
        <v>34</v>
      </c>
      <c r="C2" s="1" t="s">
        <v>30</v>
      </c>
      <c r="D2" s="1" t="s">
        <v>21</v>
      </c>
      <c r="E2" s="1" t="s">
        <v>22</v>
      </c>
    </row>
    <row r="3" spans="2:5" x14ac:dyDescent="0.25">
      <c r="B3" s="1" t="str">
        <f>Apoio[[#This Row],[PERFIL]]&amp;"-"&amp;Apoio[[#This Row],[TIPO DE FII]]</f>
        <v>Conservador-Papel</v>
      </c>
      <c r="C3" s="1" t="s">
        <v>31</v>
      </c>
      <c r="D3" s="13" t="s">
        <v>25</v>
      </c>
      <c r="E3" s="27">
        <v>0.3</v>
      </c>
    </row>
    <row r="4" spans="2:5" x14ac:dyDescent="0.25">
      <c r="B4" s="1" t="str">
        <f>Apoio[[#This Row],[PERFIL]]&amp;"-"&amp;Apoio[[#This Row],[TIPO DE FII]]</f>
        <v>Conservador-Tijolo</v>
      </c>
      <c r="C4" s="1" t="s">
        <v>31</v>
      </c>
      <c r="D4" s="13" t="s">
        <v>24</v>
      </c>
      <c r="E4" s="27">
        <v>0.5</v>
      </c>
    </row>
    <row r="5" spans="2:5" x14ac:dyDescent="0.25">
      <c r="B5" s="1" t="str">
        <f>Apoio[[#This Row],[PERFIL]]&amp;"-"&amp;Apoio[[#This Row],[TIPO DE FII]]</f>
        <v>Conservador-Híbridos</v>
      </c>
      <c r="C5" s="1" t="s">
        <v>31</v>
      </c>
      <c r="D5" s="13" t="s">
        <v>26</v>
      </c>
      <c r="E5" s="27">
        <v>0.1</v>
      </c>
    </row>
    <row r="6" spans="2:5" x14ac:dyDescent="0.25">
      <c r="B6" s="1" t="str">
        <f>Apoio[[#This Row],[PERFIL]]&amp;"-"&amp;Apoio[[#This Row],[TIPO DE FII]]</f>
        <v>Conservador-FoFs</v>
      </c>
      <c r="C6" s="1" t="s">
        <v>31</v>
      </c>
      <c r="D6" s="13" t="s">
        <v>27</v>
      </c>
      <c r="E6" s="27">
        <v>0.1</v>
      </c>
    </row>
    <row r="7" spans="2:5" x14ac:dyDescent="0.25">
      <c r="B7" s="1" t="str">
        <f>Apoio[[#This Row],[PERFIL]]&amp;"-"&amp;Apoio[[#This Row],[TIPO DE FII]]</f>
        <v>Conservador-Desenvolvimento</v>
      </c>
      <c r="C7" s="1" t="s">
        <v>31</v>
      </c>
      <c r="D7" s="13" t="s">
        <v>28</v>
      </c>
      <c r="E7" s="27">
        <v>0</v>
      </c>
    </row>
    <row r="8" spans="2:5" x14ac:dyDescent="0.25">
      <c r="B8" s="1" t="str">
        <f>Apoio[[#This Row],[PERFIL]]&amp;"-"&amp;Apoio[[#This Row],[TIPO DE FII]]</f>
        <v>Conservador-Hospitalidade</v>
      </c>
      <c r="C8" s="1" t="s">
        <v>31</v>
      </c>
      <c r="D8" s="13" t="s">
        <v>29</v>
      </c>
      <c r="E8" s="27">
        <v>0</v>
      </c>
    </row>
    <row r="9" spans="2:5" x14ac:dyDescent="0.25">
      <c r="B9" s="1" t="str">
        <f>Apoio[[#This Row],[PERFIL]]&amp;"-"&amp;Apoio[[#This Row],[TIPO DE FII]]</f>
        <v>Moderado-Papel</v>
      </c>
      <c r="C9" s="1" t="s">
        <v>32</v>
      </c>
      <c r="D9" s="13" t="s">
        <v>25</v>
      </c>
      <c r="E9" s="27">
        <v>0.32</v>
      </c>
    </row>
    <row r="10" spans="2:5" x14ac:dyDescent="0.25">
      <c r="B10" s="1" t="str">
        <f>Apoio[[#This Row],[PERFIL]]&amp;"-"&amp;Apoio[[#This Row],[TIPO DE FII]]</f>
        <v>Moderado-Tijolo</v>
      </c>
      <c r="C10" s="1" t="s">
        <v>32</v>
      </c>
      <c r="D10" s="13" t="s">
        <v>24</v>
      </c>
      <c r="E10" s="27">
        <v>0.35</v>
      </c>
    </row>
    <row r="11" spans="2:5" x14ac:dyDescent="0.25">
      <c r="B11" s="1" t="str">
        <f>Apoio[[#This Row],[PERFIL]]&amp;"-"&amp;Apoio[[#This Row],[TIPO DE FII]]</f>
        <v>Moderado-Híbridos</v>
      </c>
      <c r="C11" s="1" t="s">
        <v>32</v>
      </c>
      <c r="D11" s="13" t="s">
        <v>26</v>
      </c>
      <c r="E11" s="27">
        <v>0.08</v>
      </c>
    </row>
    <row r="12" spans="2:5" x14ac:dyDescent="0.25">
      <c r="B12" s="1" t="str">
        <f>Apoio[[#This Row],[PERFIL]]&amp;"-"&amp;Apoio[[#This Row],[TIPO DE FII]]</f>
        <v>Moderado-FoFs</v>
      </c>
      <c r="C12" s="1" t="s">
        <v>32</v>
      </c>
      <c r="D12" s="13" t="s">
        <v>27</v>
      </c>
      <c r="E12" s="27">
        <v>0.05</v>
      </c>
    </row>
    <row r="13" spans="2:5" x14ac:dyDescent="0.25">
      <c r="B13" s="1" t="str">
        <f>Apoio[[#This Row],[PERFIL]]&amp;"-"&amp;Apoio[[#This Row],[TIPO DE FII]]</f>
        <v>Moderado-Desenvolvimento</v>
      </c>
      <c r="C13" s="1" t="s">
        <v>32</v>
      </c>
      <c r="D13" s="13" t="s">
        <v>28</v>
      </c>
      <c r="E13" s="27">
        <v>0.1</v>
      </c>
    </row>
    <row r="14" spans="2:5" x14ac:dyDescent="0.25">
      <c r="B14" s="1" t="str">
        <f>Apoio[[#This Row],[PERFIL]]&amp;"-"&amp;Apoio[[#This Row],[TIPO DE FII]]</f>
        <v>Moderado-Hospitalidade</v>
      </c>
      <c r="C14" s="1" t="s">
        <v>32</v>
      </c>
      <c r="D14" s="13" t="s">
        <v>29</v>
      </c>
      <c r="E14" s="27">
        <v>0.1</v>
      </c>
    </row>
    <row r="15" spans="2:5" x14ac:dyDescent="0.25">
      <c r="B15" s="1" t="str">
        <f>Apoio[[#This Row],[PERFIL]]&amp;"-"&amp;Apoio[[#This Row],[TIPO DE FII]]</f>
        <v>Agressivo-Papel</v>
      </c>
      <c r="C15" s="1" t="s">
        <v>33</v>
      </c>
      <c r="D15" s="13" t="s">
        <v>25</v>
      </c>
      <c r="E15" s="27">
        <v>0.5</v>
      </c>
    </row>
    <row r="16" spans="2:5" x14ac:dyDescent="0.25">
      <c r="B16" s="1" t="str">
        <f>Apoio[[#This Row],[PERFIL]]&amp;"-"&amp;Apoio[[#This Row],[TIPO DE FII]]</f>
        <v>Agressivo-Tijolo</v>
      </c>
      <c r="C16" s="1" t="s">
        <v>33</v>
      </c>
      <c r="D16" s="13" t="s">
        <v>24</v>
      </c>
      <c r="E16" s="27">
        <v>0.1</v>
      </c>
    </row>
    <row r="17" spans="2:5" x14ac:dyDescent="0.25">
      <c r="B17" s="1" t="str">
        <f>Apoio[[#This Row],[PERFIL]]&amp;"-"&amp;Apoio[[#This Row],[TIPO DE FII]]</f>
        <v>Agressivo-Híbridos</v>
      </c>
      <c r="C17" s="1" t="s">
        <v>33</v>
      </c>
      <c r="D17" s="13" t="s">
        <v>26</v>
      </c>
      <c r="E17" s="27">
        <v>0.05</v>
      </c>
    </row>
    <row r="18" spans="2:5" x14ac:dyDescent="0.25">
      <c r="B18" s="1" t="str">
        <f>Apoio[[#This Row],[PERFIL]]&amp;"-"&amp;Apoio[[#This Row],[TIPO DE FII]]</f>
        <v>Agressivo-FoFs</v>
      </c>
      <c r="C18" s="1" t="s">
        <v>33</v>
      </c>
      <c r="D18" s="13" t="s">
        <v>27</v>
      </c>
      <c r="E18" s="27">
        <v>0.05</v>
      </c>
    </row>
    <row r="19" spans="2:5" x14ac:dyDescent="0.25">
      <c r="B19" s="1" t="str">
        <f>Apoio[[#This Row],[PERFIL]]&amp;"-"&amp;Apoio[[#This Row],[TIPO DE FII]]</f>
        <v>Agressivo-Desenvolvimento</v>
      </c>
      <c r="C19" s="1" t="s">
        <v>33</v>
      </c>
      <c r="D19" s="13" t="s">
        <v>28</v>
      </c>
      <c r="E19" s="27">
        <v>0.2</v>
      </c>
    </row>
    <row r="20" spans="2:5" x14ac:dyDescent="0.25">
      <c r="B20" s="1" t="str">
        <f>Apoio[[#This Row],[PERFIL]]&amp;"-"&amp;Apoio[[#This Row],[TIPO DE FII]]</f>
        <v>Agressivo-Hospitalidade</v>
      </c>
      <c r="C20" s="1" t="s">
        <v>33</v>
      </c>
      <c r="D20" s="13" t="s">
        <v>29</v>
      </c>
      <c r="E20" s="27">
        <v>0.1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Dio Invest</vt:lpstr>
      <vt:lpstr>Apoio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Vinícius</dc:creator>
  <cp:lastModifiedBy>Marcus Vinícius</cp:lastModifiedBy>
  <dcterms:created xsi:type="dcterms:W3CDTF">2025-06-08T15:13:45Z</dcterms:created>
  <dcterms:modified xsi:type="dcterms:W3CDTF">2025-06-08T17:20:19Z</dcterms:modified>
</cp:coreProperties>
</file>