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nextstephc-my.sharepoint.com/personal/jolivo_nextstephc_com/Documents/Desktop/"/>
    </mc:Choice>
  </mc:AlternateContent>
  <xr:revisionPtr revIDLastSave="22" documentId="8_{32F392FA-B7D8-4533-AF83-858F67033550}" xr6:coauthVersionLast="47" xr6:coauthVersionMax="47" xr10:uidLastSave="{E5E9FD5A-CC89-4F7A-939B-AD15EA39CD14}"/>
  <bookViews>
    <workbookView xWindow="-108" yWindow="-108" windowWidth="23256" windowHeight="12456" xr2:uid="{BE38DF45-AC4C-45F0-A16C-B289BC9A5DBB}"/>
  </bookViews>
  <sheets>
    <sheet name="Report" sheetId="1" r:id="rId1"/>
    <sheet name="Scoring" sheetId="2" r:id="rId2"/>
    <sheet name="Items to request ahead of tim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2" l="1"/>
  <c r="C45" i="2"/>
  <c r="F45" i="2" s="1"/>
  <c r="E47" i="2" l="1"/>
  <c r="D47" i="2"/>
  <c r="E42" i="2"/>
  <c r="D42" i="2"/>
  <c r="E37" i="2"/>
  <c r="D37" i="2"/>
  <c r="E35" i="2"/>
  <c r="D35" i="2"/>
  <c r="E31" i="2"/>
  <c r="D31" i="2"/>
  <c r="E28" i="2"/>
  <c r="D28" i="2"/>
  <c r="E22" i="2"/>
  <c r="D22" i="2"/>
  <c r="E14" i="2"/>
  <c r="D14" i="2"/>
  <c r="E10" i="2"/>
  <c r="D10" i="2"/>
  <c r="E3" i="2"/>
  <c r="D3" i="2"/>
  <c r="C4" i="2"/>
  <c r="F4" i="2" s="1"/>
  <c r="C57" i="2"/>
  <c r="F57" i="2" s="1"/>
  <c r="C56" i="2"/>
  <c r="F56" i="2" s="1"/>
  <c r="C55" i="2"/>
  <c r="F55" i="2" s="1"/>
  <c r="C54" i="2"/>
  <c r="F54" i="2" s="1"/>
  <c r="C53" i="2"/>
  <c r="F53" i="2" s="1"/>
  <c r="C52" i="2"/>
  <c r="F52" i="2" s="1"/>
  <c r="C51" i="2"/>
  <c r="F51" i="2" s="1"/>
  <c r="C50" i="2"/>
  <c r="F50" i="2" s="1"/>
  <c r="C49" i="2"/>
  <c r="F49" i="2" s="1"/>
  <c r="C48" i="2"/>
  <c r="F48" i="2" s="1"/>
  <c r="C46" i="2"/>
  <c r="F46" i="2" s="1"/>
  <c r="F44" i="2"/>
  <c r="C43" i="2"/>
  <c r="F43" i="2" s="1"/>
  <c r="C41" i="2"/>
  <c r="F41" i="2" s="1"/>
  <c r="C40" i="2"/>
  <c r="F40" i="2" s="1"/>
  <c r="C39" i="2"/>
  <c r="F39" i="2" s="1"/>
  <c r="C38" i="2"/>
  <c r="F38" i="2" s="1"/>
  <c r="C36" i="2"/>
  <c r="F36" i="2" s="1"/>
  <c r="C34" i="2"/>
  <c r="F34" i="2" s="1"/>
  <c r="C33" i="2"/>
  <c r="C32" i="2"/>
  <c r="F32" i="2" s="1"/>
  <c r="C30" i="2"/>
  <c r="C29" i="2"/>
  <c r="F29" i="2" s="1"/>
  <c r="C27" i="2"/>
  <c r="F27" i="2" s="1"/>
  <c r="C26" i="2"/>
  <c r="F26" i="2" s="1"/>
  <c r="C25" i="2"/>
  <c r="F25" i="2" s="1"/>
  <c r="C24" i="2"/>
  <c r="C23" i="2"/>
  <c r="F23" i="2" s="1"/>
  <c r="C21" i="2"/>
  <c r="F21" i="2" s="1"/>
  <c r="C20" i="2"/>
  <c r="F20" i="2" s="1"/>
  <c r="C19" i="2"/>
  <c r="F19" i="2" s="1"/>
  <c r="C18" i="2"/>
  <c r="F18" i="2" s="1"/>
  <c r="C17" i="2"/>
  <c r="F17" i="2" s="1"/>
  <c r="C16" i="2"/>
  <c r="F16" i="2" s="1"/>
  <c r="C15" i="2"/>
  <c r="F15" i="2" s="1"/>
  <c r="C13" i="2"/>
  <c r="F13" i="2" s="1"/>
  <c r="C12" i="2"/>
  <c r="F12" i="2" s="1"/>
  <c r="C11" i="2"/>
  <c r="F11" i="2" s="1"/>
  <c r="C6" i="2"/>
  <c r="F6" i="2" s="1"/>
  <c r="F7" i="2"/>
  <c r="F5" i="2"/>
  <c r="F8" i="2"/>
  <c r="D58" i="2" l="1"/>
  <c r="E58" i="2"/>
  <c r="C10" i="2"/>
  <c r="F10" i="2"/>
  <c r="C35" i="2"/>
  <c r="F14" i="2"/>
  <c r="C31" i="2"/>
  <c r="F37" i="2"/>
  <c r="C47" i="2"/>
  <c r="F31" i="2"/>
  <c r="C17" i="1" s="1"/>
  <c r="F28" i="2"/>
  <c r="C3" i="2"/>
  <c r="F22" i="2"/>
  <c r="F42" i="2"/>
  <c r="F9" i="2"/>
  <c r="C22" i="2"/>
  <c r="C42" i="2"/>
  <c r="F47" i="2"/>
  <c r="C14" i="2"/>
  <c r="C28" i="2"/>
  <c r="F35" i="2"/>
  <c r="C18" i="1" s="1"/>
  <c r="C37" i="2"/>
  <c r="C19" i="1" l="1"/>
  <c r="C21" i="1"/>
  <c r="C16" i="1"/>
  <c r="C14" i="1"/>
  <c r="F3" i="2"/>
  <c r="F58" i="2" s="1"/>
  <c r="C20" i="1"/>
  <c r="C15" i="1"/>
  <c r="C13" i="1"/>
  <c r="C58" i="2"/>
  <c r="C12" i="1" l="1"/>
  <c r="C24" i="1"/>
</calcChain>
</file>

<file path=xl/sharedStrings.xml><?xml version="1.0" encoding="utf-8"?>
<sst xmlns="http://schemas.openxmlformats.org/spreadsheetml/2006/main" count="231" uniqueCount="167">
  <si>
    <t>Date of Audit</t>
  </si>
  <si>
    <t>Administrator:</t>
  </si>
  <si>
    <t>SCORES</t>
  </si>
  <si>
    <t>Census</t>
  </si>
  <si>
    <t>Billing and Collections--Private</t>
  </si>
  <si>
    <t>Cash Handling/Posting</t>
  </si>
  <si>
    <t>OVERALL SCORE:</t>
  </si>
  <si>
    <t>SCORE</t>
  </si>
  <si>
    <t>AWARD</t>
  </si>
  <si>
    <t>90-100%</t>
  </si>
  <si>
    <t>80-89%</t>
  </si>
  <si>
    <t>70-79%</t>
  </si>
  <si>
    <t>Less than 69%</t>
  </si>
  <si>
    <t>2025 QAL RCO BUSINESS OFFICE SITE VISIT/AUDIT</t>
  </si>
  <si>
    <t>FACILITY:</t>
  </si>
  <si>
    <t xml:space="preserve">Business Office Manager: </t>
  </si>
  <si>
    <t>Months Reviewed:</t>
  </si>
  <si>
    <t>Admissions</t>
  </si>
  <si>
    <t>Steps to address Section scores below 90% threshold are to be included in Facility Plan of Correction</t>
  </si>
  <si>
    <t>Area of Non Compliance/Facility Plan of Correction</t>
  </si>
  <si>
    <t>Process to be Audited</t>
  </si>
  <si>
    <t>Scoring</t>
  </si>
  <si>
    <r>
      <t xml:space="preserve">Comments
</t>
    </r>
    <r>
      <rPr>
        <b/>
        <sz val="10"/>
        <rFont val="Arial"/>
        <family val="2"/>
      </rPr>
      <t>Record explanation when a sample does not pass testing.
If an item is not applicable for scoring, enter sample number in  "# Passed" column. When applying this rule, a comment of "Not Applicable" is required.</t>
    </r>
  </si>
  <si>
    <t>Possible Points</t>
  </si>
  <si>
    <t>#  Sample</t>
  </si>
  <si>
    <r>
      <t xml:space="preserve"># Passed
</t>
    </r>
    <r>
      <rPr>
        <b/>
        <sz val="10"/>
        <color indexed="10"/>
        <rFont val="Arial"/>
        <family val="2"/>
      </rPr>
      <t>Type NA if not applicable</t>
    </r>
  </si>
  <si>
    <t>Earned Points</t>
  </si>
  <si>
    <t xml:space="preserve"> </t>
  </si>
  <si>
    <t>Billing and Collections-Private</t>
  </si>
  <si>
    <t>Cash Handling/
Posting</t>
  </si>
  <si>
    <r>
      <t xml:space="preserve">1. Verify that Private Refunds are processed within 30 days.
</t>
    </r>
    <r>
      <rPr>
        <sz val="10"/>
        <color indexed="56"/>
        <rFont val="Arial"/>
        <family val="2"/>
      </rPr>
      <t>Run private aging (select credits only) and validate 5 credits over 30 days on discharged residents.  Refunds must be resolved within 30 days or have collections module notation indicating why the credit is being held longer.  (There should be an open note to follow up.)</t>
    </r>
  </si>
  <si>
    <t xml:space="preserve">Resident Trust Fund </t>
  </si>
  <si>
    <t>RESIDENT TRUST FUND  (review 2 months)</t>
  </si>
  <si>
    <t>Resident Trust Fund</t>
  </si>
  <si>
    <r>
      <t xml:space="preserve">3. Count cash box, after hours cash, and unprocessed receipts to verify balance is accurate.
</t>
    </r>
    <r>
      <rPr>
        <sz val="10"/>
        <color indexed="56"/>
        <rFont val="Arial"/>
        <family val="2"/>
      </rPr>
      <t xml:space="preserve">
Count down/balance resident cash box.  Resident Cash Box Count tab included (in audit document) to aid in balance/counting cash box</t>
    </r>
    <r>
      <rPr>
        <sz val="10"/>
        <color indexed="18"/>
        <rFont val="Arial"/>
        <family val="2"/>
      </rPr>
      <t>.</t>
    </r>
  </si>
  <si>
    <r>
      <t xml:space="preserve">6. Test 3 admissions from previous month with secondary coverage to ensure that Business Office or Designee is verifying secondary insurance coverage (and any payer not verified through CRM/Central) on all admissions.
</t>
    </r>
    <r>
      <rPr>
        <sz val="10"/>
        <color indexed="56"/>
        <rFont val="Arial"/>
        <family val="2"/>
      </rPr>
      <t xml:space="preserve">
Review the AR Ins tab and collections module completed by the Business Office or Designee. </t>
    </r>
  </si>
  <si>
    <t>RCO Quality Assurance Liaison Conducting Visit/Audit:</t>
  </si>
  <si>
    <t xml:space="preserve">Business Office Assistant or Designee: </t>
  </si>
  <si>
    <t>RCO Areas Audited for Compliance:</t>
  </si>
  <si>
    <t xml:space="preserve">Exceptional Quality </t>
  </si>
  <si>
    <t xml:space="preserve">Standard Quality </t>
  </si>
  <si>
    <r>
      <t xml:space="preserve">Marginal Quality </t>
    </r>
    <r>
      <rPr>
        <b/>
        <sz val="14"/>
        <rFont val="Arial Nova"/>
        <family val="2"/>
      </rPr>
      <t>(Action Plan Required)</t>
    </r>
  </si>
  <si>
    <r>
      <t xml:space="preserve">Unsatisfactory Quality </t>
    </r>
    <r>
      <rPr>
        <b/>
        <sz val="14"/>
        <rFont val="Arial Nova"/>
        <family val="2"/>
      </rPr>
      <t>(Action Plan Required) (Priority Facility)</t>
    </r>
  </si>
  <si>
    <r>
      <t xml:space="preserve">1. </t>
    </r>
    <r>
      <rPr>
        <b/>
        <u/>
        <sz val="14"/>
        <color theme="1"/>
        <rFont val="Arial Nova"/>
        <family val="2"/>
      </rPr>
      <t>Admissions -</t>
    </r>
    <r>
      <rPr>
        <sz val="14"/>
        <color theme="1"/>
        <rFont val="Arial Nova"/>
        <family val="2"/>
      </rPr>
      <t xml:space="preserve">
                           Ins Verification, 72 Hour Meeting, Questionnaire, PPA Worksheet</t>
    </r>
  </si>
  <si>
    <r>
      <t xml:space="preserve">2. </t>
    </r>
    <r>
      <rPr>
        <b/>
        <u/>
        <sz val="14"/>
        <color theme="1"/>
        <rFont val="Arial Nova"/>
        <family val="2"/>
      </rPr>
      <t xml:space="preserve">Census - </t>
    </r>
    <r>
      <rPr>
        <sz val="14"/>
        <color theme="1"/>
        <rFont val="Arial Nova"/>
        <family val="2"/>
      </rPr>
      <t xml:space="preserve">
                          Timely &amp; Accurate Posting of Profiles, Census (Rates/Levels/Auth)</t>
    </r>
  </si>
  <si>
    <r>
      <t xml:space="preserve">3. </t>
    </r>
    <r>
      <rPr>
        <b/>
        <u/>
        <sz val="14"/>
        <color theme="1"/>
        <rFont val="Arial Nova"/>
        <family val="2"/>
      </rPr>
      <t xml:space="preserve">AR Private - </t>
    </r>
    <r>
      <rPr>
        <sz val="14"/>
        <color theme="1"/>
        <rFont val="Arial Nova"/>
        <family val="2"/>
      </rPr>
      <t xml:space="preserve">
                          Accurately Booking, Collections &amp; Escalation </t>
    </r>
  </si>
  <si>
    <r>
      <t xml:space="preserve">4. </t>
    </r>
    <r>
      <rPr>
        <b/>
        <u/>
        <sz val="14"/>
        <color theme="1"/>
        <rFont val="Arial Nova"/>
        <family val="2"/>
      </rPr>
      <t xml:space="preserve">Medicaid Pending - </t>
    </r>
    <r>
      <rPr>
        <sz val="14"/>
        <color theme="1"/>
        <rFont val="Arial Nova"/>
        <family val="2"/>
      </rPr>
      <t xml:space="preserve">
                          Vetting, Partnering with Medicaid Eligibility Specialist, Escalation</t>
    </r>
  </si>
  <si>
    <r>
      <t xml:space="preserve">5. </t>
    </r>
    <r>
      <rPr>
        <b/>
        <u/>
        <sz val="14"/>
        <color theme="1"/>
        <rFont val="Arial Nova"/>
        <family val="2"/>
      </rPr>
      <t xml:space="preserve">AR Other - </t>
    </r>
    <r>
      <rPr>
        <sz val="14"/>
        <color theme="1"/>
        <rFont val="Arial Nova"/>
        <family val="2"/>
      </rPr>
      <t xml:space="preserve">
                          Accurately Setting &amp; Addressing Open Activities</t>
    </r>
  </si>
  <si>
    <r>
      <t xml:space="preserve">6. </t>
    </r>
    <r>
      <rPr>
        <b/>
        <u/>
        <sz val="14"/>
        <color theme="1"/>
        <rFont val="Arial Nova"/>
        <family val="2"/>
      </rPr>
      <t xml:space="preserve">Managed Care/Insurance  - </t>
    </r>
    <r>
      <rPr>
        <sz val="14"/>
        <color theme="1"/>
        <rFont val="Arial Nova"/>
        <family val="2"/>
      </rPr>
      <t xml:space="preserve">
                          Authorization Tracking, Escalation </t>
    </r>
  </si>
  <si>
    <r>
      <t xml:space="preserve">7. </t>
    </r>
    <r>
      <rPr>
        <b/>
        <u/>
        <sz val="14"/>
        <color theme="1"/>
        <rFont val="Arial Nova"/>
        <family val="2"/>
      </rPr>
      <t xml:space="preserve">MISC Tab PCC - </t>
    </r>
    <r>
      <rPr>
        <sz val="14"/>
        <color theme="1"/>
        <rFont val="Arial Nova"/>
        <family val="2"/>
      </rPr>
      <t xml:space="preserve">
                          Document Uploading - Mail, Referrals, Question, 72 Hr Mtg forms</t>
    </r>
  </si>
  <si>
    <r>
      <t xml:space="preserve">8. </t>
    </r>
    <r>
      <rPr>
        <b/>
        <u/>
        <sz val="14"/>
        <color theme="1"/>
        <rFont val="Arial Nova"/>
        <family val="2"/>
      </rPr>
      <t xml:space="preserve">Cash Handling - </t>
    </r>
    <r>
      <rPr>
        <sz val="14"/>
        <color theme="1"/>
        <rFont val="Arial Nova"/>
        <family val="2"/>
      </rPr>
      <t xml:space="preserve">
                          Timely &amp; Accurate Scanning of Deposits, Segregation of Duties</t>
    </r>
  </si>
  <si>
    <r>
      <t xml:space="preserve">9. </t>
    </r>
    <r>
      <rPr>
        <b/>
        <u/>
        <sz val="14"/>
        <color theme="1"/>
        <rFont val="Arial Nova"/>
        <family val="2"/>
      </rPr>
      <t xml:space="preserve">Accounts Payable Ancillaries - </t>
    </r>
    <r>
      <rPr>
        <sz val="14"/>
        <color theme="1"/>
        <rFont val="Arial Nova"/>
        <family val="2"/>
      </rPr>
      <t xml:space="preserve">
                          Consolidated Billing, Rehab &amp; Pharmacy Timely &amp; Accurately to DSSI</t>
    </r>
  </si>
  <si>
    <r>
      <t xml:space="preserve">10. </t>
    </r>
    <r>
      <rPr>
        <b/>
        <u/>
        <sz val="14"/>
        <color theme="1"/>
        <rFont val="Arial Nova"/>
        <family val="2"/>
      </rPr>
      <t xml:space="preserve">Resident Trust Fund Management - </t>
    </r>
    <r>
      <rPr>
        <sz val="14"/>
        <color theme="1"/>
        <rFont val="Arial Nova"/>
        <family val="2"/>
      </rPr>
      <t xml:space="preserve">
                         (Immediate correction required if less than 100% per Policy)</t>
    </r>
  </si>
  <si>
    <r>
      <t xml:space="preserve">Testing Sample </t>
    </r>
    <r>
      <rPr>
        <b/>
        <sz val="10"/>
        <rFont val="Arial"/>
        <family val="2"/>
      </rPr>
      <t>(PCC ID's, dates, etc.)</t>
    </r>
  </si>
  <si>
    <t>RCO Audit Area</t>
  </si>
  <si>
    <t>Operations:</t>
  </si>
  <si>
    <t>Administrator is responsible to monitor progress and Plan of Correction</t>
  </si>
  <si>
    <t>Medicaid/SCO/Medicaid Pending</t>
  </si>
  <si>
    <t xml:space="preserve">3. Test 3 Pending residents to ensure Medicaid Referral and Medicaid Questionnaire are uploaded to the MISC tab and an OA is set to the Medicaid Specialist (if applicable) or SC-1 and LOC have been submitted/requested for coding.
</t>
  </si>
  <si>
    <t>AR Other</t>
  </si>
  <si>
    <r>
      <t xml:space="preserve">3. DORADO (Sample 2 months):
</t>
    </r>
    <r>
      <rPr>
        <sz val="11"/>
        <color rgb="FF002060"/>
        <rFont val="Aptos Narrow"/>
        <family val="2"/>
        <scheme val="minor"/>
      </rPr>
      <t xml:space="preserve">*Is there evidence to suggest the Eligibility section on the Dashboard is being used to verify insurance eligibility and reviewed for termed insurances biweekly or at a minimum every 30 days during pre-month end? </t>
    </r>
    <r>
      <rPr>
        <sz val="11"/>
        <color theme="1"/>
        <rFont val="Aptos Narrow"/>
        <family val="2"/>
        <scheme val="minor"/>
      </rPr>
      <t xml:space="preserve">
</t>
    </r>
  </si>
  <si>
    <r>
      <t>3. Test 3</t>
    </r>
    <r>
      <rPr>
        <sz val="10"/>
        <color indexed="10"/>
        <rFont val="Arial"/>
        <family val="2"/>
      </rPr>
      <t xml:space="preserve"> </t>
    </r>
    <r>
      <rPr>
        <sz val="11"/>
        <color theme="1"/>
        <rFont val="Aptos Narrow"/>
        <family val="2"/>
        <scheme val="minor"/>
      </rPr>
      <t>outstanding</t>
    </r>
    <r>
      <rPr>
        <sz val="10"/>
        <color indexed="10"/>
        <rFont val="Arial"/>
        <family val="2"/>
      </rPr>
      <t xml:space="preserve"> </t>
    </r>
    <r>
      <rPr>
        <sz val="11"/>
        <color theme="1"/>
        <rFont val="Aptos Narrow"/>
        <family val="2"/>
        <scheme val="minor"/>
      </rPr>
      <t xml:space="preserve">private accounts over 90 days.
</t>
    </r>
    <r>
      <rPr>
        <sz val="10"/>
        <color indexed="56"/>
        <rFont val="Arial"/>
        <family val="2"/>
      </rPr>
      <t xml:space="preserve">Ensure that private collections timeline is being followed to ensure proper escalation through QAL, VPRCO, etc. (as applicable) through write offs. Go to Collections module, sort for Private, and further sort by highest dollar amounts.  Hit the plus sign under each resident to read notation detail--search top 3 over 90 days. </t>
    </r>
  </si>
  <si>
    <r>
      <t xml:space="preserve">5. Validate credit card processing through Waystar (if applicable).
</t>
    </r>
    <r>
      <rPr>
        <sz val="10"/>
        <color indexed="56"/>
        <rFont val="Arial"/>
        <family val="2"/>
      </rPr>
      <t xml:space="preserve">
*Review last credit card payment posted--was posted to cash in PCC.  
*Is facility requesting credit card payments/indicating that this is a payment option?</t>
    </r>
  </si>
  <si>
    <r>
      <t xml:space="preserve">4. Test the last 3 cuts to private/private pay admissions to ensure Private advance payments were solicited, documented, and collections process was initiated on payer changes to private and/or private admissions.
</t>
    </r>
    <r>
      <rPr>
        <sz val="10"/>
        <color indexed="18"/>
        <rFont val="Arial"/>
        <family val="2"/>
      </rPr>
      <t xml:space="preserve">
</t>
    </r>
    <r>
      <rPr>
        <sz val="10"/>
        <color indexed="56"/>
        <rFont val="Arial"/>
        <family val="2"/>
      </rPr>
      <t>Verify that facility is collecting Private advance payments (where applicable), creating hard bills,  and setting follow up activities until resolution.  Run Action Summary Report for payer change and admission type activities to locate the sample of 3.</t>
    </r>
  </si>
  <si>
    <r>
      <t xml:space="preserve">6. Test that facility is following Discharge Billing Policy/procedure.  Check the last 5 discharges.  Comment if facility has a "team approach" in place to ensure family/resident is meeting with BOM upon discharge.
</t>
    </r>
    <r>
      <rPr>
        <sz val="11"/>
        <color theme="3" tint="9.9978637043366805E-2"/>
        <rFont val="Arial"/>
        <family val="2"/>
      </rPr>
      <t xml:space="preserve">Is BOM meeting with family, securing payment or payment plan, documenting the contact in the PCC collections module, and mailing a hard copy bill if discharge was unplanned?  </t>
    </r>
  </si>
  <si>
    <r>
      <rPr>
        <sz val="11"/>
        <color theme="1"/>
        <rFont val="Arial"/>
        <family val="2"/>
      </rPr>
      <t xml:space="preserve">7. Verify that facility is following the High Risk Financial Process relating to residents/former residents that owe more than $2,000.
</t>
    </r>
    <r>
      <rPr>
        <sz val="10"/>
        <color theme="3" tint="9.9978637043366805E-2"/>
        <rFont val="Arial"/>
        <family val="2"/>
      </rPr>
      <t>Ensure that when facility identifies a financial high risk issue that they are proceeding with the red flag process by alerting the QALs.</t>
    </r>
  </si>
  <si>
    <t>Managed Care/Insurance</t>
  </si>
  <si>
    <t>Medicaid/SCO/
Medicaid Pending</t>
  </si>
  <si>
    <t>MISC Tab PCC</t>
  </si>
  <si>
    <t>Accounts Payable Ancillaries</t>
  </si>
  <si>
    <r>
      <t xml:space="preserve">2. Review hard copy 72 Hour Meeting worksheet for both primary and secondary coverage completion (use the same sample as above).
</t>
    </r>
    <r>
      <rPr>
        <sz val="10"/>
        <color indexed="56"/>
        <rFont val="Arial"/>
        <family val="2"/>
      </rPr>
      <t xml:space="preserve">
Using the same sample as #1 above, review copy of worksheet is uploaded to Misc Tab to ensure completion.</t>
    </r>
    <r>
      <rPr>
        <sz val="11"/>
        <color theme="1"/>
        <rFont val="Aptos Narrow"/>
        <family val="2"/>
        <scheme val="minor"/>
      </rPr>
      <t xml:space="preserve">
</t>
    </r>
  </si>
  <si>
    <r>
      <t xml:space="preserve">5. Verify PPA Worksheet is completed (if applicable) with income information and uploaded to the MISC tab (use the same sample as above).
</t>
    </r>
    <r>
      <rPr>
        <sz val="10"/>
        <color theme="3" tint="9.9978637043366805E-2"/>
        <rFont val="Arial"/>
        <family val="2"/>
      </rPr>
      <t>Using the same sample as #1 above, review copy of worksheet is uploaded to Misc Tab to ensure completion.</t>
    </r>
  </si>
  <si>
    <r>
      <t xml:space="preserve">1.  Validate that facility is mailing Medicaid Pending statements monthly.
</t>
    </r>
    <r>
      <rPr>
        <sz val="10"/>
        <color theme="3" tint="9.9978637043366805E-2"/>
        <rFont val="Arial"/>
        <family val="2"/>
      </rPr>
      <t xml:space="preserve">
Review copies of Medicaid Pending Statements for last two months are on file.  Ask for Designee to detail/demonstrate how they run the statements, attach labels, etc. to ensure process is being followed.</t>
    </r>
  </si>
  <si>
    <r>
      <t xml:space="preserve">2. Test 3 outstanding private accounts over 30 days.
</t>
    </r>
    <r>
      <rPr>
        <sz val="10"/>
        <color theme="3" tint="9.9978637043366805E-2"/>
        <rFont val="Arial"/>
        <family val="2"/>
      </rPr>
      <t xml:space="preserve">
Ensure that facility is making the minimum of two collection attempts and documenting in the collections module including escalation steps to NHA.  Go to Collections module, sort for Private, and further sort by highest dollar amounts.  Hit the plus sign under each resident to read notation detail--search top 3 over 30 days. </t>
    </r>
  </si>
  <si>
    <r>
      <t xml:space="preserve">1. Test the last 3 Managed Care admissions to ensure that all items were reviewed from CRM and Evaluations Tab.
</t>
    </r>
    <r>
      <rPr>
        <sz val="10"/>
        <color theme="3" tint="9.9978637043366805E-2"/>
        <rFont val="Arial"/>
        <family val="2"/>
      </rPr>
      <t>Review Managed Care verification in CRM/Evaluations tab to ensure correct rate is set in census.</t>
    </r>
  </si>
  <si>
    <r>
      <t xml:space="preserve">4. Test 3 Pending residents to ensure any identified financial barriers have been escalated using the escalation tool.
</t>
    </r>
    <r>
      <rPr>
        <sz val="10"/>
        <color theme="1"/>
        <rFont val="Arial"/>
        <family val="2"/>
      </rPr>
      <t xml:space="preserve">
</t>
    </r>
    <r>
      <rPr>
        <sz val="10"/>
        <color theme="3" tint="9.9978637043366805E-2"/>
        <rFont val="Arial"/>
        <family val="2"/>
      </rPr>
      <t>Using the sample above test residents to ensure any barriers to being approved for Mass Health have been escalated per escalation tool, such as Barriers to Mass Health triggering on Medicaid Questionnaire, unpaid PPA, Rep Payee being filed timely or denied, etc.</t>
    </r>
  </si>
  <si>
    <r>
      <t xml:space="preserve">2. Verify that payer sequence is setup to properly to bill resource, copays, etc. (as applicable).
</t>
    </r>
    <r>
      <rPr>
        <sz val="10"/>
        <color indexed="56"/>
        <rFont val="Arial"/>
        <family val="2"/>
      </rPr>
      <t xml:space="preserve">
*Using same sample as #1 above, review payer sequence and copay/deductible amounts booked.
*Review Payer setup to ensure Authorizations numbers are listed correctly in the AR Insurance tab.</t>
    </r>
  </si>
  <si>
    <r>
      <t xml:space="preserve">1. Test 5 in-house residents MISC tab, to ensure the correct documents are uploaded to the MISC tab, meeting HIPPA guidelines.
</t>
    </r>
    <r>
      <rPr>
        <sz val="10"/>
        <color theme="3" tint="9.9978637043366805E-2"/>
        <rFont val="Arial"/>
        <family val="2"/>
      </rPr>
      <t>*Run a daily census and pick 5 residents at random.  Review the MISC tab of each resident to ensure all documents listed on the Financial Document Upload Guide are uploaded, if applicable.  Due to HIPPA compliance ensure Banking, Mass Health applications, and other personal documentation not listed on the Upload Guide are NOT uploaded to the MISC tab. 
*Review Resident Profile for legal appointments, and ensure these documents are also uploaded to the MISC tab.</t>
    </r>
  </si>
  <si>
    <r>
      <t xml:space="preserve">1. Test 5 Open Activities set to the Facility Designee to ensure they are being addressed in a timely fashion, and set according to best practices.
</t>
    </r>
    <r>
      <rPr>
        <sz val="10"/>
        <color theme="3" tint="9.9978637043366805E-2"/>
        <rFont val="Arial"/>
        <family val="2"/>
      </rPr>
      <t xml:space="preserve">*Go to the Collections module, Upcoming Activities, then sort by Facility Designee name.  Are the top 5 OAs past due by more than 3 days?
</t>
    </r>
  </si>
  <si>
    <r>
      <t xml:space="preserve">1. Ensure that resident's have a complete, signed &amp; dated RFMS Authorization Form using a current trial balance report--sample 5 residents.
</t>
    </r>
    <r>
      <rPr>
        <sz val="10"/>
        <color theme="3" tint="9.9978637043366805E-2"/>
        <rFont val="Arial"/>
        <family val="2"/>
      </rPr>
      <t>Sample the group to ensure the date on the form is either on or before the date RTF account was opened.  Original auth should always be retained in binder along with any updates, and uploaded to RFMS.</t>
    </r>
    <r>
      <rPr>
        <sz val="11"/>
        <color theme="1"/>
        <rFont val="Aptos Narrow"/>
        <family val="2"/>
        <scheme val="minor"/>
      </rPr>
      <t xml:space="preserve">
</t>
    </r>
    <r>
      <rPr>
        <sz val="10"/>
        <color indexed="56"/>
        <rFont val="Arial"/>
        <family val="2"/>
      </rPr>
      <t xml:space="preserve">Run RFMS Trial Balance Report and select </t>
    </r>
    <r>
      <rPr>
        <u/>
        <sz val="10"/>
        <color indexed="56"/>
        <rFont val="Arial"/>
        <family val="2"/>
      </rPr>
      <t>5 current residents to test</t>
    </r>
    <r>
      <rPr>
        <sz val="10"/>
        <color indexed="56"/>
        <rFont val="Arial"/>
        <family val="2"/>
      </rPr>
      <t>. 
Review RTF authorizations (Authorization and Agreement to Handle Resident Funds) and perform the following: 
1. Verify each resident has an authorization on file.
2. Verify authorization form contains appropriate signatures by resident or resident's representative. [Check the signer on the "Authorization and Agreement to Handle Resident Funds" and compare it to the legal document that grants the signer the authority (e.g. Rep Payee, COE, POA, etc.)]
3.</t>
    </r>
    <r>
      <rPr>
        <u/>
        <sz val="10"/>
        <color indexed="56"/>
        <rFont val="Arial"/>
        <family val="2"/>
      </rPr>
      <t xml:space="preserve"> Review the authorizations for date on form versus date account opened</t>
    </r>
    <r>
      <rPr>
        <sz val="10"/>
        <color indexed="56"/>
        <rFont val="Arial"/>
        <family val="2"/>
      </rPr>
      <t>.  Account cannot be opened prior to signature date.</t>
    </r>
  </si>
  <si>
    <r>
      <t xml:space="preserve">2. For NS2 facility, verify current month commercial cash log, PCC deposits and bank statements tie out to one another.
</t>
    </r>
    <r>
      <rPr>
        <sz val="10"/>
        <color rgb="FF002060"/>
        <rFont val="Arial"/>
        <family val="2"/>
      </rPr>
      <t xml:space="preserve">
*Compare the current month commercial cash log and PCC commercial deposits tie out to one another. 
*Compare the current commercial cash log and bank statement through the same date tie out to one another.</t>
    </r>
  </si>
  <si>
    <r>
      <t>3. For NS2 facility, verify current month government cash log, PCC deposits and bank statements tie out to one another.</t>
    </r>
    <r>
      <rPr>
        <sz val="10"/>
        <color rgb="FF002060"/>
        <rFont val="Arial"/>
        <family val="2"/>
      </rPr>
      <t xml:space="preserve">
*Compare the current month government cash log and PCC commercial deposits tie out to one another. 
*Compare the current government cash log and bank statement through the same date tie out to one another.</t>
    </r>
  </si>
  <si>
    <r>
      <t>4. Choose 3 residents from a Medicaid remit and ensure cash posting is accurate.</t>
    </r>
    <r>
      <rPr>
        <sz val="10"/>
        <color rgb="FF002060"/>
        <rFont val="Arial"/>
        <family val="2"/>
      </rPr>
      <t xml:space="preserve">
* Choose a Medicaid remit from the current month with at least 3+ residents listed on it.
*Choose 3 residents and verify the payment on the remit, date listed on the remit, match the payment posted in PCC and is posted to the correct payer.</t>
    </r>
  </si>
  <si>
    <t>Sub Total Scoring</t>
  </si>
  <si>
    <r>
      <rPr>
        <sz val="10"/>
        <rFont val="Arial"/>
        <family val="2"/>
      </rPr>
      <t xml:space="preserve">1. Test 4 days Run Action Summary Report and select 4 dates. </t>
    </r>
    <r>
      <rPr>
        <sz val="10"/>
        <color indexed="56"/>
        <rFont val="Arial"/>
        <family val="2"/>
      </rPr>
      <t xml:space="preserve">
*Was the Midnight census reconciled no later than 10am following the next business day? 
*Was the resident profile tab completed accurately to include responsible party and proper labeling of legal responsible party?  
*Are all the resident identifiers including SSN accurately entered to the identifier tab? 
</t>
    </r>
  </si>
  <si>
    <r>
      <t xml:space="preserve">1. Test the last 3 Medicaid/SCO/Pending admissions or payer changes to Medicaid/SCO/Pending to ensure they were vetted prior to admission. 
</t>
    </r>
    <r>
      <rPr>
        <sz val="10"/>
        <color indexed="18"/>
        <rFont val="Arial"/>
        <family val="2"/>
      </rPr>
      <t xml:space="preserve">
</t>
    </r>
    <r>
      <rPr>
        <sz val="10"/>
        <color theme="3" tint="9.9978637043366805E-2"/>
        <rFont val="Arial"/>
        <family val="2"/>
      </rPr>
      <t>Review CRM and MISC tab to ensure resident was vetted prior to admission.  If resident was not vetted prior to admission, did BOM initiate vetting process?</t>
    </r>
  </si>
  <si>
    <r>
      <t xml:space="preserve">5. Test 5 Pending residents to ensure an Open Activity (OA) is set in the Collection Module (CM) monitoring the short term Level of Care Screens, until resident discharges and a long term Level of Care Screen is received.
</t>
    </r>
    <r>
      <rPr>
        <sz val="10"/>
        <color theme="3" tint="9.9978637043366805E-2"/>
        <rFont val="Arial"/>
        <family val="2"/>
      </rPr>
      <t>*Using the sample above, test residents to ensure an OA is entered into the Collection Module stating what type of Level of Care Screen has been received, and if it is short term, an OA is set to ensure the next Screen is requested timely, until discharge or a LTC Screen is received.
*Ensure LOC Screens are uploaded to MISC tab.</t>
    </r>
  </si>
  <si>
    <r>
      <t xml:space="preserve">2. Review 1 month of Resident Trust Fund activity to ensure it is posted daily (weekdays). 
</t>
    </r>
    <r>
      <rPr>
        <sz val="10"/>
        <color theme="3" tint="9.9978637043366805E-2"/>
        <rFont val="Arial"/>
        <family val="2"/>
      </rPr>
      <t>Review daily posting to RFMS Online. Validate dates on cash receipts against RFMS withdrawal reports from the withdrawal packet/documentation to verify that facilities are posting/withdrawing RFMS activity daily.</t>
    </r>
  </si>
  <si>
    <t>2. Consolidated Billing - are any ancillary batches entered for previous and last month?  Ask BOM to provide any consolidated bills sent to DSSI.</t>
  </si>
  <si>
    <r>
      <t xml:space="preserve">3.  Test last 2 months of Rehab invoices, to ensure they are accurate and entered timely.
</t>
    </r>
    <r>
      <rPr>
        <sz val="10"/>
        <color indexed="56"/>
        <rFont val="Arial"/>
        <family val="2"/>
      </rPr>
      <t xml:space="preserve">
*Review the last 2 months of Rehab invoices, and ensure they are entered accurately to DSSI by the 10th of the month and batch totals tie out.
</t>
    </r>
  </si>
  <si>
    <r>
      <t xml:space="preserve">4.  Test last 2 months of Pharmacy billing, to ensure they are accurately entered into DSSI, and posted into PCC.
</t>
    </r>
    <r>
      <rPr>
        <sz val="10"/>
        <color indexed="56"/>
        <rFont val="Arial"/>
        <family val="2"/>
      </rPr>
      <t xml:space="preserve">
*Review the last 2 months of Pharmacy invoices, and ensure they are completed and posted in PCC (prior to Month End Close) and DSSI (by the 10th of the month).
</t>
    </r>
  </si>
  <si>
    <r>
      <t xml:space="preserve">3. Test the last 3 admission files to ensure facility is documenting the 72 Hour Meetings in the collections module.
</t>
    </r>
    <r>
      <rPr>
        <sz val="10"/>
        <color indexed="56"/>
        <rFont val="Arial"/>
        <family val="2"/>
      </rPr>
      <t xml:space="preserve">
Using the same sample as #1 above, review the collection module notation under primary payer to view the 72 hr meeting note, and ensure all items on the worksheet were reviewed and notated.</t>
    </r>
  </si>
  <si>
    <r>
      <t xml:space="preserve">4. Test the last 3 admission files to verify the hard copy Medicaid Preliminary Questionnaire was started/completed, if applicable due to 72 Hour Meeting worksheet responses (i.e. no secondary insurance for Medicare resident, long term payer source needed, etc.).
</t>
    </r>
    <r>
      <rPr>
        <sz val="10"/>
        <color theme="3" tint="9.9978637043366805E-2"/>
        <rFont val="Arial"/>
        <family val="2"/>
      </rPr>
      <t>Using the same sample as #1 above, ensure copy of Medicaid Preliminary Questionnaire is uploaded to Misc Tab, fully completed and no red flag barriers are left unaddressed.</t>
    </r>
    <r>
      <rPr>
        <sz val="11"/>
        <color theme="1"/>
        <rFont val="Aptos Narrow"/>
        <family val="2"/>
        <scheme val="minor"/>
      </rPr>
      <t xml:space="preserve">
</t>
    </r>
  </si>
  <si>
    <r>
      <t xml:space="preserve">2. Insurance Sequencing/Level/Rate Accuracy.  Test the last 5 admissions/payer changes, comparing the Eval tab, AR ins tab and any hard copy documents in the MISC tab to verify: 
</t>
    </r>
    <r>
      <rPr>
        <sz val="10"/>
        <color theme="3" tint="9.9978637043366805E-2"/>
        <rFont val="Arial"/>
        <family val="2"/>
      </rPr>
      <t xml:space="preserve">
* Was the insurance sequencing entered without error to include all Primary, Secondary and Tertiary Payer Sources? 
* Was coinsurance entered per the tools as above? 
* Is the Level &amp; Rate Accurately booked per the tools above? 
*Was the AR ins tab updated to include current Auth, and Next Auth Due? 
* Was an Open Activity set to the collection module for follow up on any authorization expiration dates? </t>
    </r>
  </si>
  <si>
    <r>
      <t xml:space="preserve">2. Test the last 3 Medicaid/SCO/Pending admissions to ensure a Medicaid Questionnaire and PPA worksheet were completed and uploaded to the MISC tab.
</t>
    </r>
    <r>
      <rPr>
        <sz val="10"/>
        <color theme="3" tint="9.9978637043366805E-2"/>
        <rFont val="Arial"/>
        <family val="2"/>
      </rPr>
      <t xml:space="preserve">
Using the same sample as above, ensure an accurate PPA is booked in census, using the uploaded PPA worksheet.  If income is unknown at the time, ensure the generic $1k is being utilized.  If $0 PPA is booked in census, ensure there is a PPA worksheet that confirms a $0 PPA is calculated.</t>
    </r>
  </si>
  <si>
    <r>
      <t xml:space="preserve">2. Test Open Activities addressed to Billers/Medicaid Specialist to ensure they are accurately set.
</t>
    </r>
    <r>
      <rPr>
        <sz val="10"/>
        <color theme="3" tint="9.9978637043366805E-2"/>
        <rFont val="Arial"/>
        <family val="2"/>
      </rPr>
      <t>*Go to Collections Module, Upcoming Activities, then sort by Biller name or Medicaid Specialist name.  Are OAs first set to BOM name, initialed, and closed.  Then copied and reset in an Open Activity for the Biller/Medicaid Specialist, to ensure OAs are addressed in a timely fashion.</t>
    </r>
  </si>
  <si>
    <r>
      <t xml:space="preserve">3. Verify collection module use and notation by ensuring Collection Module notes are entered regarding the authorization through dates, and OAs are set to ensure upcoming authorizations are received timely.
</t>
    </r>
    <r>
      <rPr>
        <sz val="10"/>
        <color indexed="56"/>
        <rFont val="Arial"/>
        <family val="2"/>
      </rPr>
      <t xml:space="preserve">Using same sample as #1 above, review collections module for appropriate documentation and ensure upcoming Authorization OAs are set appropriately.
</t>
    </r>
  </si>
  <si>
    <t>Subtotal</t>
  </si>
  <si>
    <r>
      <t xml:space="preserve">1. Test the last 3 Admission Files (aged 5 days or longer) and verify Admission Agreements are populated in Document Manager.  
</t>
    </r>
    <r>
      <rPr>
        <sz val="10"/>
        <color indexed="56"/>
        <rFont val="Arial"/>
        <family val="2"/>
      </rPr>
      <t xml:space="preserve">
* Run the Action Summary Report in PCC to find the last 3 admissions that are aged 5 days or longer--giving enough time for Document Manager completion.
* A follow up audit is required upon the QAL's next site visit if admission audit results are below the established target.  (The NHA and Admissions Staff are responsible for completing a plan of correction based on audit results.)
</t>
    </r>
    <r>
      <rPr>
        <sz val="11"/>
        <color theme="1"/>
        <rFont val="Aptos Narrow"/>
        <family val="2"/>
        <scheme val="minor"/>
      </rPr>
      <t xml:space="preserve">
</t>
    </r>
  </si>
  <si>
    <r>
      <t xml:space="preserve">4. Test current trial balance to ensure that all discharged resident accounts have been closed timely [within state defined time period, or within 30 days (policy), whichever is sooner].
</t>
    </r>
    <r>
      <rPr>
        <sz val="10"/>
        <color indexed="56"/>
        <rFont val="Arial"/>
        <family val="2"/>
      </rPr>
      <t xml:space="preserve">Compare RFMS Trial Balance to the PCC current month census to validate the RFMS system has the appropriate discharge status (i.e. Closed or Frozen) so that the Direct Deposit will not hit.  "Close" always stops a direct deposit. "Freezing an account" can, but does not always stop a direct deposit and requires review.  </t>
    </r>
  </si>
  <si>
    <r>
      <t xml:space="preserve">5.  Test 3 discharged/deceased residents to ensure the refund/estate checks were written according to policy or within state defined time period, whichever is sooner.
</t>
    </r>
    <r>
      <rPr>
        <sz val="10"/>
        <color theme="3" tint="9.9978637043366805E-2"/>
        <rFont val="Arial"/>
        <family val="2"/>
      </rPr>
      <t xml:space="preserve">
*Verify the discharged patient's trust account is zero and that the refund check has been written and posted to the trust check register.
*BOM follows the State Guidelines (contact QAL for additional assistance as needed) to determine whether the balance in the RTF Resident Account is an Estate recovery to Medicaid.  If the balance is to be sent to the state, verify that the BOM wrote a refund check from RFMS Petty Cash or followed state’s applicable process. 
</t>
    </r>
  </si>
  <si>
    <r>
      <t xml:space="preserve">6.  Test that the prior month's $200 letters in RFMS were sent to residents within $200 of the state's asset level for Medicaid eligibility.
</t>
    </r>
    <r>
      <rPr>
        <sz val="10"/>
        <color indexed="56"/>
        <rFont val="Arial"/>
        <family val="2"/>
      </rPr>
      <t>Review trial balance in RFMS (set to 30 days prior) for accounts that are within $200 of state limit for assets.  Review letters that have been issued to the resident and ensure the follow-up is documented regarding need to spend down the account balance.  Test that copy of spend down letter is present in resident file.</t>
    </r>
    <r>
      <rPr>
        <sz val="11"/>
        <color theme="1"/>
        <rFont val="Aptos Narrow"/>
        <family val="2"/>
        <scheme val="minor"/>
      </rPr>
      <t xml:space="preserve">
</t>
    </r>
  </si>
  <si>
    <t xml:space="preserve">7.  Verify that the surety bond is uploaded into RFMS and that is adequate to cover the total funds listed in the trial balance run for today?
</t>
  </si>
  <si>
    <r>
      <t xml:space="preserve">8.  Test one full sample of Resident Trust Fund Quarterly Statements to ensure federal process was followed.
</t>
    </r>
    <r>
      <rPr>
        <sz val="10"/>
        <color theme="3" tint="9.9978637043366805E-2"/>
        <rFont val="Arial"/>
        <family val="2"/>
      </rPr>
      <t xml:space="preserve">Review address of any statements without acknowledgment letter to ensure that the address is not the facility address or an employee address. </t>
    </r>
    <r>
      <rPr>
        <sz val="11"/>
        <color theme="1"/>
        <rFont val="Aptos Narrow"/>
        <family val="2"/>
        <scheme val="minor"/>
      </rPr>
      <t xml:space="preserve">
</t>
    </r>
    <r>
      <rPr>
        <sz val="10"/>
        <color theme="3" tint="9.9978637043366805E-2"/>
        <rFont val="Arial"/>
        <family val="2"/>
      </rPr>
      <t xml:space="preserve">
Competent Residents:
* Verify the competent patients have signed and dated the copy of the statement. 
   OR
* For statements sent to the appropriate Responsible Party, confirm an Acknowledgement letter and return signature page was included with the quarterly statements. 
* For Acknowledgement letters not returned within three weeks, minimally ensure that “Not Returned” was noted on the copy of the letter, dated, and returned to the patient’s RFMS file.
Not Competent Residents:
* For patients deemed not competent, determine if the quarterly statement was mailed to the appropriate Responsible Party.
* Confirm that an Acknowledgement letter and return signature page was included with the quarterly statements. 
* For Acknowledgement letters not returned within three weeks, minimally ensure that “Not Returned” was noted on the copy of the letter, dated, and returned to the patient’s RFMS file.</t>
    </r>
  </si>
  <si>
    <r>
      <t xml:space="preserve">9. Review blank check inventory and initial/date the first blank check reviewed to document the audit.
</t>
    </r>
    <r>
      <rPr>
        <sz val="10"/>
        <color theme="3" tint="9.9978637043366805E-2"/>
        <rFont val="Arial"/>
        <family val="2"/>
      </rPr>
      <t xml:space="preserve">
Review resident petty cash check inventory to ensure the checks are being kept in a secured location and that there are no discrepancies in the pre-numbered checks on file.  </t>
    </r>
  </si>
  <si>
    <r>
      <t xml:space="preserve">10. Verify that the after hours cash process is in place at facility.
</t>
    </r>
    <r>
      <rPr>
        <sz val="10"/>
        <color theme="3" tint="9.9978637043366805E-2"/>
        <rFont val="Arial"/>
        <family val="2"/>
      </rPr>
      <t>Review after hours cash log to validate that this process is in place at the facility.</t>
    </r>
  </si>
  <si>
    <r>
      <t>1.  For NS2 building - Review 2 deposits within the last 2 months to ensure proper handling of payments.</t>
    </r>
    <r>
      <rPr>
        <sz val="10"/>
        <color rgb="FF002060"/>
        <rFont val="Arial"/>
        <family val="2"/>
      </rPr>
      <t xml:space="preserve">
Review facility copies of deposits to ensure process is being followed.  
*Test that deposits are being processed through FTNI and are entered timely with a copy retained at the facility for verification.
*Are cash batches being posted in PCC timely, once they appear on the bank stmt provided by QAL.</t>
    </r>
  </si>
  <si>
    <t>Items to ask for ahead of time:</t>
  </si>
  <si>
    <t>Copy of Commercial cash log – please let me know the date of the last bank stmt you received</t>
  </si>
  <si>
    <t>Copy of Government cash log – please let me know the date of the last bank stmt you received</t>
  </si>
  <si>
    <t>Medicaid remits – please send a remit from June that has more than 3 residents listed on it</t>
  </si>
  <si>
    <t>Do you have any consolidated billing bills that were sent to DSSI this month? If so, can you send me a copy of any consolidated billing you had this month?</t>
  </si>
  <si>
    <t>Copies of the last 2 month of rehab and pharmacy bills</t>
  </si>
  <si>
    <t>RFMS quarterly stmts – can you send a copy of 3 acknowledgement letters from RPs from last quarter that they received the quarterly bank stmt</t>
  </si>
  <si>
    <t>What is the number of the next blank check you have in your check inventory?</t>
  </si>
  <si>
    <t>Do you have an after hours cash box?  If so, do you keep a log showing how much is in there?  If so, can you send me a copy?</t>
  </si>
  <si>
    <t>A copy of your previous month cash reconciliation, for petty cash</t>
  </si>
  <si>
    <t>Signature and Date Reviewed with Administrator (please sign and date below and send back to QAL):</t>
  </si>
  <si>
    <t>West Newton</t>
  </si>
  <si>
    <t>Jenn Olivo</t>
  </si>
  <si>
    <t>Max Tucci</t>
  </si>
  <si>
    <t>NA</t>
  </si>
  <si>
    <t xml:space="preserve">96902                                           96903                                           96866        </t>
  </si>
  <si>
    <t>no 72 hour meeting forms uploaded</t>
  </si>
  <si>
    <t>96902                                       96903                                                   96866</t>
  </si>
  <si>
    <t xml:space="preserve">96866-no 72 hour meeting </t>
  </si>
  <si>
    <t>96902                                  96903                                           96866</t>
  </si>
  <si>
    <t xml:space="preserve">96902-no questionnaire for LTC resident                                                                   96903-questionairre uploaded                                             96866-no questionnaire </t>
  </si>
  <si>
    <t>96902                                              96903                                                   96866</t>
  </si>
  <si>
    <t>96902-no PPA worksheet uploaded</t>
  </si>
  <si>
    <t>N/A</t>
  </si>
  <si>
    <t>no admissions in June with secondary payer</t>
  </si>
  <si>
    <t xml:space="preserve">7/1/2025                                            7/7/2025                             7/11/2025                                         7/14/2025 </t>
  </si>
  <si>
    <t>96902                                 96903                                         96896                                        96900                             96905</t>
  </si>
  <si>
    <t>96813                                      96833                            96888</t>
  </si>
  <si>
    <t>96813-filing for rep payee, BOM has note to follow up on app                                                                            96833-BOM has notes to file for rep payee once resident returns from hospital                                            96888-rep payee app filed 5/20 and pending with SS office.  BOM has notes</t>
  </si>
  <si>
    <t>96041                                                                                            96057                                               96826</t>
  </si>
  <si>
    <t>only one PP admission</t>
  </si>
  <si>
    <t>96847                                          96889</t>
  </si>
  <si>
    <t>both escalated appropriately for admission flag</t>
  </si>
  <si>
    <t>5/2025                                   6/2025</t>
  </si>
  <si>
    <t>June invoice entered with incorrect date</t>
  </si>
  <si>
    <t>per BOM no consolidated billing has been received except for Decanter4</t>
  </si>
  <si>
    <t>96902                                       96747                                         96905                                    95128                        96596</t>
  </si>
  <si>
    <t>no overdue OA's</t>
  </si>
  <si>
    <t>96888                                       96873                                            96887</t>
  </si>
  <si>
    <t>amazing snapshot notes!!!</t>
  </si>
  <si>
    <t xml:space="preserve">96905                                           96901                                     96150                                     </t>
  </si>
  <si>
    <t>96905                                  96901                            96150</t>
  </si>
  <si>
    <t>96813                                 95128</t>
  </si>
  <si>
    <t xml:space="preserve">96826                            96873                                   96887       </t>
  </si>
  <si>
    <t>96873-no income</t>
  </si>
  <si>
    <t>96826                            96873                                   96887                                           96879                              96888</t>
  </si>
  <si>
    <t>96692                              96826                          96420                                                 95977                                       94855</t>
  </si>
  <si>
    <t>$200 letters not being sent</t>
  </si>
  <si>
    <t xml:space="preserve">surety bond is not high enough </t>
  </si>
  <si>
    <t>currently 9 frozen accounts on deceased residents</t>
  </si>
  <si>
    <t>not being sent</t>
  </si>
  <si>
    <t>no after hours cash has been set up</t>
  </si>
  <si>
    <t>check number 2008 matches RFMS</t>
  </si>
  <si>
    <t>96800                                 96708</t>
  </si>
  <si>
    <t>96708-facility is rep payee funds should have been returned to social security and not sent to assisted living</t>
  </si>
  <si>
    <t>96041-note from BOM that check comes at the end and collection call note                                                                       96057-note in PCC that BOM sent manual bill to guardian per her request                                           96826-note that we are rep payee and past due balance will be accessed once COE is appointed</t>
  </si>
  <si>
    <t xml:space="preserve">only one dc with balance </t>
  </si>
  <si>
    <t xml:space="preserve">petty cash box not being balanced monthly </t>
  </si>
  <si>
    <t>5/2025-7/2025</t>
  </si>
  <si>
    <t>Robert Waddell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</si>
</sst>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b/>
      <sz val="10"/>
      <name val="Arial"/>
      <family val="2"/>
    </font>
    <font>
      <sz val="10"/>
      <name val="Arial"/>
      <family val="2"/>
    </font>
    <font>
      <b/>
      <sz val="12"/>
      <name val="Arial"/>
      <family val="2"/>
    </font>
    <font>
      <b/>
      <sz val="10"/>
      <color indexed="10"/>
      <name val="Arial"/>
      <family val="2"/>
    </font>
    <font>
      <sz val="10"/>
      <color indexed="56"/>
      <name val="Arial"/>
      <family val="2"/>
    </font>
    <font>
      <sz val="10"/>
      <color indexed="8"/>
      <name val="Arial"/>
      <family val="2"/>
    </font>
    <font>
      <sz val="12"/>
      <name val="Arial"/>
      <family val="2"/>
    </font>
    <font>
      <sz val="10"/>
      <color indexed="18"/>
      <name val="Arial"/>
      <family val="2"/>
    </font>
    <font>
      <sz val="10"/>
      <color indexed="10"/>
      <name val="Arial"/>
      <family val="2"/>
    </font>
    <font>
      <sz val="10"/>
      <color theme="1"/>
      <name val="Arial"/>
      <family val="2"/>
    </font>
    <font>
      <u/>
      <sz val="10"/>
      <color indexed="56"/>
      <name val="Arial"/>
      <family val="2"/>
    </font>
    <font>
      <sz val="11"/>
      <color rgb="FF002060"/>
      <name val="Aptos Narrow"/>
      <family val="2"/>
      <scheme val="minor"/>
    </font>
    <font>
      <b/>
      <sz val="14"/>
      <name val="Arial Nova"/>
      <family val="2"/>
    </font>
    <font>
      <sz val="14"/>
      <color theme="1"/>
      <name val="Arial Nova"/>
      <family val="2"/>
    </font>
    <font>
      <b/>
      <sz val="14"/>
      <color theme="1"/>
      <name val="Arial Nova"/>
      <family val="2"/>
    </font>
    <font>
      <sz val="14"/>
      <name val="Arial Nova"/>
      <family val="2"/>
    </font>
    <font>
      <b/>
      <u/>
      <sz val="14"/>
      <name val="Arial Nova"/>
      <family val="2"/>
    </font>
    <font>
      <b/>
      <u/>
      <sz val="14"/>
      <color theme="1"/>
      <name val="Arial Nova"/>
      <family val="2"/>
    </font>
    <font>
      <sz val="11"/>
      <color theme="1"/>
      <name val="Arial"/>
      <family val="2"/>
    </font>
    <font>
      <sz val="10"/>
      <color theme="3" tint="9.9978637043366805E-2"/>
      <name val="Arial"/>
      <family val="2"/>
    </font>
    <font>
      <sz val="11"/>
      <color theme="3" tint="9.9978637043366805E-2"/>
      <name val="Arial"/>
      <family val="2"/>
    </font>
    <font>
      <sz val="10"/>
      <color rgb="FF002060"/>
      <name val="Arial"/>
      <family val="2"/>
    </font>
    <font>
      <b/>
      <sz val="12"/>
      <color theme="1"/>
      <name val="Arial Nova"/>
      <family val="2"/>
    </font>
  </fonts>
  <fills count="12">
    <fill>
      <patternFill patternType="none"/>
    </fill>
    <fill>
      <patternFill patternType="gray125"/>
    </fill>
    <fill>
      <patternFill patternType="solid">
        <fgColor theme="8" tint="0.59999389629810485"/>
        <bgColor indexed="64"/>
      </patternFill>
    </fill>
    <fill>
      <patternFill patternType="solid">
        <fgColor rgb="FFFFFF99"/>
        <bgColor indexed="64"/>
      </patternFill>
    </fill>
    <fill>
      <patternFill patternType="solid">
        <fgColor rgb="FFFFCC66"/>
        <bgColor indexed="64"/>
      </patternFill>
    </fill>
    <fill>
      <patternFill patternType="solid">
        <fgColor theme="0"/>
        <bgColor indexed="64"/>
      </patternFill>
    </fill>
    <fill>
      <patternFill patternType="solid">
        <fgColor theme="7" tint="0.39997558519241921"/>
        <bgColor indexed="64"/>
      </patternFill>
    </fill>
    <fill>
      <patternFill patternType="solid">
        <fgColor indexed="4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08">
    <xf numFmtId="0" fontId="0" fillId="0" borderId="0" xfId="0"/>
    <xf numFmtId="0" fontId="3" fillId="6" borderId="7" xfId="0" applyFont="1" applyFill="1" applyBorder="1" applyAlignment="1">
      <alignment horizontal="center" vertical="top" wrapText="1"/>
    </xf>
    <xf numFmtId="1" fontId="3" fillId="2" borderId="7" xfId="0" applyNumberFormat="1" applyFont="1" applyFill="1" applyBorder="1" applyAlignment="1">
      <alignment horizontal="center" vertical="top" wrapText="1"/>
    </xf>
    <xf numFmtId="1" fontId="3" fillId="6" borderId="7" xfId="0" applyNumberFormat="1" applyFont="1" applyFill="1" applyBorder="1" applyAlignment="1">
      <alignment horizontal="center" vertical="top" wrapText="1"/>
    </xf>
    <xf numFmtId="0" fontId="3" fillId="7" borderId="7" xfId="0" applyFont="1" applyFill="1" applyBorder="1" applyAlignment="1">
      <alignment horizontal="center" vertical="top" wrapText="1"/>
    </xf>
    <xf numFmtId="0" fontId="3" fillId="7" borderId="20" xfId="0" applyFont="1" applyFill="1" applyBorder="1" applyAlignment="1">
      <alignment horizontal="center" vertical="top" wrapText="1"/>
    </xf>
    <xf numFmtId="0" fontId="3" fillId="7" borderId="17" xfId="0" applyFont="1" applyFill="1" applyBorder="1" applyAlignment="1">
      <alignment horizontal="center" vertical="top" wrapText="1"/>
    </xf>
    <xf numFmtId="0" fontId="1" fillId="7" borderId="7" xfId="0" applyFont="1" applyFill="1" applyBorder="1" applyAlignment="1">
      <alignment vertical="top" wrapText="1"/>
    </xf>
    <xf numFmtId="0" fontId="0" fillId="0" borderId="7" xfId="0" applyBorder="1" applyAlignment="1">
      <alignment vertical="top" wrapText="1"/>
    </xf>
    <xf numFmtId="0" fontId="6" fillId="0" borderId="7" xfId="0" applyFont="1" applyBorder="1" applyAlignment="1">
      <alignment horizontal="center" vertical="top"/>
    </xf>
    <xf numFmtId="0" fontId="6" fillId="0" borderId="7" xfId="0" applyFont="1" applyBorder="1" applyAlignment="1" applyProtection="1">
      <alignment horizontal="center" vertical="top"/>
      <protection locked="0"/>
    </xf>
    <xf numFmtId="0" fontId="6" fillId="0" borderId="6" xfId="0" applyFont="1" applyBorder="1" applyAlignment="1">
      <alignment horizontal="center" vertical="top"/>
    </xf>
    <xf numFmtId="0" fontId="0" fillId="0" borderId="7" xfId="0" applyBorder="1" applyAlignment="1" applyProtection="1">
      <alignment vertical="top" wrapText="1"/>
      <protection locked="0"/>
    </xf>
    <xf numFmtId="0" fontId="1" fillId="5" borderId="7" xfId="0" applyFont="1" applyFill="1" applyBorder="1" applyAlignment="1" applyProtection="1">
      <alignment vertical="top" wrapText="1"/>
      <protection locked="0"/>
    </xf>
    <xf numFmtId="0" fontId="0" fillId="5" borderId="7" xfId="0" applyFill="1" applyBorder="1" applyAlignment="1" applyProtection="1">
      <alignment vertical="top" wrapText="1"/>
      <protection locked="0"/>
    </xf>
    <xf numFmtId="0" fontId="7" fillId="0" borderId="7" xfId="0" applyFont="1" applyBorder="1" applyAlignment="1" applyProtection="1">
      <alignment horizontal="left" vertical="top" wrapText="1"/>
      <protection locked="0"/>
    </xf>
    <xf numFmtId="0" fontId="0" fillId="5" borderId="7" xfId="0" applyFill="1" applyBorder="1" applyAlignment="1">
      <alignment vertical="top" wrapText="1"/>
    </xf>
    <xf numFmtId="0" fontId="1" fillId="7" borderId="7" xfId="0" applyFont="1" applyFill="1" applyBorder="1" applyAlignment="1">
      <alignment horizontal="center" vertical="top" wrapText="1"/>
    </xf>
    <xf numFmtId="0" fontId="0" fillId="0" borderId="7" xfId="0" applyBorder="1" applyAlignment="1">
      <alignment horizontal="center" vertical="top"/>
    </xf>
    <xf numFmtId="0" fontId="0" fillId="0" borderId="7" xfId="0" applyBorder="1" applyAlignment="1" applyProtection="1">
      <alignment horizontal="center" vertical="top" wrapText="1"/>
      <protection locked="0"/>
    </xf>
    <xf numFmtId="0" fontId="0" fillId="0" borderId="7" xfId="0" applyBorder="1" applyAlignment="1" applyProtection="1">
      <alignment horizontal="center" vertical="top"/>
      <protection locked="0"/>
    </xf>
    <xf numFmtId="0" fontId="0" fillId="5" borderId="7" xfId="0" applyFill="1" applyBorder="1" applyAlignment="1">
      <alignment horizontal="center" vertical="top"/>
    </xf>
    <xf numFmtId="0" fontId="0" fillId="5" borderId="7" xfId="0" applyFill="1" applyBorder="1" applyAlignment="1" applyProtection="1">
      <alignment horizontal="center" vertical="top" wrapText="1"/>
      <protection locked="0"/>
    </xf>
    <xf numFmtId="0" fontId="1" fillId="7" borderId="6" xfId="0" applyFont="1" applyFill="1" applyBorder="1" applyAlignment="1">
      <alignment horizontal="center" vertical="top" wrapText="1"/>
    </xf>
    <xf numFmtId="0" fontId="3" fillId="7" borderId="6" xfId="0" applyFont="1" applyFill="1" applyBorder="1" applyAlignment="1">
      <alignment horizontal="center" vertical="top" wrapText="1"/>
    </xf>
    <xf numFmtId="0" fontId="1" fillId="8" borderId="7" xfId="0" applyFont="1" applyFill="1" applyBorder="1" applyAlignment="1">
      <alignment horizontal="center" vertical="top" wrapText="1"/>
    </xf>
    <xf numFmtId="0" fontId="1" fillId="8" borderId="7" xfId="0" applyFont="1" applyFill="1" applyBorder="1" applyAlignment="1">
      <alignment vertical="top" wrapText="1"/>
    </xf>
    <xf numFmtId="0" fontId="0" fillId="0" borderId="0" xfId="0" applyAlignment="1">
      <alignment vertical="top"/>
    </xf>
    <xf numFmtId="0" fontId="6" fillId="5" borderId="7" xfId="0" applyFont="1" applyFill="1" applyBorder="1" applyAlignment="1">
      <alignment horizontal="center" vertical="top"/>
    </xf>
    <xf numFmtId="0" fontId="6" fillId="5" borderId="7" xfId="0" applyFont="1" applyFill="1" applyBorder="1" applyAlignment="1" applyProtection="1">
      <alignment horizontal="center" vertical="top"/>
      <protection locked="0"/>
    </xf>
    <xf numFmtId="0" fontId="6" fillId="5" borderId="6" xfId="0" applyFont="1" applyFill="1" applyBorder="1" applyAlignment="1">
      <alignment horizontal="center" vertical="top"/>
    </xf>
    <xf numFmtId="0" fontId="7" fillId="5" borderId="7" xfId="0" applyFont="1" applyFill="1" applyBorder="1" applyAlignment="1" applyProtection="1">
      <alignment horizontal="left" vertical="top" wrapText="1"/>
      <protection locked="0"/>
    </xf>
    <xf numFmtId="0" fontId="0" fillId="5" borderId="0" xfId="0" applyFill="1"/>
    <xf numFmtId="0" fontId="5" fillId="5" borderId="7" xfId="0" applyFont="1" applyFill="1" applyBorder="1" applyAlignment="1">
      <alignment horizontal="left" vertical="top" wrapText="1"/>
    </xf>
    <xf numFmtId="0" fontId="0" fillId="0" borderId="7" xfId="0" applyBorder="1" applyAlignment="1">
      <alignment horizontal="justify" vertical="top" wrapText="1"/>
    </xf>
    <xf numFmtId="0" fontId="14" fillId="0" borderId="0" xfId="0" applyFont="1"/>
    <xf numFmtId="0" fontId="14" fillId="0" borderId="4" xfId="0" applyFont="1" applyBorder="1"/>
    <xf numFmtId="0" fontId="13" fillId="0" borderId="5" xfId="0" applyFont="1" applyBorder="1" applyAlignment="1">
      <alignment horizontal="center"/>
    </xf>
    <xf numFmtId="0" fontId="13" fillId="0" borderId="4" xfId="0" applyFont="1" applyBorder="1"/>
    <xf numFmtId="10" fontId="13" fillId="9" borderId="6" xfId="0" applyNumberFormat="1" applyFont="1" applyFill="1" applyBorder="1" applyAlignment="1" applyProtection="1">
      <alignment horizontal="left" vertical="top"/>
      <protection locked="0"/>
    </xf>
    <xf numFmtId="10" fontId="13" fillId="9" borderId="7" xfId="0" applyNumberFormat="1" applyFont="1" applyFill="1" applyBorder="1" applyAlignment="1" applyProtection="1">
      <alignment horizontal="left" vertical="top"/>
      <protection locked="0"/>
    </xf>
    <xf numFmtId="0" fontId="14" fillId="5" borderId="8" xfId="0" applyFont="1" applyFill="1" applyBorder="1"/>
    <xf numFmtId="0" fontId="14" fillId="5" borderId="5" xfId="0" applyFont="1" applyFill="1" applyBorder="1"/>
    <xf numFmtId="0" fontId="14" fillId="9" borderId="7" xfId="0" applyFont="1" applyFill="1" applyBorder="1" applyAlignment="1" applyProtection="1">
      <alignment horizontal="left" vertical="top"/>
      <protection locked="0"/>
    </xf>
    <xf numFmtId="0" fontId="13" fillId="0" borderId="9" xfId="0" applyFont="1" applyBorder="1" applyAlignment="1">
      <alignment horizontal="left"/>
    </xf>
    <xf numFmtId="0" fontId="15" fillId="0" borderId="4" xfId="0" applyFont="1" applyBorder="1"/>
    <xf numFmtId="0" fontId="13" fillId="0" borderId="0" xfId="0" applyFont="1" applyAlignment="1">
      <alignment horizontal="left"/>
    </xf>
    <xf numFmtId="10" fontId="14" fillId="0" borderId="7" xfId="0" applyNumberFormat="1" applyFont="1" applyBorder="1" applyAlignment="1">
      <alignment horizontal="center"/>
    </xf>
    <xf numFmtId="0" fontId="14" fillId="0" borderId="4" xfId="0" applyFont="1" applyBorder="1" applyAlignment="1">
      <alignment horizontal="left" vertical="top" wrapText="1"/>
    </xf>
    <xf numFmtId="0" fontId="16" fillId="0" borderId="0" xfId="0" applyFont="1" applyAlignment="1">
      <alignment horizontal="left" vertical="top" wrapText="1"/>
    </xf>
    <xf numFmtId="10" fontId="14" fillId="0" borderId="5" xfId="0" applyNumberFormat="1" applyFont="1" applyBorder="1" applyAlignment="1">
      <alignment horizontal="center"/>
    </xf>
    <xf numFmtId="0" fontId="16" fillId="0" borderId="4" xfId="0" applyFont="1" applyBorder="1" applyAlignment="1">
      <alignment horizontal="left"/>
    </xf>
    <xf numFmtId="0" fontId="16" fillId="0" borderId="0" xfId="0" applyFont="1" applyAlignment="1">
      <alignment horizontal="left"/>
    </xf>
    <xf numFmtId="0" fontId="16" fillId="0" borderId="4" xfId="0" applyFont="1" applyBorder="1"/>
    <xf numFmtId="0" fontId="16" fillId="0" borderId="0" xfId="0" applyFont="1"/>
    <xf numFmtId="0" fontId="14" fillId="0" borderId="5" xfId="0" applyFont="1" applyBorder="1"/>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5" fillId="0" borderId="13" xfId="0" applyFont="1" applyBorder="1" applyAlignment="1">
      <alignment horizontal="left" vertical="top" wrapText="1"/>
    </xf>
    <xf numFmtId="0" fontId="15" fillId="0" borderId="0" xfId="0" applyFont="1" applyAlignment="1">
      <alignment horizontal="left" vertical="top" wrapText="1"/>
    </xf>
    <xf numFmtId="0" fontId="14" fillId="0" borderId="0" xfId="0" applyFont="1" applyAlignment="1">
      <alignment horizontal="left" vertical="top" wrapText="1"/>
    </xf>
    <xf numFmtId="0" fontId="14" fillId="3" borderId="0" xfId="0" applyFont="1" applyFill="1" applyAlignment="1">
      <alignment horizontal="left" vertical="top" wrapText="1"/>
    </xf>
    <xf numFmtId="0" fontId="14" fillId="3" borderId="5" xfId="0" applyFont="1" applyFill="1" applyBorder="1" applyAlignment="1">
      <alignment horizontal="left" vertical="top" wrapText="1"/>
    </xf>
    <xf numFmtId="0" fontId="14" fillId="0" borderId="14" xfId="0" applyFont="1" applyBorder="1" applyAlignment="1">
      <alignment horizontal="left" vertical="top" wrapText="1"/>
    </xf>
    <xf numFmtId="0" fontId="17" fillId="0" borderId="17" xfId="0" applyFont="1" applyBorder="1"/>
    <xf numFmtId="0" fontId="14" fillId="0" borderId="18" xfId="0" applyFont="1" applyBorder="1"/>
    <xf numFmtId="0" fontId="14" fillId="0" borderId="19" xfId="0" applyFont="1" applyBorder="1"/>
    <xf numFmtId="0" fontId="14" fillId="0" borderId="0" xfId="0" applyFont="1" applyAlignment="1">
      <alignment horizontal="left" vertical="top"/>
    </xf>
    <xf numFmtId="0" fontId="14" fillId="5" borderId="6" xfId="0" applyFont="1" applyFill="1" applyBorder="1" applyAlignment="1" applyProtection="1">
      <alignment horizontal="left" vertical="top" wrapText="1"/>
      <protection locked="0"/>
    </xf>
    <xf numFmtId="0" fontId="14" fillId="5" borderId="21" xfId="0" applyFont="1" applyFill="1" applyBorder="1" applyAlignment="1" applyProtection="1">
      <alignment horizontal="left" vertical="top" wrapText="1"/>
      <protection locked="0"/>
    </xf>
    <xf numFmtId="0" fontId="14" fillId="5" borderId="10" xfId="0" applyFont="1" applyFill="1" applyBorder="1" applyAlignment="1" applyProtection="1">
      <alignment horizontal="left" vertical="top" wrapText="1"/>
      <protection locked="0"/>
    </xf>
    <xf numFmtId="10" fontId="0" fillId="0" borderId="0" xfId="0" applyNumberFormat="1"/>
    <xf numFmtId="0" fontId="14" fillId="11" borderId="0" xfId="0" applyFont="1" applyFill="1" applyAlignment="1">
      <alignment horizontal="left" vertical="top" wrapText="1"/>
    </xf>
    <xf numFmtId="0" fontId="14" fillId="11" borderId="5" xfId="0" applyFont="1" applyFill="1" applyBorder="1" applyAlignment="1">
      <alignment horizontal="left" vertical="top" wrapText="1"/>
    </xf>
    <xf numFmtId="0" fontId="16" fillId="0" borderId="23" xfId="0" applyFont="1" applyBorder="1"/>
    <xf numFmtId="0" fontId="16" fillId="0" borderId="24" xfId="0" applyFont="1" applyBorder="1"/>
    <xf numFmtId="10" fontId="14" fillId="10" borderId="25" xfId="0" applyNumberFormat="1" applyFont="1" applyFill="1" applyBorder="1" applyAlignment="1">
      <alignment horizontal="center"/>
    </xf>
    <xf numFmtId="0" fontId="19" fillId="0" borderId="7" xfId="0" applyFont="1" applyBorder="1" applyAlignment="1">
      <alignment vertical="top" wrapText="1"/>
    </xf>
    <xf numFmtId="14" fontId="13" fillId="9" borderId="7" xfId="0" applyNumberFormat="1" applyFont="1" applyFill="1" applyBorder="1" applyAlignment="1" applyProtection="1">
      <alignment horizontal="center"/>
      <protection locked="0"/>
    </xf>
    <xf numFmtId="14" fontId="0" fillId="5" borderId="7" xfId="0" applyNumberFormat="1" applyFill="1" applyBorder="1" applyAlignment="1" applyProtection="1">
      <alignment vertical="top" wrapText="1"/>
      <protection locked="0"/>
    </xf>
    <xf numFmtId="0" fontId="0" fillId="0" borderId="7" xfId="0" applyBorder="1" applyAlignment="1" applyProtection="1">
      <alignment horizontal="left" vertical="top" wrapText="1"/>
      <protection locked="0"/>
    </xf>
    <xf numFmtId="17" fontId="0" fillId="0" borderId="7" xfId="0" applyNumberFormat="1" applyBorder="1" applyAlignment="1" applyProtection="1">
      <alignment vertical="top" wrapText="1"/>
      <protection locked="0"/>
    </xf>
    <xf numFmtId="0" fontId="13" fillId="0" borderId="1" xfId="0" applyFont="1" applyBorder="1" applyAlignment="1">
      <alignment horizontal="center"/>
    </xf>
    <xf numFmtId="0" fontId="13" fillId="0" borderId="2" xfId="0" applyFont="1" applyBorder="1" applyAlignment="1">
      <alignment horizontal="center"/>
    </xf>
    <xf numFmtId="0" fontId="13" fillId="0" borderId="3" xfId="0" applyFont="1" applyBorder="1" applyAlignment="1">
      <alignment horizontal="center"/>
    </xf>
    <xf numFmtId="0" fontId="14" fillId="0" borderId="6" xfId="0" applyFont="1" applyBorder="1" applyAlignment="1">
      <alignment horizontal="left" vertical="top" wrapText="1"/>
    </xf>
    <xf numFmtId="0" fontId="14" fillId="0" borderId="10" xfId="0" applyFont="1" applyBorder="1" applyAlignment="1">
      <alignment horizontal="left" vertical="top" wrapText="1"/>
    </xf>
    <xf numFmtId="0" fontId="14" fillId="5" borderId="20" xfId="0" applyFont="1" applyFill="1" applyBorder="1" applyAlignment="1" applyProtection="1">
      <alignment horizontal="left" vertical="top" wrapText="1"/>
      <protection locked="0"/>
    </xf>
    <xf numFmtId="0" fontId="14" fillId="5" borderId="7" xfId="0" applyFont="1" applyFill="1" applyBorder="1" applyAlignment="1" applyProtection="1">
      <alignment horizontal="left" vertical="top" wrapText="1"/>
      <protection locked="0"/>
    </xf>
    <xf numFmtId="0" fontId="14" fillId="4" borderId="0" xfId="0" applyFont="1" applyFill="1" applyAlignment="1">
      <alignment horizontal="left" vertical="top" wrapText="1"/>
    </xf>
    <xf numFmtId="0" fontId="14" fillId="4" borderId="5" xfId="0" applyFont="1" applyFill="1" applyBorder="1" applyAlignment="1">
      <alignment horizontal="left" vertical="top" wrapText="1"/>
    </xf>
    <xf numFmtId="0" fontId="14" fillId="10" borderId="15" xfId="0" applyFont="1" applyFill="1" applyBorder="1" applyAlignment="1">
      <alignment horizontal="left" vertical="top" wrapText="1"/>
    </xf>
    <xf numFmtId="0" fontId="14" fillId="10" borderId="16" xfId="0" applyFont="1" applyFill="1" applyBorder="1" applyAlignment="1">
      <alignment horizontal="left" vertical="top" wrapText="1"/>
    </xf>
    <xf numFmtId="0" fontId="14" fillId="0" borderId="6" xfId="0" applyFont="1" applyBorder="1" applyAlignment="1">
      <alignment horizontal="left" wrapText="1"/>
    </xf>
    <xf numFmtId="0" fontId="14" fillId="0" borderId="10" xfId="0" applyFont="1" applyBorder="1" applyAlignment="1">
      <alignment horizontal="left" wrapText="1"/>
    </xf>
    <xf numFmtId="0" fontId="14" fillId="5" borderId="6" xfId="0" applyFont="1" applyFill="1" applyBorder="1" applyAlignment="1">
      <alignment horizontal="left" wrapText="1"/>
    </xf>
    <xf numFmtId="0" fontId="14" fillId="5" borderId="10" xfId="0" applyFont="1" applyFill="1" applyBorder="1" applyAlignment="1">
      <alignment horizontal="left" wrapText="1"/>
    </xf>
    <xf numFmtId="0" fontId="23" fillId="5" borderId="7" xfId="0" applyFont="1" applyFill="1" applyBorder="1" applyAlignment="1">
      <alignment vertical="top" wrapText="1"/>
    </xf>
    <xf numFmtId="0" fontId="14" fillId="9" borderId="6" xfId="0" applyFont="1" applyFill="1" applyBorder="1" applyAlignment="1" applyProtection="1">
      <alignment horizontal="left" vertical="top" wrapText="1"/>
      <protection locked="0"/>
    </xf>
    <xf numFmtId="0" fontId="14" fillId="9" borderId="21" xfId="0" applyFont="1" applyFill="1" applyBorder="1" applyAlignment="1" applyProtection="1">
      <alignment horizontal="left" vertical="top" wrapText="1"/>
      <protection locked="0"/>
    </xf>
    <xf numFmtId="0" fontId="14" fillId="9" borderId="10" xfId="0" applyFont="1" applyFill="1" applyBorder="1" applyAlignment="1" applyProtection="1">
      <alignment horizontal="left" vertical="top" wrapText="1"/>
      <protection locked="0"/>
    </xf>
    <xf numFmtId="0" fontId="3" fillId="6" borderId="22"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1" xfId="0" applyFont="1" applyFill="1" applyBorder="1" applyAlignment="1">
      <alignment horizontal="center" vertical="top" wrapText="1"/>
    </xf>
    <xf numFmtId="0" fontId="3" fillId="6" borderId="2" xfId="0" applyFont="1" applyFill="1" applyBorder="1" applyAlignment="1">
      <alignment horizontal="center" vertical="top" wrapText="1"/>
    </xf>
    <xf numFmtId="0" fontId="3" fillId="6" borderId="3" xfId="0" applyFont="1" applyFill="1" applyBorder="1" applyAlignment="1">
      <alignment horizontal="center" vertical="top" wrapText="1"/>
    </xf>
    <xf numFmtId="0" fontId="3" fillId="2" borderId="7" xfId="0" applyFont="1" applyFill="1" applyBorder="1" applyAlignment="1">
      <alignment horizontal="center" vertical="center" wrapText="1"/>
    </xf>
  </cellXfs>
  <cellStyles count="1">
    <cellStyle name="Normal" xfId="0" builtinId="0"/>
  </cellStyles>
  <dxfs count="4">
    <dxf>
      <fill>
        <patternFill>
          <bgColor rgb="FFFFC000"/>
        </patternFill>
      </fill>
    </dxf>
    <dxf>
      <fill>
        <patternFill>
          <bgColor rgb="FFFF0000"/>
        </patternFill>
      </fill>
    </dxf>
    <dxf>
      <fill>
        <patternFill>
          <bgColor rgb="FFF9F996"/>
        </patternFill>
      </fill>
    </dxf>
    <dxf>
      <fill>
        <patternFill>
          <bgColor theme="9" tint="0.59996337778862885"/>
        </patternFill>
      </fill>
    </dxf>
  </dxfs>
  <tableStyles count="0" defaultTableStyle="TableStyleMedium2" defaultPivotStyle="PivotStyleLight16"/>
  <colors>
    <mruColors>
      <color rgb="FFF9F996"/>
      <color rgb="FFFF00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F537-E20C-407E-AB47-99E02A38D6B7}">
  <sheetPr>
    <tabColor theme="8" tint="0.59999389629810485"/>
    <pageSetUpPr fitToPage="1"/>
  </sheetPr>
  <dimension ref="A1:C47"/>
  <sheetViews>
    <sheetView tabSelected="1" zoomScale="110" zoomScaleNormal="110" workbookViewId="0">
      <selection activeCell="I9" sqref="I9"/>
    </sheetView>
  </sheetViews>
  <sheetFormatPr defaultColWidth="8.88671875" defaultRowHeight="17.399999999999999" x14ac:dyDescent="0.3"/>
  <cols>
    <col min="1" max="1" width="81.6640625" style="35" bestFit="1" customWidth="1"/>
    <col min="2" max="2" width="25.44140625" style="35" customWidth="1"/>
    <col min="3" max="3" width="17.88671875" style="35" bestFit="1" customWidth="1"/>
    <col min="4" max="16384" width="8.88671875" style="35"/>
  </cols>
  <sheetData>
    <row r="1" spans="1:3" x14ac:dyDescent="0.3">
      <c r="A1" s="82" t="s">
        <v>13</v>
      </c>
      <c r="B1" s="83"/>
      <c r="C1" s="84"/>
    </row>
    <row r="2" spans="1:3" x14ac:dyDescent="0.3">
      <c r="A2" s="36"/>
      <c r="C2" s="37" t="s">
        <v>0</v>
      </c>
    </row>
    <row r="3" spans="1:3" x14ac:dyDescent="0.3">
      <c r="A3" s="38" t="s">
        <v>14</v>
      </c>
      <c r="B3" s="39" t="s">
        <v>118</v>
      </c>
      <c r="C3" s="78">
        <v>45854</v>
      </c>
    </row>
    <row r="4" spans="1:3" x14ac:dyDescent="0.3">
      <c r="A4" s="38" t="s">
        <v>36</v>
      </c>
      <c r="B4" s="40" t="s">
        <v>119</v>
      </c>
      <c r="C4" s="41"/>
    </row>
    <row r="5" spans="1:3" x14ac:dyDescent="0.3">
      <c r="A5" s="38" t="s">
        <v>16</v>
      </c>
      <c r="B5" s="40" t="s">
        <v>165</v>
      </c>
      <c r="C5" s="42"/>
    </row>
    <row r="6" spans="1:3" x14ac:dyDescent="0.3">
      <c r="A6" s="36" t="s">
        <v>1</v>
      </c>
      <c r="B6" s="43" t="s">
        <v>166</v>
      </c>
      <c r="C6" s="42"/>
    </row>
    <row r="7" spans="1:3" x14ac:dyDescent="0.3">
      <c r="A7" s="36" t="s">
        <v>55</v>
      </c>
      <c r="B7" s="43"/>
      <c r="C7" s="42"/>
    </row>
    <row r="8" spans="1:3" x14ac:dyDescent="0.3">
      <c r="A8" s="36" t="s">
        <v>15</v>
      </c>
      <c r="B8" s="43" t="s">
        <v>120</v>
      </c>
      <c r="C8" s="42"/>
    </row>
    <row r="9" spans="1:3" x14ac:dyDescent="0.3">
      <c r="A9" s="36" t="s">
        <v>37</v>
      </c>
      <c r="B9" s="43"/>
      <c r="C9" s="42"/>
    </row>
    <row r="10" spans="1:3" ht="18" thickBot="1" x14ac:dyDescent="0.35">
      <c r="A10" s="36"/>
      <c r="B10" s="44"/>
      <c r="C10" s="37" t="s">
        <v>2</v>
      </c>
    </row>
    <row r="11" spans="1:3" ht="18" thickTop="1" x14ac:dyDescent="0.3">
      <c r="A11" s="45" t="s">
        <v>38</v>
      </c>
      <c r="B11" s="46"/>
      <c r="C11" s="37"/>
    </row>
    <row r="12" spans="1:3" ht="40.65" customHeight="1" x14ac:dyDescent="0.3">
      <c r="A12" s="85" t="s">
        <v>43</v>
      </c>
      <c r="B12" s="86"/>
      <c r="C12" s="47">
        <f xml:space="preserve"> Scoring!F3/Scoring!C3</f>
        <v>0.47619047619047611</v>
      </c>
    </row>
    <row r="13" spans="1:3" ht="34.65" customHeight="1" x14ac:dyDescent="0.3">
      <c r="A13" s="85" t="s">
        <v>44</v>
      </c>
      <c r="B13" s="86"/>
      <c r="C13" s="47">
        <f xml:space="preserve"> Scoring!F10/Scoring!C10</f>
        <v>1</v>
      </c>
    </row>
    <row r="14" spans="1:3" ht="34.65" customHeight="1" x14ac:dyDescent="0.3">
      <c r="A14" s="93" t="s">
        <v>45</v>
      </c>
      <c r="B14" s="94"/>
      <c r="C14" s="47">
        <f xml:space="preserve"> Scoring!F14/Scoring!C14</f>
        <v>1</v>
      </c>
    </row>
    <row r="15" spans="1:3" ht="34.65" customHeight="1" x14ac:dyDescent="0.3">
      <c r="A15" s="93" t="s">
        <v>46</v>
      </c>
      <c r="B15" s="94"/>
      <c r="C15" s="47">
        <f xml:space="preserve"> Scoring!F22/Scoring!C22</f>
        <v>1</v>
      </c>
    </row>
    <row r="16" spans="1:3" ht="34.65" customHeight="1" x14ac:dyDescent="0.3">
      <c r="A16" s="95" t="s">
        <v>47</v>
      </c>
      <c r="B16" s="96"/>
      <c r="C16" s="47">
        <f xml:space="preserve"> Scoring!F28/Scoring!C28</f>
        <v>1</v>
      </c>
    </row>
    <row r="17" spans="1:3" ht="34.65" customHeight="1" x14ac:dyDescent="0.3">
      <c r="A17" s="93" t="s">
        <v>48</v>
      </c>
      <c r="B17" s="94"/>
      <c r="C17" s="47">
        <f xml:space="preserve"> Scoring!F31/Scoring!C31</f>
        <v>1</v>
      </c>
    </row>
    <row r="18" spans="1:3" ht="34.65" customHeight="1" x14ac:dyDescent="0.3">
      <c r="A18" s="93" t="s">
        <v>49</v>
      </c>
      <c r="B18" s="94"/>
      <c r="C18" s="47">
        <f xml:space="preserve"> Scoring!F35/Scoring!C35</f>
        <v>1</v>
      </c>
    </row>
    <row r="19" spans="1:3" ht="34.65" customHeight="1" x14ac:dyDescent="0.3">
      <c r="A19" s="93" t="s">
        <v>50</v>
      </c>
      <c r="B19" s="94"/>
      <c r="C19" s="47" t="e">
        <f xml:space="preserve"> Scoring!F37/Scoring!C37</f>
        <v>#DIV/0!</v>
      </c>
    </row>
    <row r="20" spans="1:3" ht="34.65" customHeight="1" x14ac:dyDescent="0.3">
      <c r="A20" s="93" t="s">
        <v>51</v>
      </c>
      <c r="B20" s="94"/>
      <c r="C20" s="47">
        <f xml:space="preserve"> Scoring!F42/Scoring!C42</f>
        <v>0.375</v>
      </c>
    </row>
    <row r="21" spans="1:3" ht="39.6" customHeight="1" x14ac:dyDescent="0.3">
      <c r="A21" s="85" t="s">
        <v>52</v>
      </c>
      <c r="B21" s="86"/>
      <c r="C21" s="47">
        <f xml:space="preserve"> Scoring!F47/Scoring!C47</f>
        <v>0.43181818181818182</v>
      </c>
    </row>
    <row r="22" spans="1:3" x14ac:dyDescent="0.3">
      <c r="A22" s="48"/>
      <c r="B22" s="49"/>
      <c r="C22" s="50"/>
    </row>
    <row r="23" spans="1:3" ht="18" thickBot="1" x14ac:dyDescent="0.35">
      <c r="A23" s="51"/>
      <c r="B23" s="52"/>
      <c r="C23" s="50"/>
    </row>
    <row r="24" spans="1:3" ht="18" thickBot="1" x14ac:dyDescent="0.35">
      <c r="A24" s="74" t="s">
        <v>6</v>
      </c>
      <c r="B24" s="75"/>
      <c r="C24" s="76">
        <f xml:space="preserve"> Scoring!F58/Scoring!C58</f>
        <v>0.76068376068376053</v>
      </c>
    </row>
    <row r="25" spans="1:3" x14ac:dyDescent="0.3">
      <c r="A25" s="53"/>
      <c r="B25" s="54"/>
      <c r="C25" s="55"/>
    </row>
    <row r="26" spans="1:3" x14ac:dyDescent="0.3">
      <c r="A26" s="36" t="s">
        <v>18</v>
      </c>
      <c r="B26" s="54"/>
      <c r="C26" s="55"/>
    </row>
    <row r="27" spans="1:3" x14ac:dyDescent="0.3">
      <c r="A27" s="36" t="s">
        <v>56</v>
      </c>
      <c r="B27" s="54"/>
      <c r="C27" s="55"/>
    </row>
    <row r="28" spans="1:3" ht="18" thickBot="1" x14ac:dyDescent="0.35">
      <c r="A28" s="36"/>
      <c r="B28" s="54"/>
      <c r="C28" s="55"/>
    </row>
    <row r="29" spans="1:3" s="59" customFormat="1" x14ac:dyDescent="0.3">
      <c r="A29" s="56" t="s">
        <v>7</v>
      </c>
      <c r="B29" s="57" t="s">
        <v>8</v>
      </c>
      <c r="C29" s="58"/>
    </row>
    <row r="30" spans="1:3" s="60" customFormat="1" x14ac:dyDescent="0.3">
      <c r="A30" s="48" t="s">
        <v>9</v>
      </c>
      <c r="B30" s="72" t="s">
        <v>39</v>
      </c>
      <c r="C30" s="73"/>
    </row>
    <row r="31" spans="1:3" s="60" customFormat="1" x14ac:dyDescent="0.3">
      <c r="A31" s="48" t="s">
        <v>10</v>
      </c>
      <c r="B31" s="61" t="s">
        <v>40</v>
      </c>
      <c r="C31" s="62"/>
    </row>
    <row r="32" spans="1:3" s="60" customFormat="1" ht="19.649999999999999" customHeight="1" x14ac:dyDescent="0.3">
      <c r="A32" s="48" t="s">
        <v>11</v>
      </c>
      <c r="B32" s="89" t="s">
        <v>41</v>
      </c>
      <c r="C32" s="90"/>
    </row>
    <row r="33" spans="1:3" s="60" customFormat="1" ht="35.4" customHeight="1" thickBot="1" x14ac:dyDescent="0.35">
      <c r="A33" s="63" t="s">
        <v>12</v>
      </c>
      <c r="B33" s="91" t="s">
        <v>42</v>
      </c>
      <c r="C33" s="92"/>
    </row>
    <row r="34" spans="1:3" x14ac:dyDescent="0.3">
      <c r="A34" s="36"/>
      <c r="C34" s="55"/>
    </row>
    <row r="35" spans="1:3" x14ac:dyDescent="0.3">
      <c r="A35" s="64" t="s">
        <v>19</v>
      </c>
      <c r="B35" s="65"/>
      <c r="C35" s="66"/>
    </row>
    <row r="36" spans="1:3" s="67" customFormat="1" ht="38.25" customHeight="1" x14ac:dyDescent="0.3">
      <c r="A36" s="87"/>
      <c r="B36" s="87"/>
      <c r="C36" s="87"/>
    </row>
    <row r="37" spans="1:3" s="67" customFormat="1" ht="24" customHeight="1" x14ac:dyDescent="0.3">
      <c r="A37" s="87"/>
      <c r="B37" s="87"/>
      <c r="C37" s="87"/>
    </row>
    <row r="38" spans="1:3" s="67" customFormat="1" ht="24" customHeight="1" x14ac:dyDescent="0.3">
      <c r="A38" s="68"/>
      <c r="B38" s="69"/>
      <c r="C38" s="70"/>
    </row>
    <row r="39" spans="1:3" s="67" customFormat="1" ht="24" customHeight="1" x14ac:dyDescent="0.3">
      <c r="A39" s="88"/>
      <c r="B39" s="88"/>
      <c r="C39" s="88"/>
    </row>
    <row r="40" spans="1:3" s="67" customFormat="1" ht="24" customHeight="1" x14ac:dyDescent="0.3">
      <c r="A40" s="88"/>
      <c r="B40" s="88"/>
      <c r="C40" s="88"/>
    </row>
    <row r="41" spans="1:3" s="67" customFormat="1" ht="24" customHeight="1" x14ac:dyDescent="0.3">
      <c r="A41" s="88"/>
      <c r="B41" s="88"/>
      <c r="C41" s="88"/>
    </row>
    <row r="42" spans="1:3" s="67" customFormat="1" ht="24" customHeight="1" x14ac:dyDescent="0.3">
      <c r="A42" s="88"/>
      <c r="B42" s="88"/>
      <c r="C42" s="88"/>
    </row>
    <row r="43" spans="1:3" s="67" customFormat="1" ht="24" customHeight="1" x14ac:dyDescent="0.3">
      <c r="A43" s="88"/>
      <c r="B43" s="88"/>
      <c r="C43" s="88"/>
    </row>
    <row r="44" spans="1:3" s="67" customFormat="1" ht="24" customHeight="1" x14ac:dyDescent="0.3">
      <c r="A44" s="88"/>
      <c r="B44" s="88"/>
      <c r="C44" s="88"/>
    </row>
    <row r="45" spans="1:3" s="67" customFormat="1" ht="24" customHeight="1" x14ac:dyDescent="0.3">
      <c r="A45" s="88"/>
      <c r="B45" s="88"/>
      <c r="C45" s="88"/>
    </row>
    <row r="46" spans="1:3" x14ac:dyDescent="0.3">
      <c r="A46" s="97" t="s">
        <v>117</v>
      </c>
      <c r="B46" s="97"/>
      <c r="C46" s="97"/>
    </row>
    <row r="47" spans="1:3" ht="24.6" customHeight="1" x14ac:dyDescent="0.3">
      <c r="A47" s="98"/>
      <c r="B47" s="99"/>
      <c r="C47" s="100"/>
    </row>
  </sheetData>
  <mergeCells count="24">
    <mergeCell ref="A45:C45"/>
    <mergeCell ref="A46:C46"/>
    <mergeCell ref="A47:C47"/>
    <mergeCell ref="A40:C40"/>
    <mergeCell ref="A41:C41"/>
    <mergeCell ref="A42:C42"/>
    <mergeCell ref="A43:C43"/>
    <mergeCell ref="A44:C44"/>
    <mergeCell ref="A1:C1"/>
    <mergeCell ref="A21:B21"/>
    <mergeCell ref="A36:C36"/>
    <mergeCell ref="A37:C37"/>
    <mergeCell ref="A39:C39"/>
    <mergeCell ref="B32:C32"/>
    <mergeCell ref="B33:C33"/>
    <mergeCell ref="A12:B12"/>
    <mergeCell ref="A13:B13"/>
    <mergeCell ref="A20:B20"/>
    <mergeCell ref="A16:B16"/>
    <mergeCell ref="A14:B14"/>
    <mergeCell ref="A15:B15"/>
    <mergeCell ref="A17:B17"/>
    <mergeCell ref="A18:B18"/>
    <mergeCell ref="A19:B19"/>
  </mergeCells>
  <conditionalFormatting sqref="C24">
    <cfRule type="cellIs" dxfId="3" priority="1" operator="greaterThanOrEqual">
      <formula>0.9</formula>
    </cfRule>
    <cfRule type="cellIs" dxfId="2" priority="2" stopIfTrue="1" operator="between">
      <formula>0.8</formula>
      <formula>0.89</formula>
    </cfRule>
    <cfRule type="cellIs" dxfId="1" priority="3" stopIfTrue="1" operator="lessThan">
      <formula>0.69</formula>
    </cfRule>
    <cfRule type="cellIs" dxfId="0" priority="4" stopIfTrue="1" operator="between">
      <formula>0.7</formula>
      <formula>0.79</formula>
    </cfRule>
  </conditionalFormatting>
  <pageMargins left="0.7" right="0.7" top="0.75" bottom="0.75" header="0.3" footer="0.3"/>
  <pageSetup scale="5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0DD43-7728-40DE-9E24-A0823DBD8F0B}">
  <sheetPr>
    <tabColor theme="6" tint="0.39997558519241921"/>
    <pageSetUpPr fitToPage="1"/>
  </sheetPr>
  <dimension ref="A1:L58"/>
  <sheetViews>
    <sheetView topLeftCell="A56" zoomScale="79" zoomScaleNormal="79" workbookViewId="0">
      <selection activeCell="F57" sqref="F57"/>
    </sheetView>
  </sheetViews>
  <sheetFormatPr defaultColWidth="8.88671875" defaultRowHeight="105.6" customHeight="1" x14ac:dyDescent="0.3"/>
  <cols>
    <col min="1" max="1" width="18.109375" bestFit="1" customWidth="1"/>
    <col min="2" max="2" width="60" customWidth="1"/>
    <col min="3" max="3" width="12" customWidth="1"/>
    <col min="4" max="4" width="11.88671875" customWidth="1"/>
    <col min="5" max="5" width="14.44140625" customWidth="1"/>
    <col min="6" max="6" width="12.88671875" customWidth="1"/>
    <col min="7" max="7" width="18" customWidth="1"/>
    <col min="8" max="8" width="54.88671875" customWidth="1"/>
  </cols>
  <sheetData>
    <row r="1" spans="1:12" ht="30" customHeight="1" x14ac:dyDescent="0.3">
      <c r="A1" s="101" t="s">
        <v>54</v>
      </c>
      <c r="B1" s="103" t="s">
        <v>20</v>
      </c>
      <c r="C1" s="104" t="s">
        <v>21</v>
      </c>
      <c r="D1" s="105"/>
      <c r="E1" s="105"/>
      <c r="F1" s="106"/>
      <c r="G1" s="107" t="s">
        <v>53</v>
      </c>
      <c r="H1" s="107" t="s">
        <v>22</v>
      </c>
    </row>
    <row r="2" spans="1:12" ht="48.6" customHeight="1" x14ac:dyDescent="0.3">
      <c r="A2" s="102"/>
      <c r="B2" s="103"/>
      <c r="C2" s="1" t="s">
        <v>23</v>
      </c>
      <c r="D2" s="1" t="s">
        <v>24</v>
      </c>
      <c r="E2" s="2" t="s">
        <v>25</v>
      </c>
      <c r="F2" s="3" t="s">
        <v>26</v>
      </c>
      <c r="G2" s="107"/>
      <c r="H2" s="107"/>
    </row>
    <row r="3" spans="1:12" ht="15.6" x14ac:dyDescent="0.3">
      <c r="A3" s="4" t="s">
        <v>17</v>
      </c>
      <c r="B3" s="4" t="s">
        <v>17</v>
      </c>
      <c r="C3" s="5">
        <f>SUM(C4:C9)</f>
        <v>35</v>
      </c>
      <c r="D3" s="5">
        <f>SUM(D4:D9)</f>
        <v>18</v>
      </c>
      <c r="E3" s="5">
        <f>SUM(E4:E9)</f>
        <v>5</v>
      </c>
      <c r="F3" s="6">
        <f>SUM(F4:F9)</f>
        <v>16.666666666666664</v>
      </c>
      <c r="G3" s="7"/>
      <c r="H3" s="7"/>
      <c r="L3" s="71"/>
    </row>
    <row r="4" spans="1:12" ht="221.4" customHeight="1" x14ac:dyDescent="0.3">
      <c r="A4" s="16" t="s">
        <v>17</v>
      </c>
      <c r="B4" s="16" t="s">
        <v>98</v>
      </c>
      <c r="C4" s="28">
        <f>IF(+E4="NA",0,10)</f>
        <v>0</v>
      </c>
      <c r="D4" s="28">
        <v>3</v>
      </c>
      <c r="E4" s="29" t="s">
        <v>121</v>
      </c>
      <c r="F4" s="30">
        <f>IF(ISERROR(E4/D4*C4),0,SUM(E4/D4*C4))</f>
        <v>0</v>
      </c>
      <c r="G4" s="14"/>
      <c r="H4" s="13"/>
    </row>
    <row r="5" spans="1:12" ht="84" x14ac:dyDescent="0.3">
      <c r="A5" s="8" t="s">
        <v>17</v>
      </c>
      <c r="B5" s="8" t="s">
        <v>70</v>
      </c>
      <c r="C5" s="9">
        <v>5</v>
      </c>
      <c r="D5" s="9">
        <v>3</v>
      </c>
      <c r="E5" s="10">
        <v>0</v>
      </c>
      <c r="F5" s="11">
        <f t="shared" ref="F5:F9" si="0">IF(ISERROR(E5/D5*C5),0,SUM(E5/D5*C5))</f>
        <v>0</v>
      </c>
      <c r="G5" s="12" t="s">
        <v>122</v>
      </c>
      <c r="H5" s="15" t="s">
        <v>123</v>
      </c>
    </row>
    <row r="6" spans="1:12" ht="80.400000000000006" customHeight="1" x14ac:dyDescent="0.3">
      <c r="A6" s="8" t="s">
        <v>17</v>
      </c>
      <c r="B6" s="16" t="s">
        <v>91</v>
      </c>
      <c r="C6" s="9">
        <f>IF(+E6="NA",0,10)</f>
        <v>10</v>
      </c>
      <c r="D6" s="9">
        <v>3</v>
      </c>
      <c r="E6" s="10">
        <v>2</v>
      </c>
      <c r="F6" s="11">
        <f>IF(ISERROR(E6/D6*C6),0,SUM(E6/D6*C6))</f>
        <v>6.6666666666666661</v>
      </c>
      <c r="G6" s="12" t="s">
        <v>124</v>
      </c>
      <c r="H6" s="15" t="s">
        <v>125</v>
      </c>
    </row>
    <row r="7" spans="1:12" ht="130.5" customHeight="1" x14ac:dyDescent="0.3">
      <c r="A7" s="8" t="s">
        <v>17</v>
      </c>
      <c r="B7" s="8" t="s">
        <v>92</v>
      </c>
      <c r="C7" s="9">
        <v>10</v>
      </c>
      <c r="D7" s="9">
        <v>3</v>
      </c>
      <c r="E7" s="10">
        <v>1</v>
      </c>
      <c r="F7" s="11">
        <f t="shared" si="0"/>
        <v>3.333333333333333</v>
      </c>
      <c r="G7" s="12" t="s">
        <v>126</v>
      </c>
      <c r="H7" s="15" t="s">
        <v>127</v>
      </c>
    </row>
    <row r="8" spans="1:12" ht="84" x14ac:dyDescent="0.3">
      <c r="A8" s="16" t="s">
        <v>17</v>
      </c>
      <c r="B8" s="16" t="s">
        <v>71</v>
      </c>
      <c r="C8" s="28">
        <v>10</v>
      </c>
      <c r="D8" s="28">
        <v>3</v>
      </c>
      <c r="E8" s="29">
        <v>2</v>
      </c>
      <c r="F8" s="30">
        <f>IF(ISERROR(E8/D8*C8),0,SUM(E8/D8*C8))</f>
        <v>6.6666666666666661</v>
      </c>
      <c r="G8" s="14" t="s">
        <v>128</v>
      </c>
      <c r="H8" s="15" t="s">
        <v>129</v>
      </c>
    </row>
    <row r="9" spans="1:12" ht="99" customHeight="1" x14ac:dyDescent="0.3">
      <c r="A9" s="8" t="s">
        <v>17</v>
      </c>
      <c r="B9" s="8" t="s">
        <v>35</v>
      </c>
      <c r="C9" s="9">
        <v>0</v>
      </c>
      <c r="D9" s="9">
        <v>3</v>
      </c>
      <c r="E9" s="10" t="s">
        <v>130</v>
      </c>
      <c r="F9" s="11">
        <f t="shared" si="0"/>
        <v>0</v>
      </c>
      <c r="G9" s="12"/>
      <c r="H9" s="15" t="s">
        <v>131</v>
      </c>
    </row>
    <row r="10" spans="1:12" ht="15.6" x14ac:dyDescent="0.3">
      <c r="A10" s="4" t="s">
        <v>3</v>
      </c>
      <c r="B10" s="4" t="s">
        <v>3</v>
      </c>
      <c r="C10" s="4">
        <f>SUM(C11:C13)</f>
        <v>40</v>
      </c>
      <c r="D10" s="4">
        <f>SUM(D11:D13)</f>
        <v>11</v>
      </c>
      <c r="E10" s="4">
        <f>SUM(E11:E13)</f>
        <v>11</v>
      </c>
      <c r="F10" s="4">
        <f>SUM(F11:F13)</f>
        <v>40</v>
      </c>
      <c r="G10" s="17" t="s">
        <v>27</v>
      </c>
      <c r="H10" s="4"/>
    </row>
    <row r="11" spans="1:12" s="32" customFormat="1" ht="124.5" customHeight="1" x14ac:dyDescent="0.3">
      <c r="A11" s="16" t="s">
        <v>3</v>
      </c>
      <c r="B11" s="33" t="s">
        <v>84</v>
      </c>
      <c r="C11" s="28">
        <f>IF(+E11="NA",0,15)</f>
        <v>15</v>
      </c>
      <c r="D11" s="28">
        <v>4</v>
      </c>
      <c r="E11" s="29">
        <v>4</v>
      </c>
      <c r="F11" s="30">
        <f>IF(ISERROR(E11/D11*C11),0,SUM(E11/D11*C11))</f>
        <v>15</v>
      </c>
      <c r="G11" s="79" t="s">
        <v>132</v>
      </c>
      <c r="H11" s="31"/>
    </row>
    <row r="12" spans="1:12" s="32" customFormat="1" ht="162" x14ac:dyDescent="0.3">
      <c r="A12" s="16" t="s">
        <v>3</v>
      </c>
      <c r="B12" s="16" t="s">
        <v>93</v>
      </c>
      <c r="C12" s="28">
        <f>IF(+E12="NA",0,15)</f>
        <v>15</v>
      </c>
      <c r="D12" s="21">
        <v>5</v>
      </c>
      <c r="E12" s="22">
        <v>5</v>
      </c>
      <c r="F12" s="30">
        <f>IF(ISERROR(E12/D12*C12),0,SUM(E12/D12*C12))</f>
        <v>15</v>
      </c>
      <c r="G12" s="14" t="s">
        <v>133</v>
      </c>
      <c r="H12" s="31"/>
    </row>
    <row r="13" spans="1:12" ht="106.5" customHeight="1" x14ac:dyDescent="0.3">
      <c r="A13" s="8" t="s">
        <v>3</v>
      </c>
      <c r="B13" s="34" t="s">
        <v>60</v>
      </c>
      <c r="C13" s="9">
        <f>IF(+E13="NA",0,10)</f>
        <v>10</v>
      </c>
      <c r="D13" s="18">
        <v>2</v>
      </c>
      <c r="E13" s="20">
        <v>2</v>
      </c>
      <c r="F13" s="11">
        <f>IF(ISERROR(E13/D13*C13),0,SUM(E13/D13*C13))</f>
        <v>10</v>
      </c>
      <c r="G13" s="12"/>
      <c r="H13" s="15"/>
    </row>
    <row r="14" spans="1:12" ht="57" customHeight="1" x14ac:dyDescent="0.3">
      <c r="A14" s="4" t="s">
        <v>28</v>
      </c>
      <c r="B14" s="4" t="s">
        <v>28</v>
      </c>
      <c r="C14" s="4">
        <f>SUM(C15:C21)</f>
        <v>75</v>
      </c>
      <c r="D14" s="4">
        <f>SUM(D15:D21)</f>
        <v>11</v>
      </c>
      <c r="E14" s="4">
        <f>SUM(E15:E21)</f>
        <v>9</v>
      </c>
      <c r="F14" s="4">
        <f>SUM(F15:F21)</f>
        <v>75</v>
      </c>
      <c r="G14" s="17" t="s">
        <v>27</v>
      </c>
      <c r="H14" s="4"/>
    </row>
    <row r="15" spans="1:12" ht="93.75" customHeight="1" x14ac:dyDescent="0.3">
      <c r="A15" s="8" t="s">
        <v>28</v>
      </c>
      <c r="B15" s="8" t="s">
        <v>72</v>
      </c>
      <c r="C15" s="9">
        <f>IF(+E15="NA",0,15)</f>
        <v>0</v>
      </c>
      <c r="D15" s="18">
        <v>1</v>
      </c>
      <c r="E15" s="19" t="s">
        <v>121</v>
      </c>
      <c r="F15" s="11">
        <f t="shared" ref="F15:F21" si="1">IF(ISERROR(E15/D15*C15),0,SUM(E15/D15*C15))</f>
        <v>0</v>
      </c>
      <c r="G15" s="12"/>
      <c r="H15" s="15"/>
    </row>
    <row r="16" spans="1:12" ht="105.6" customHeight="1" x14ac:dyDescent="0.3">
      <c r="A16" s="8" t="s">
        <v>28</v>
      </c>
      <c r="B16" s="8" t="s">
        <v>73</v>
      </c>
      <c r="C16" s="9">
        <f>IF(+E16="NA",0,15)</f>
        <v>15</v>
      </c>
      <c r="D16" s="18">
        <v>3</v>
      </c>
      <c r="E16" s="19">
        <v>3</v>
      </c>
      <c r="F16" s="11">
        <f t="shared" si="1"/>
        <v>15</v>
      </c>
      <c r="G16" s="12" t="s">
        <v>136</v>
      </c>
      <c r="H16" s="15" t="s">
        <v>162</v>
      </c>
    </row>
    <row r="17" spans="1:8" ht="105.6" customHeight="1" x14ac:dyDescent="0.3">
      <c r="A17" s="8" t="s">
        <v>28</v>
      </c>
      <c r="B17" s="8" t="s">
        <v>61</v>
      </c>
      <c r="C17" s="9">
        <f>IF(+E17="NA",0,15)</f>
        <v>15</v>
      </c>
      <c r="D17" s="18">
        <v>3</v>
      </c>
      <c r="E17" s="19">
        <v>3</v>
      </c>
      <c r="F17" s="11">
        <f t="shared" si="1"/>
        <v>15</v>
      </c>
      <c r="G17" s="12" t="s">
        <v>134</v>
      </c>
      <c r="H17" s="15" t="s">
        <v>135</v>
      </c>
    </row>
    <row r="18" spans="1:8" ht="109.2" x14ac:dyDescent="0.3">
      <c r="A18" s="8" t="s">
        <v>28</v>
      </c>
      <c r="B18" s="8" t="s">
        <v>63</v>
      </c>
      <c r="C18" s="9">
        <f>IF(+E18="NA",0,15)</f>
        <v>15</v>
      </c>
      <c r="D18" s="18">
        <v>1</v>
      </c>
      <c r="E18" s="19">
        <v>1</v>
      </c>
      <c r="F18" s="11">
        <f t="shared" si="1"/>
        <v>15</v>
      </c>
      <c r="G18" s="12">
        <v>96887</v>
      </c>
      <c r="H18" s="12" t="s">
        <v>137</v>
      </c>
    </row>
    <row r="19" spans="1:8" ht="105.6" customHeight="1" x14ac:dyDescent="0.3">
      <c r="A19" s="8" t="s">
        <v>28</v>
      </c>
      <c r="B19" s="8" t="s">
        <v>62</v>
      </c>
      <c r="C19" s="9">
        <f>IF(+E19="NA",0,10)</f>
        <v>0</v>
      </c>
      <c r="D19" s="18">
        <v>1</v>
      </c>
      <c r="E19" s="19" t="s">
        <v>121</v>
      </c>
      <c r="F19" s="11">
        <f t="shared" si="1"/>
        <v>0</v>
      </c>
      <c r="G19" s="12"/>
      <c r="H19" s="12"/>
    </row>
    <row r="20" spans="1:8" ht="105.6" customHeight="1" x14ac:dyDescent="0.3">
      <c r="A20" s="8" t="s">
        <v>28</v>
      </c>
      <c r="B20" s="8" t="s">
        <v>64</v>
      </c>
      <c r="C20" s="9">
        <f>IF(+E20="NA",0,15)</f>
        <v>15</v>
      </c>
      <c r="D20" s="18">
        <v>1</v>
      </c>
      <c r="E20" s="19">
        <v>1</v>
      </c>
      <c r="F20" s="11">
        <f t="shared" si="1"/>
        <v>15</v>
      </c>
      <c r="G20" s="80">
        <v>96847</v>
      </c>
      <c r="H20" s="12" t="s">
        <v>163</v>
      </c>
    </row>
    <row r="21" spans="1:8" ht="87.75" customHeight="1" x14ac:dyDescent="0.3">
      <c r="A21" s="8" t="s">
        <v>4</v>
      </c>
      <c r="B21" s="77" t="s">
        <v>65</v>
      </c>
      <c r="C21" s="9">
        <f>IF(+E21="NA",0,15)</f>
        <v>15</v>
      </c>
      <c r="D21" s="18">
        <v>1</v>
      </c>
      <c r="E21" s="19">
        <v>1</v>
      </c>
      <c r="F21" s="11">
        <f t="shared" si="1"/>
        <v>15</v>
      </c>
      <c r="G21" s="12" t="s">
        <v>138</v>
      </c>
      <c r="H21" s="12" t="s">
        <v>139</v>
      </c>
    </row>
    <row r="22" spans="1:8" ht="53.1" customHeight="1" x14ac:dyDescent="0.3">
      <c r="A22" s="4" t="s">
        <v>57</v>
      </c>
      <c r="B22" s="4" t="s">
        <v>57</v>
      </c>
      <c r="C22" s="4">
        <f>SUM(C23:C27)</f>
        <v>50</v>
      </c>
      <c r="D22" s="4">
        <f>SUM(D23:D27)</f>
        <v>17</v>
      </c>
      <c r="E22" s="4">
        <f>SUM(E23:E27)</f>
        <v>17</v>
      </c>
      <c r="F22" s="4">
        <f>SUM(F23:F27)</f>
        <v>50</v>
      </c>
      <c r="G22" s="17"/>
      <c r="H22" s="4"/>
    </row>
    <row r="23" spans="1:8" ht="105.6" customHeight="1" x14ac:dyDescent="0.3">
      <c r="A23" s="8" t="s">
        <v>67</v>
      </c>
      <c r="B23" s="8" t="s">
        <v>85</v>
      </c>
      <c r="C23" s="9">
        <f>IF(+E23="NA",0,10)</f>
        <v>10</v>
      </c>
      <c r="D23" s="18">
        <v>3</v>
      </c>
      <c r="E23" s="19">
        <v>3</v>
      </c>
      <c r="F23" s="11">
        <f>IF(ISERROR(E23/D23*C23),0,SUM(E23/D23*C23))</f>
        <v>10</v>
      </c>
      <c r="G23" s="12" t="s">
        <v>150</v>
      </c>
      <c r="H23" s="15"/>
    </row>
    <row r="24" spans="1:8" ht="122.4" x14ac:dyDescent="0.3">
      <c r="A24" s="8" t="s">
        <v>67</v>
      </c>
      <c r="B24" s="8" t="s">
        <v>94</v>
      </c>
      <c r="C24" s="9">
        <f>IF(+E24="NA",0,10)</f>
        <v>10</v>
      </c>
      <c r="D24" s="18">
        <v>3</v>
      </c>
      <c r="E24" s="19">
        <v>3</v>
      </c>
      <c r="F24" s="11">
        <f>IF(ISERROR(E24/D24*C24),0,SUM(E24/D24*C24))</f>
        <v>10</v>
      </c>
      <c r="G24" s="12" t="s">
        <v>150</v>
      </c>
      <c r="H24" s="15" t="s">
        <v>151</v>
      </c>
    </row>
    <row r="25" spans="1:8" ht="105.6" customHeight="1" x14ac:dyDescent="0.3">
      <c r="A25" s="8" t="s">
        <v>67</v>
      </c>
      <c r="B25" s="8" t="s">
        <v>58</v>
      </c>
      <c r="C25" s="9">
        <f>IF(+E25="NA",0,10)</f>
        <v>10</v>
      </c>
      <c r="D25" s="18">
        <v>3</v>
      </c>
      <c r="E25" s="19">
        <v>3</v>
      </c>
      <c r="F25" s="11">
        <f>IF(ISERROR(E25/D25*C25),0,SUM(E25/D25*C25))</f>
        <v>10</v>
      </c>
      <c r="G25" s="12" t="s">
        <v>150</v>
      </c>
      <c r="H25" s="12"/>
    </row>
    <row r="26" spans="1:8" ht="105.6" customHeight="1" x14ac:dyDescent="0.3">
      <c r="A26" s="8" t="s">
        <v>67</v>
      </c>
      <c r="B26" s="8" t="s">
        <v>75</v>
      </c>
      <c r="C26" s="9">
        <f>IF(+E26="NA",0,15)</f>
        <v>15</v>
      </c>
      <c r="D26" s="18">
        <v>3</v>
      </c>
      <c r="E26" s="19">
        <v>3</v>
      </c>
      <c r="F26" s="11">
        <f>IF(ISERROR(E26/D26*C26),0,SUM(E26/D26*C26))</f>
        <v>15</v>
      </c>
      <c r="G26" s="12" t="s">
        <v>150</v>
      </c>
      <c r="H26" s="12"/>
    </row>
    <row r="27" spans="1:8" ht="151.19999999999999" x14ac:dyDescent="0.3">
      <c r="A27" s="8" t="s">
        <v>67</v>
      </c>
      <c r="B27" s="8" t="s">
        <v>86</v>
      </c>
      <c r="C27" s="9">
        <f>IF(+E27="NA",0,5)</f>
        <v>5</v>
      </c>
      <c r="D27" s="18">
        <v>5</v>
      </c>
      <c r="E27" s="19">
        <v>5</v>
      </c>
      <c r="F27" s="11">
        <f>IF(ISERROR(E27/D27*C27),0,SUM(E27/D27*C27))</f>
        <v>5</v>
      </c>
      <c r="G27" s="12" t="s">
        <v>152</v>
      </c>
      <c r="H27" s="12"/>
    </row>
    <row r="28" spans="1:8" ht="57.9" customHeight="1" x14ac:dyDescent="0.3">
      <c r="A28" s="4" t="s">
        <v>59</v>
      </c>
      <c r="B28" s="4" t="s">
        <v>59</v>
      </c>
      <c r="C28" s="4">
        <f>SUM(C29:C30)</f>
        <v>20</v>
      </c>
      <c r="D28" s="4">
        <f>SUM(D29:D30)</f>
        <v>8</v>
      </c>
      <c r="E28" s="4">
        <f>SUM(E29:E30)</f>
        <v>8</v>
      </c>
      <c r="F28" s="4">
        <f>SUM(F29:F30)</f>
        <v>20</v>
      </c>
      <c r="G28" s="17"/>
      <c r="H28" s="4"/>
    </row>
    <row r="29" spans="1:8" ht="105.6" customHeight="1" x14ac:dyDescent="0.3">
      <c r="A29" s="8" t="s">
        <v>59</v>
      </c>
      <c r="B29" s="8" t="s">
        <v>78</v>
      </c>
      <c r="C29" s="9">
        <f>IF(+E29="NA",0,10)</f>
        <v>10</v>
      </c>
      <c r="D29" s="18">
        <v>5</v>
      </c>
      <c r="E29" s="19">
        <v>5</v>
      </c>
      <c r="F29" s="11">
        <f>IF(ISERROR(E29/D29*C29),0,SUM(E29/D29*C29))</f>
        <v>10</v>
      </c>
      <c r="G29" s="12" t="s">
        <v>143</v>
      </c>
      <c r="H29" s="12" t="s">
        <v>144</v>
      </c>
    </row>
    <row r="30" spans="1:8" ht="109.2" x14ac:dyDescent="0.3">
      <c r="A30" s="8" t="s">
        <v>59</v>
      </c>
      <c r="B30" s="16" t="s">
        <v>95</v>
      </c>
      <c r="C30" s="9">
        <f>IF(+E30="NA",0,10)</f>
        <v>10</v>
      </c>
      <c r="D30" s="18">
        <v>3</v>
      </c>
      <c r="E30" s="19">
        <v>3</v>
      </c>
      <c r="F30" s="11">
        <v>10</v>
      </c>
      <c r="G30" s="12" t="s">
        <v>145</v>
      </c>
      <c r="H30" s="12" t="s">
        <v>146</v>
      </c>
    </row>
    <row r="31" spans="1:8" ht="56.1" customHeight="1" x14ac:dyDescent="0.3">
      <c r="A31" s="4" t="s">
        <v>66</v>
      </c>
      <c r="B31" s="4" t="s">
        <v>66</v>
      </c>
      <c r="C31" s="4">
        <f>SUM(C32:C34)</f>
        <v>30</v>
      </c>
      <c r="D31" s="4">
        <f>SUM(D32:D34)</f>
        <v>9</v>
      </c>
      <c r="E31" s="4">
        <f>SUM(E32:E34)</f>
        <v>9</v>
      </c>
      <c r="F31" s="4">
        <f>SUM(F32:F34)</f>
        <v>30</v>
      </c>
      <c r="G31" s="17"/>
      <c r="H31" s="4"/>
    </row>
    <row r="32" spans="1:8" ht="69.599999999999994" x14ac:dyDescent="0.3">
      <c r="A32" s="8" t="s">
        <v>66</v>
      </c>
      <c r="B32" s="8" t="s">
        <v>74</v>
      </c>
      <c r="C32" s="9">
        <f>IF(+E32="NA",0,10)</f>
        <v>10</v>
      </c>
      <c r="D32" s="21">
        <v>3</v>
      </c>
      <c r="E32" s="19">
        <v>3</v>
      </c>
      <c r="F32" s="11">
        <f>IF(ISERROR(E32/D32*C32),0,SUM(E32/D32*C32))</f>
        <v>10</v>
      </c>
      <c r="G32" s="12" t="s">
        <v>147</v>
      </c>
      <c r="H32" s="12"/>
    </row>
    <row r="33" spans="1:8" ht="94.8" x14ac:dyDescent="0.3">
      <c r="A33" s="8" t="s">
        <v>66</v>
      </c>
      <c r="B33" s="8" t="s">
        <v>76</v>
      </c>
      <c r="C33" s="9">
        <f>IF(+E33="NA",0,10)</f>
        <v>10</v>
      </c>
      <c r="D33" s="21">
        <v>3</v>
      </c>
      <c r="E33" s="19">
        <v>3</v>
      </c>
      <c r="F33" s="11">
        <v>10</v>
      </c>
      <c r="G33" s="12" t="s">
        <v>148</v>
      </c>
      <c r="H33" s="12"/>
    </row>
    <row r="34" spans="1:8" ht="110.4" x14ac:dyDescent="0.3">
      <c r="A34" s="8" t="s">
        <v>66</v>
      </c>
      <c r="B34" s="8" t="s">
        <v>96</v>
      </c>
      <c r="C34" s="9">
        <f>IF(+E34="NA",0,10)</f>
        <v>10</v>
      </c>
      <c r="D34" s="21">
        <v>3</v>
      </c>
      <c r="E34" s="19">
        <v>3</v>
      </c>
      <c r="F34" s="11">
        <f>IF(ISERROR(E34/D34*C34),0,SUM(E34/D34*C34))</f>
        <v>10</v>
      </c>
      <c r="G34" s="12" t="s">
        <v>148</v>
      </c>
      <c r="H34" s="12"/>
    </row>
    <row r="35" spans="1:8" ht="50.1" customHeight="1" x14ac:dyDescent="0.3">
      <c r="A35" s="4" t="s">
        <v>68</v>
      </c>
      <c r="B35" s="4" t="s">
        <v>68</v>
      </c>
      <c r="C35" s="4">
        <f>SUM(C36:C36)</f>
        <v>10</v>
      </c>
      <c r="D35" s="4">
        <f>SUM(D36:D36)</f>
        <v>5</v>
      </c>
      <c r="E35" s="4">
        <f>SUM(E36:E36)</f>
        <v>5</v>
      </c>
      <c r="F35" s="4">
        <f>SUM(F36:F36)</f>
        <v>10</v>
      </c>
      <c r="G35" s="17"/>
      <c r="H35" s="4"/>
    </row>
    <row r="36" spans="1:8" ht="148.80000000000001" x14ac:dyDescent="0.3">
      <c r="A36" s="8" t="s">
        <v>68</v>
      </c>
      <c r="B36" s="16" t="s">
        <v>77</v>
      </c>
      <c r="C36" s="9">
        <f>IF(+E36="NA",0,10)</f>
        <v>10</v>
      </c>
      <c r="D36" s="21">
        <v>5</v>
      </c>
      <c r="E36" s="22">
        <v>5</v>
      </c>
      <c r="F36" s="11">
        <f t="shared" ref="F36" si="2">IF(ISERROR(E36/D36*C36),0,SUM(E36/D36*C36))</f>
        <v>10</v>
      </c>
      <c r="G36" s="12" t="s">
        <v>149</v>
      </c>
      <c r="H36" s="12"/>
    </row>
    <row r="37" spans="1:8" ht="39.9" customHeight="1" x14ac:dyDescent="0.3">
      <c r="A37" s="4" t="s">
        <v>29</v>
      </c>
      <c r="B37" s="4" t="s">
        <v>5</v>
      </c>
      <c r="C37" s="4">
        <f>SUM(C38:C41)</f>
        <v>0</v>
      </c>
      <c r="D37" s="4">
        <f>SUM(D38:D41)</f>
        <v>7</v>
      </c>
      <c r="E37" s="4">
        <f>SUM(E38:E41)</f>
        <v>0</v>
      </c>
      <c r="F37" s="4">
        <f>SUM(F38:F41)</f>
        <v>0</v>
      </c>
      <c r="G37" s="23"/>
      <c r="H37" s="24"/>
    </row>
    <row r="38" spans="1:8" ht="129.75" customHeight="1" x14ac:dyDescent="0.3">
      <c r="A38" s="8" t="s">
        <v>29</v>
      </c>
      <c r="B38" s="16" t="s">
        <v>106</v>
      </c>
      <c r="C38" s="9">
        <f>IF(+E38="NA",0,20)</f>
        <v>0</v>
      </c>
      <c r="D38" s="18">
        <v>2</v>
      </c>
      <c r="E38" s="19" t="s">
        <v>121</v>
      </c>
      <c r="F38" s="11">
        <f>IF(ISERROR(E38/D38*C38),0,SUM(E38/D38*C38))</f>
        <v>0</v>
      </c>
      <c r="G38" s="12"/>
      <c r="H38" s="12"/>
    </row>
    <row r="39" spans="1:8" ht="94.8" x14ac:dyDescent="0.3">
      <c r="A39" s="8" t="s">
        <v>29</v>
      </c>
      <c r="B39" s="16" t="s">
        <v>80</v>
      </c>
      <c r="C39" s="9">
        <f>IF(+E39="NA",0,20)</f>
        <v>0</v>
      </c>
      <c r="D39" s="21">
        <v>1</v>
      </c>
      <c r="E39" s="19" t="s">
        <v>121</v>
      </c>
      <c r="F39" s="11">
        <f>IF(ISERROR(E39/D39*C39),0,SUM(E39/D39*C39))</f>
        <v>0</v>
      </c>
      <c r="G39" s="12"/>
      <c r="H39" s="12"/>
    </row>
    <row r="40" spans="1:8" ht="105.6" customHeight="1" x14ac:dyDescent="0.3">
      <c r="A40" s="8" t="s">
        <v>29</v>
      </c>
      <c r="B40" s="16" t="s">
        <v>81</v>
      </c>
      <c r="C40" s="9">
        <f>IF(+E40="NA",0,20)</f>
        <v>0</v>
      </c>
      <c r="D40" s="21">
        <v>1</v>
      </c>
      <c r="E40" s="19" t="s">
        <v>121</v>
      </c>
      <c r="F40" s="11">
        <f>IF(ISERROR(E40/D40*C40),0,SUM(E40/D40*C40))</f>
        <v>0</v>
      </c>
      <c r="G40" s="12"/>
      <c r="H40" s="12"/>
    </row>
    <row r="41" spans="1:8" ht="108" x14ac:dyDescent="0.3">
      <c r="A41" s="8" t="s">
        <v>29</v>
      </c>
      <c r="B41" s="16" t="s">
        <v>82</v>
      </c>
      <c r="C41" s="9">
        <f>IF(+E41="NA",0,20)</f>
        <v>0</v>
      </c>
      <c r="D41" s="18">
        <v>3</v>
      </c>
      <c r="E41" s="19" t="s">
        <v>121</v>
      </c>
      <c r="F41" s="11">
        <f>IF(ISERROR(E41/D41*C41),0,SUM(E41/D41*C41))</f>
        <v>0</v>
      </c>
      <c r="G41" s="12"/>
      <c r="H41" s="12"/>
    </row>
    <row r="42" spans="1:8" ht="46.8" x14ac:dyDescent="0.3">
      <c r="A42" s="4" t="s">
        <v>69</v>
      </c>
      <c r="B42" s="4" t="s">
        <v>69</v>
      </c>
      <c r="C42" s="4">
        <f>SUM(C43:C46)</f>
        <v>20</v>
      </c>
      <c r="D42" s="4">
        <f>SUM(D43:D46)</f>
        <v>14</v>
      </c>
      <c r="E42" s="4">
        <f>SUM(E43:E46)</f>
        <v>3</v>
      </c>
      <c r="F42" s="4">
        <f>SUM(F43:F46)</f>
        <v>7.5</v>
      </c>
      <c r="G42" s="17"/>
      <c r="H42" s="4"/>
    </row>
    <row r="43" spans="1:8" ht="105.6" customHeight="1" x14ac:dyDescent="0.3">
      <c r="A43" s="8" t="s">
        <v>69</v>
      </c>
      <c r="B43" s="8" t="s">
        <v>30</v>
      </c>
      <c r="C43" s="9">
        <f>IF(+E43="NA",0,10)</f>
        <v>10</v>
      </c>
      <c r="D43" s="21">
        <v>5</v>
      </c>
      <c r="E43" s="19"/>
      <c r="F43" s="11">
        <f>IF(ISERROR(E43/D43*C43),0,SUM(E43/D43*C43))</f>
        <v>0</v>
      </c>
      <c r="G43" s="12"/>
      <c r="H43" s="12"/>
    </row>
    <row r="44" spans="1:8" ht="105.6" customHeight="1" x14ac:dyDescent="0.3">
      <c r="A44" s="8" t="s">
        <v>69</v>
      </c>
      <c r="B44" s="16" t="s">
        <v>88</v>
      </c>
      <c r="C44" s="9">
        <v>0</v>
      </c>
      <c r="D44" s="21">
        <v>5</v>
      </c>
      <c r="E44" s="19" t="s">
        <v>130</v>
      </c>
      <c r="F44" s="11">
        <f>IF(ISERROR(E44/D44*C44),0,SUM(E44/D44*C44))</f>
        <v>0</v>
      </c>
      <c r="G44" s="12"/>
      <c r="H44" s="12" t="s">
        <v>142</v>
      </c>
    </row>
    <row r="45" spans="1:8" ht="105.6" customHeight="1" x14ac:dyDescent="0.3">
      <c r="A45" s="8" t="s">
        <v>69</v>
      </c>
      <c r="B45" s="8" t="s">
        <v>89</v>
      </c>
      <c r="C45" s="9">
        <f>IF(+E45="NA",0,5)</f>
        <v>5</v>
      </c>
      <c r="D45" s="21">
        <v>2</v>
      </c>
      <c r="E45" s="19">
        <v>1</v>
      </c>
      <c r="F45" s="11">
        <f>IF(ISERROR(E45/D45*C45),0,SUM(E45/D45*C45))</f>
        <v>2.5</v>
      </c>
      <c r="G45" s="12" t="s">
        <v>140</v>
      </c>
      <c r="H45" s="12" t="s">
        <v>141</v>
      </c>
    </row>
    <row r="46" spans="1:8" ht="105.6" customHeight="1" x14ac:dyDescent="0.3">
      <c r="A46" s="8" t="s">
        <v>69</v>
      </c>
      <c r="B46" s="8" t="s">
        <v>90</v>
      </c>
      <c r="C46" s="9">
        <f>IF(+E46="NA",0,5)</f>
        <v>5</v>
      </c>
      <c r="D46" s="21">
        <v>2</v>
      </c>
      <c r="E46" s="19">
        <v>2</v>
      </c>
      <c r="F46" s="11">
        <f>IF(ISERROR(E46/D46*C46),0,SUM(E46/D46*C46))</f>
        <v>5</v>
      </c>
      <c r="G46" s="12" t="s">
        <v>140</v>
      </c>
      <c r="H46" s="12"/>
    </row>
    <row r="47" spans="1:8" ht="36" customHeight="1" x14ac:dyDescent="0.3">
      <c r="A47" s="4" t="s">
        <v>31</v>
      </c>
      <c r="B47" s="4" t="s">
        <v>32</v>
      </c>
      <c r="C47" s="4">
        <f>SUM(C48:C57)</f>
        <v>110</v>
      </c>
      <c r="D47" s="4">
        <f>SUM(D48:D57)</f>
        <v>15</v>
      </c>
      <c r="E47" s="4">
        <f>SUM(E48:E57)</f>
        <v>8</v>
      </c>
      <c r="F47" s="4">
        <f>SUM(F48:F57)</f>
        <v>47.5</v>
      </c>
      <c r="G47" s="17"/>
      <c r="H47" s="4"/>
    </row>
    <row r="48" spans="1:8" ht="258" x14ac:dyDescent="0.3">
      <c r="A48" s="8" t="s">
        <v>33</v>
      </c>
      <c r="B48" s="8" t="s">
        <v>79</v>
      </c>
      <c r="C48" s="9">
        <f>IF(+E48="NA",0,20)</f>
        <v>20</v>
      </c>
      <c r="D48" s="21">
        <v>5</v>
      </c>
      <c r="E48" s="19">
        <v>5</v>
      </c>
      <c r="F48" s="11">
        <f t="shared" ref="F48:F50" si="3">IF(ISERROR(E48/D48*C48),0,SUM(E48/D48*C48))</f>
        <v>20</v>
      </c>
      <c r="G48" s="12" t="s">
        <v>153</v>
      </c>
      <c r="H48" s="12"/>
    </row>
    <row r="49" spans="1:8" ht="105.6" customHeight="1" x14ac:dyDescent="0.3">
      <c r="A49" s="8" t="s">
        <v>33</v>
      </c>
      <c r="B49" s="8" t="s">
        <v>87</v>
      </c>
      <c r="C49" s="9">
        <f>IF(+E49="NA",0,10)</f>
        <v>10</v>
      </c>
      <c r="D49" s="21">
        <v>1</v>
      </c>
      <c r="E49" s="19">
        <v>1</v>
      </c>
      <c r="F49" s="11">
        <f t="shared" si="3"/>
        <v>10</v>
      </c>
      <c r="G49" s="81">
        <v>45809</v>
      </c>
      <c r="H49" s="12"/>
    </row>
    <row r="50" spans="1:8" ht="82.5" customHeight="1" x14ac:dyDescent="0.3">
      <c r="A50" s="8" t="s">
        <v>33</v>
      </c>
      <c r="B50" s="8" t="s">
        <v>34</v>
      </c>
      <c r="C50" s="9">
        <f>IF(+E50="NA",0,10)</f>
        <v>10</v>
      </c>
      <c r="D50" s="21">
        <v>1</v>
      </c>
      <c r="E50" s="19">
        <v>0</v>
      </c>
      <c r="F50" s="11">
        <f t="shared" si="3"/>
        <v>0</v>
      </c>
      <c r="G50" s="12"/>
      <c r="H50" s="12" t="s">
        <v>164</v>
      </c>
    </row>
    <row r="51" spans="1:8" ht="130.5" customHeight="1" x14ac:dyDescent="0.3">
      <c r="A51" s="8" t="s">
        <v>33</v>
      </c>
      <c r="B51" s="8" t="s">
        <v>99</v>
      </c>
      <c r="C51" s="9">
        <f>IF(+E51="NA",0,10)</f>
        <v>10</v>
      </c>
      <c r="D51" s="21">
        <v>1</v>
      </c>
      <c r="E51" s="19">
        <v>0</v>
      </c>
      <c r="F51" s="11">
        <f t="shared" ref="F51:F57" si="4">IF(ISERROR(E51/D51*C51),0,SUM(E51/D51*C51))</f>
        <v>0</v>
      </c>
      <c r="G51" s="12"/>
      <c r="H51" s="12" t="s">
        <v>156</v>
      </c>
    </row>
    <row r="52" spans="1:8" ht="159.75" customHeight="1" x14ac:dyDescent="0.3">
      <c r="A52" s="8" t="s">
        <v>33</v>
      </c>
      <c r="B52" s="8" t="s">
        <v>100</v>
      </c>
      <c r="C52" s="9">
        <f>IF(+E52="NA",0,15)</f>
        <v>15</v>
      </c>
      <c r="D52" s="21">
        <v>2</v>
      </c>
      <c r="E52" s="19">
        <v>1</v>
      </c>
      <c r="F52" s="11">
        <f t="shared" si="4"/>
        <v>7.5</v>
      </c>
      <c r="G52" s="12" t="s">
        <v>160</v>
      </c>
      <c r="H52" s="12" t="s">
        <v>161</v>
      </c>
    </row>
    <row r="53" spans="1:8" ht="124.8" x14ac:dyDescent="0.3">
      <c r="A53" s="8" t="s">
        <v>33</v>
      </c>
      <c r="B53" s="8" t="s">
        <v>101</v>
      </c>
      <c r="C53" s="9">
        <f>IF(+E53="NA",0,10)</f>
        <v>10</v>
      </c>
      <c r="D53" s="21">
        <v>1</v>
      </c>
      <c r="E53" s="19">
        <v>0</v>
      </c>
      <c r="F53" s="11">
        <f t="shared" si="4"/>
        <v>0</v>
      </c>
      <c r="G53" s="12"/>
      <c r="H53" s="12" t="s">
        <v>154</v>
      </c>
    </row>
    <row r="54" spans="1:8" ht="144.6" customHeight="1" x14ac:dyDescent="0.3">
      <c r="A54" s="8" t="s">
        <v>33</v>
      </c>
      <c r="B54" s="16" t="s">
        <v>102</v>
      </c>
      <c r="C54" s="9">
        <f>IF(+E54="NA",0,15)</f>
        <v>0</v>
      </c>
      <c r="D54" s="21">
        <v>1</v>
      </c>
      <c r="E54" s="19" t="s">
        <v>121</v>
      </c>
      <c r="F54" s="11">
        <f t="shared" si="4"/>
        <v>0</v>
      </c>
      <c r="G54" s="12"/>
      <c r="H54" s="12" t="s">
        <v>155</v>
      </c>
    </row>
    <row r="55" spans="1:8" ht="348" x14ac:dyDescent="0.3">
      <c r="A55" s="8" t="s">
        <v>33</v>
      </c>
      <c r="B55" s="8" t="s">
        <v>103</v>
      </c>
      <c r="C55" s="9">
        <f>IF(+E55="NA",0,15)</f>
        <v>15</v>
      </c>
      <c r="D55" s="21">
        <v>1</v>
      </c>
      <c r="E55" s="19">
        <v>0</v>
      </c>
      <c r="F55" s="11">
        <f t="shared" si="4"/>
        <v>0</v>
      </c>
      <c r="G55" s="12"/>
      <c r="H55" s="12" t="s">
        <v>157</v>
      </c>
    </row>
    <row r="56" spans="1:8" ht="105.6" customHeight="1" x14ac:dyDescent="0.3">
      <c r="A56" s="8" t="s">
        <v>33</v>
      </c>
      <c r="B56" s="8" t="s">
        <v>104</v>
      </c>
      <c r="C56" s="9">
        <f>IF(+E56="NA",0,10)</f>
        <v>10</v>
      </c>
      <c r="D56" s="21">
        <v>1</v>
      </c>
      <c r="E56" s="19">
        <v>1</v>
      </c>
      <c r="F56" s="11">
        <f t="shared" si="4"/>
        <v>10</v>
      </c>
      <c r="G56" s="12"/>
      <c r="H56" s="12" t="s">
        <v>159</v>
      </c>
    </row>
    <row r="57" spans="1:8" ht="72" customHeight="1" x14ac:dyDescent="0.3">
      <c r="A57" s="8" t="s">
        <v>33</v>
      </c>
      <c r="B57" s="8" t="s">
        <v>105</v>
      </c>
      <c r="C57" s="9">
        <f>IF(+E57="NA",0,10)</f>
        <v>10</v>
      </c>
      <c r="D57" s="21">
        <v>1</v>
      </c>
      <c r="E57" s="19">
        <v>0</v>
      </c>
      <c r="F57" s="11">
        <f t="shared" si="4"/>
        <v>0</v>
      </c>
      <c r="G57" s="12"/>
      <c r="H57" s="12" t="s">
        <v>158</v>
      </c>
    </row>
    <row r="58" spans="1:8" ht="21.9" customHeight="1" x14ac:dyDescent="0.3">
      <c r="A58" s="25" t="s">
        <v>97</v>
      </c>
      <c r="B58" s="26" t="s">
        <v>83</v>
      </c>
      <c r="C58" s="25">
        <f>C47+C42+C37+C35+C31+C28+C22+C14+C10+C3</f>
        <v>390</v>
      </c>
      <c r="D58" s="25">
        <f>D47+D42+D37+D35+D31+D28+D22+D14+D10+D3</f>
        <v>115</v>
      </c>
      <c r="E58" s="25">
        <f>E47+E42+E37+E35+E31+E28+E22+E14+E10+E3</f>
        <v>75</v>
      </c>
      <c r="F58" s="25">
        <f>+F3+F10+F14+F22+F28+F31+F35+F37+F42+F47</f>
        <v>296.66666666666663</v>
      </c>
      <c r="G58" s="27"/>
      <c r="H58" s="27"/>
    </row>
  </sheetData>
  <mergeCells count="5">
    <mergeCell ref="A1:A2"/>
    <mergeCell ref="B1:B2"/>
    <mergeCell ref="C1:F1"/>
    <mergeCell ref="G1:G2"/>
    <mergeCell ref="H1:H2"/>
  </mergeCells>
  <pageMargins left="0.75" right="0.25" top="0.05" bottom="0.05" header="0.05" footer="0.25"/>
  <pageSetup scale="53" fitToHeight="8"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5BBF-F1A0-48FF-B2D5-C0505ABD5145}">
  <dimension ref="A1:A11"/>
  <sheetViews>
    <sheetView workbookViewId="0">
      <selection activeCell="A8" sqref="A8"/>
    </sheetView>
  </sheetViews>
  <sheetFormatPr defaultRowHeight="14.4" x14ac:dyDescent="0.3"/>
  <sheetData>
    <row r="1" spans="1:1" x14ac:dyDescent="0.3">
      <c r="A1" t="s">
        <v>107</v>
      </c>
    </row>
    <row r="3" spans="1:1" x14ac:dyDescent="0.3">
      <c r="A3" t="s">
        <v>108</v>
      </c>
    </row>
    <row r="4" spans="1:1" x14ac:dyDescent="0.3">
      <c r="A4" t="s">
        <v>109</v>
      </c>
    </row>
    <row r="5" spans="1:1" x14ac:dyDescent="0.3">
      <c r="A5" t="s">
        <v>110</v>
      </c>
    </row>
    <row r="6" spans="1:1" x14ac:dyDescent="0.3">
      <c r="A6" t="s">
        <v>111</v>
      </c>
    </row>
    <row r="7" spans="1:1" x14ac:dyDescent="0.3">
      <c r="A7" t="s">
        <v>112</v>
      </c>
    </row>
    <row r="8" spans="1:1" x14ac:dyDescent="0.3">
      <c r="A8" t="s">
        <v>113</v>
      </c>
    </row>
    <row r="9" spans="1:1" x14ac:dyDescent="0.3">
      <c r="A9" t="s">
        <v>114</v>
      </c>
    </row>
    <row r="10" spans="1:1" x14ac:dyDescent="0.3">
      <c r="A10" t="s">
        <v>115</v>
      </c>
    </row>
    <row r="11" spans="1:1" x14ac:dyDescent="0.3">
      <c r="A11" t="s">
        <v>116</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Scoring</vt:lpstr>
      <vt:lpstr>Items to request ahead of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 Heather</dc:creator>
  <cp:lastModifiedBy>Olivo, Jennifer</cp:lastModifiedBy>
  <cp:lastPrinted>2025-06-04T16:39:51Z</cp:lastPrinted>
  <dcterms:created xsi:type="dcterms:W3CDTF">2025-04-30T13:31:43Z</dcterms:created>
  <dcterms:modified xsi:type="dcterms:W3CDTF">2025-07-17T15:24:24Z</dcterms:modified>
</cp:coreProperties>
</file>