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Денис\OneDrive\Рабочий стол\IT\Excel\"/>
    </mc:Choice>
  </mc:AlternateContent>
  <xr:revisionPtr revIDLastSave="0" documentId="13_ncr:1_{67D2E439-028F-4420-B745-63C61887C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дание 1" sheetId="1" r:id="rId1"/>
    <sheet name="Задание 2" sheetId="2" r:id="rId2"/>
    <sheet name="Структура сценария" sheetId="4" r:id="rId3"/>
    <sheet name="Задание 3" sheetId="3" r:id="rId4"/>
    <sheet name="Задание 4" sheetId="5" r:id="rId5"/>
    <sheet name="Отчет о результатах 4" sheetId="6" r:id="rId6"/>
  </sheets>
  <definedNames>
    <definedName name="Hourly_labor_cost">'Задание 2'!$B$2</definedName>
    <definedName name="Material_cost">'Задание 2'!$B$3</definedName>
    <definedName name="solver_adj" localSheetId="4" hidden="1">'Задание 4'!$B$3:$B$5</definedName>
    <definedName name="solver_cvg" localSheetId="4" hidden="1">0.0001</definedName>
    <definedName name="solver_drv" localSheetId="4" hidden="1">1</definedName>
    <definedName name="solver_eng" localSheetId="4" hidden="1">2</definedName>
    <definedName name="solver_est" localSheetId="4" hidden="1">1</definedName>
    <definedName name="solver_itr" localSheetId="4" hidden="1">2147483647</definedName>
    <definedName name="solver_lhs1" localSheetId="4" hidden="1">'Задание 4'!$B$3</definedName>
    <definedName name="solver_lhs2" localSheetId="4" hidden="1">'Задание 4'!$B$4</definedName>
    <definedName name="solver_lhs3" localSheetId="4" hidden="1">'Задание 4'!$B$5</definedName>
    <definedName name="solver_lhs4" localSheetId="4" hidden="1">'Задание 4'!$B$6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2</definedName>
    <definedName name="solver_nod" localSheetId="4" hidden="1">2147483647</definedName>
    <definedName name="solver_num" localSheetId="4" hidden="1">4</definedName>
    <definedName name="solver_nwt" localSheetId="4" hidden="1">1</definedName>
    <definedName name="solver_opt" localSheetId="4" hidden="1">'Задание 4'!$D$6</definedName>
    <definedName name="solver_pre" localSheetId="4" hidden="1">0.000001</definedName>
    <definedName name="solver_rbv" localSheetId="4" hidden="1">1</definedName>
    <definedName name="solver_rel1" localSheetId="4" hidden="1">3</definedName>
    <definedName name="solver_rel2" localSheetId="4" hidden="1">3</definedName>
    <definedName name="solver_rel3" localSheetId="4" hidden="1">1</definedName>
    <definedName name="solver_rel4" localSheetId="4" hidden="1">1</definedName>
    <definedName name="solver_rhs1" localSheetId="4" hidden="1">50</definedName>
    <definedName name="solver_rhs2" localSheetId="4" hidden="1">40</definedName>
    <definedName name="solver_rhs3" localSheetId="4" hidden="1">40</definedName>
    <definedName name="solver_rhs4" localSheetId="4" hidden="1">300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5" l="1"/>
  <c r="D5" i="5"/>
  <c r="D4" i="5"/>
  <c r="D3" i="5"/>
  <c r="D6" i="5" l="1"/>
  <c r="C10" i="3"/>
  <c r="C11" i="3" s="1"/>
  <c r="C12" i="3" s="1"/>
  <c r="C13" i="3" s="1"/>
  <c r="D9" i="2" l="1"/>
  <c r="D11" i="2" s="1"/>
  <c r="D13" i="2" s="1"/>
  <c r="C9" i="2"/>
  <c r="C11" i="2" s="1"/>
  <c r="C13" i="2" s="1"/>
  <c r="B9" i="2"/>
  <c r="B11" i="2" s="1"/>
  <c r="B13" i="2" s="1"/>
  <c r="B15" i="2" l="1"/>
  <c r="E5" i="1"/>
  <c r="E6" i="1" s="1"/>
  <c r="E7" i="1" s="1"/>
  <c r="E8" i="1" s="1"/>
  <c r="E9" i="1" s="1"/>
  <c r="E10" i="1" s="1"/>
  <c r="E11" i="1" s="1"/>
  <c r="E12" i="1" s="1"/>
  <c r="E13" i="1" s="1"/>
  <c r="F3" i="1"/>
  <c r="C10" i="1" l="1"/>
  <c r="C11" i="1" s="1"/>
  <c r="C12" i="1" l="1"/>
  <c r="G3" i="1"/>
  <c r="C13" i="1" l="1"/>
  <c r="I3" i="1" s="1"/>
  <c r="H3" i="1"/>
</calcChain>
</file>

<file path=xl/sharedStrings.xml><?xml version="1.0" encoding="utf-8"?>
<sst xmlns="http://schemas.openxmlformats.org/spreadsheetml/2006/main" count="122" uniqueCount="91">
  <si>
    <t>Расчет ипотечной ссуды</t>
  </si>
  <si>
    <t>Ячейки ввода</t>
  </si>
  <si>
    <t>Стоимость покупки:</t>
  </si>
  <si>
    <t>Первый платеж:</t>
  </si>
  <si>
    <t>Срок ссуды:</t>
  </si>
  <si>
    <t>Процентная ставка:</t>
  </si>
  <si>
    <t>Ячейки результата</t>
  </si>
  <si>
    <t>Размер ссуды:</t>
  </si>
  <si>
    <t>Месячная плата:</t>
  </si>
  <si>
    <t>Общая сумма выплат:</t>
  </si>
  <si>
    <t>Общая сумма комиссионных:</t>
  </si>
  <si>
    <t>Размер ссуды</t>
  </si>
  <si>
    <t>Мес. Плата</t>
  </si>
  <si>
    <t>Сумма выпл.</t>
  </si>
  <si>
    <t>Сумма коммис.</t>
  </si>
  <si>
    <t>Переменные затрат на ресурсы</t>
  </si>
  <si>
    <t>Почасовая оплата</t>
  </si>
  <si>
    <t>Стоимость ед. материала</t>
  </si>
  <si>
    <t>Изделие A</t>
  </si>
  <si>
    <t>Изделие B</t>
  </si>
  <si>
    <t>Изделие C</t>
  </si>
  <si>
    <t>Нормочас</t>
  </si>
  <si>
    <t>Затраты материалов</t>
  </si>
  <si>
    <t>Затраты производства</t>
  </si>
  <si>
    <t>Цена</t>
  </si>
  <si>
    <t>Доход от изделия</t>
  </si>
  <si>
    <t>Изготовлено изделий</t>
  </si>
  <si>
    <t>Суммарная прибыль по продукту</t>
  </si>
  <si>
    <t>Суммарная прибыль</t>
  </si>
  <si>
    <t>Hourly_labor_cost</t>
  </si>
  <si>
    <t>Material_cost</t>
  </si>
  <si>
    <t>$B$13</t>
  </si>
  <si>
    <t>$C$13</t>
  </si>
  <si>
    <t>$D$13</t>
  </si>
  <si>
    <t>$B$15</t>
  </si>
  <si>
    <t xml:space="preserve">Пессимистический сценарий </t>
  </si>
  <si>
    <t>Автор: Денис , 04.06.2023
Автор изменений: Денис , 04.06.2023</t>
  </si>
  <si>
    <t>Оптимистический сценарий</t>
  </si>
  <si>
    <t>Вероятный сценарий</t>
  </si>
  <si>
    <t>Автор: Денис , 04.06.2023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</si>
  <si>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</si>
  <si>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</si>
  <si>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</si>
  <si>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</si>
  <si>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</si>
  <si>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</si>
  <si>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</si>
  <si>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Штук</t>
  </si>
  <si>
    <t>Доход/шт.</t>
  </si>
  <si>
    <t>Доход</t>
  </si>
  <si>
    <t>Итого</t>
  </si>
  <si>
    <t>Microsoft Excel 16.0 Отчет о результатах</t>
  </si>
  <si>
    <t>Лист: [Урок 5.xlsx]Задание 4</t>
  </si>
  <si>
    <t>Отчет создан: 04.06.2023 16:24:17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</si>
  <si>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</si>
  <si>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</si>
  <si>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</si>
  <si>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0,016 секунд.</t>
  </si>
  <si>
    <t>Число итераций: 1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</si>
  <si>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</si>
  <si>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</si>
  <si>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</si>
  <si>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</si>
  <si>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</si>
  <si>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</si>
  <si>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</si>
  <si>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</si>
  <si>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</si>
  <si>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</si>
  <si>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</si>
  <si>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</si>
  <si>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</si>
  <si>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</si>
  <si>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</si>
  <si>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$D$6</t>
  </si>
  <si>
    <t>Итого Доход</t>
  </si>
  <si>
    <t>$B$3</t>
  </si>
  <si>
    <t>Изделие A Штук</t>
  </si>
  <si>
    <t>Продолжить</t>
  </si>
  <si>
    <t>$B$4</t>
  </si>
  <si>
    <t>Изделие B Штук</t>
  </si>
  <si>
    <t>$B$5</t>
  </si>
  <si>
    <t>Изделие C Штук</t>
  </si>
  <si>
    <t>$B$6</t>
  </si>
  <si>
    <t>Итого Штук</t>
  </si>
  <si>
    <t>$B$6&lt;=300</t>
  </si>
  <si>
    <t>Привязка</t>
  </si>
  <si>
    <t>$B$3&gt;=50</t>
  </si>
  <si>
    <t>$B$4&gt;=40</t>
  </si>
  <si>
    <t>Без привязки</t>
  </si>
  <si>
    <t>$B$5&lt;=40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</si>
</sst>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#,##0.00\ &quot;₽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indexed="9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/>
    <xf numFmtId="0" fontId="0" fillId="0" borderId="0" xfId="0" quotePrefix="1"/>
    <xf numFmtId="0" fontId="5" fillId="0" borderId="0" xfId="0" applyFont="1"/>
    <xf numFmtId="0" fontId="0" fillId="0" borderId="2" xfId="0" applyBorder="1"/>
    <xf numFmtId="164" fontId="0" fillId="4" borderId="3" xfId="0" applyNumberFormat="1" applyFill="1" applyBorder="1"/>
    <xf numFmtId="10" fontId="0" fillId="4" borderId="4" xfId="0" applyNumberFormat="1" applyFill="1" applyBorder="1"/>
    <xf numFmtId="164" fontId="0" fillId="0" borderId="4" xfId="0" applyNumberFormat="1" applyBorder="1"/>
    <xf numFmtId="10" fontId="0" fillId="4" borderId="5" xfId="0" applyNumberFormat="1" applyFill="1" applyBorder="1"/>
    <xf numFmtId="164" fontId="0" fillId="0" borderId="5" xfId="0" applyNumberFormat="1" applyBorder="1"/>
    <xf numFmtId="10" fontId="0" fillId="4" borderId="6" xfId="0" applyNumberFormat="1" applyFill="1" applyBorder="1"/>
    <xf numFmtId="164" fontId="0" fillId="0" borderId="7" xfId="0" applyNumberFormat="1" applyBorder="1"/>
    <xf numFmtId="0" fontId="4" fillId="3" borderId="8" xfId="0" applyFont="1" applyFill="1" applyBorder="1" applyAlignment="1">
      <alignment horizontal="center"/>
    </xf>
    <xf numFmtId="0" fontId="0" fillId="0" borderId="8" xfId="0" applyBorder="1"/>
    <xf numFmtId="164" fontId="0" fillId="0" borderId="8" xfId="0" applyNumberFormat="1" applyBorder="1"/>
    <xf numFmtId="0" fontId="4" fillId="3" borderId="8" xfId="0" applyFont="1" applyFill="1" applyBorder="1"/>
    <xf numFmtId="164" fontId="0" fillId="0" borderId="8" xfId="2" applyNumberFormat="1" applyFont="1" applyBorder="1"/>
    <xf numFmtId="0" fontId="0" fillId="0" borderId="9" xfId="0" applyBorder="1"/>
    <xf numFmtId="0" fontId="4" fillId="0" borderId="10" xfId="0" applyFont="1" applyBorder="1"/>
    <xf numFmtId="164" fontId="4" fillId="0" borderId="10" xfId="2" applyNumberFormat="1" applyFont="1" applyBorder="1"/>
    <xf numFmtId="0" fontId="6" fillId="2" borderId="0" xfId="0" applyFont="1" applyFill="1"/>
    <xf numFmtId="164" fontId="6" fillId="2" borderId="0" xfId="0" applyNumberFormat="1" applyFont="1" applyFill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12" xfId="0" applyNumberFormat="1" applyFill="1" applyBorder="1" applyAlignment="1"/>
    <xf numFmtId="0" fontId="7" fillId="5" borderId="13" xfId="0" applyFont="1" applyFill="1" applyBorder="1" applyAlignment="1">
      <alignment horizontal="left"/>
    </xf>
    <xf numFmtId="0" fontId="7" fillId="5" borderId="11" xfId="0" applyFont="1" applyFill="1" applyBorder="1" applyAlignment="1">
      <alignment horizontal="left"/>
    </xf>
    <xf numFmtId="0" fontId="0" fillId="0" borderId="14" xfId="0" applyFill="1" applyBorder="1" applyAlignment="1"/>
    <xf numFmtId="0" fontId="8" fillId="6" borderId="0" xfId="0" applyFont="1" applyFill="1" applyBorder="1" applyAlignment="1">
      <alignment horizontal="left"/>
    </xf>
    <xf numFmtId="0" fontId="9" fillId="6" borderId="14" xfId="0" applyFont="1" applyFill="1" applyBorder="1" applyAlignment="1">
      <alignment horizontal="left"/>
    </xf>
    <xf numFmtId="0" fontId="8" fillId="6" borderId="12" xfId="0" applyFont="1" applyFill="1" applyBorder="1" applyAlignment="1">
      <alignment horizontal="left"/>
    </xf>
    <xf numFmtId="0" fontId="10" fillId="5" borderId="11" xfId="0" applyFont="1" applyFill="1" applyBorder="1" applyAlignment="1">
      <alignment horizontal="right"/>
    </xf>
    <xf numFmtId="0" fontId="10" fillId="5" borderId="13" xfId="0" applyFont="1" applyFill="1" applyBorder="1" applyAlignment="1">
      <alignment horizontal="right"/>
    </xf>
    <xf numFmtId="164" fontId="0" fillId="7" borderId="0" xfId="0" applyNumberFormat="1" applyFill="1" applyBorder="1" applyAlignment="1"/>
    <xf numFmtId="0" fontId="11" fillId="0" borderId="0" xfId="0" applyFont="1" applyFill="1" applyBorder="1" applyAlignment="1">
      <alignment vertical="top" wrapText="1"/>
    </xf>
    <xf numFmtId="2" fontId="0" fillId="0" borderId="0" xfId="0" applyNumberFormat="1"/>
    <xf numFmtId="1" fontId="12" fillId="0" borderId="0" xfId="0" applyNumberFormat="1" applyFont="1" applyAlignment="1">
      <alignment horizontal="centerContinuous"/>
    </xf>
    <xf numFmtId="1" fontId="0" fillId="0" borderId="0" xfId="0" applyNumberFormat="1"/>
    <xf numFmtId="1" fontId="0" fillId="3" borderId="15" xfId="0" applyNumberFormat="1" applyFill="1" applyBorder="1"/>
    <xf numFmtId="1" fontId="4" fillId="3" borderId="15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1" applyNumberFormat="1" applyFont="1" applyFill="1" applyBorder="1" applyAlignment="1"/>
    <xf numFmtId="1" fontId="4" fillId="0" borderId="16" xfId="0" applyNumberFormat="1" applyFont="1" applyBorder="1" applyAlignment="1">
      <alignment horizontal="left" vertical="center"/>
    </xf>
    <xf numFmtId="1" fontId="13" fillId="0" borderId="16" xfId="0" applyNumberFormat="1" applyFont="1" applyBorder="1" applyAlignment="1">
      <alignment vertical="center"/>
    </xf>
    <xf numFmtId="0" fontId="2" fillId="0" borderId="0" xfId="0" applyFont="1"/>
    <xf numFmtId="0" fontId="0" fillId="0" borderId="18" xfId="0" applyFill="1" applyBorder="1" applyAlignment="1"/>
    <xf numFmtId="0" fontId="9" fillId="0" borderId="17" xfId="0" applyFont="1" applyFill="1" applyBorder="1" applyAlignment="1">
      <alignment horizontal="center"/>
    </xf>
    <xf numFmtId="0" fontId="0" fillId="0" borderId="19" xfId="0" applyFill="1" applyBorder="1" applyAlignment="1"/>
    <xf numFmtId="1" fontId="0" fillId="0" borderId="18" xfId="0" applyNumberFormat="1" applyFill="1" applyBorder="1" applyAlignment="1"/>
    <xf numFmtId="1" fontId="0" fillId="0" borderId="19" xfId="0" applyNumberFormat="1" applyFill="1" applyBorder="1" applyAlignment="1"/>
  </cellXfs>
  <cellStyles count="3">
    <cellStyle name="Денежный" xfId="2" builtinId="4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"/>
  <sheetViews>
    <sheetView tabSelected="1" workbookViewId="0">
      <selection activeCell="F19" sqref="F19"/>
    </sheetView>
  </sheetViews>
  <sheetFormatPr defaultRowHeight="14.4" x14ac:dyDescent="0.3"/>
  <cols>
    <col min="2" max="2" width="27.109375" bestFit="1" customWidth="1"/>
    <col min="3" max="3" width="12.77734375" bestFit="1" customWidth="1"/>
    <col min="6" max="6" width="13.109375" bestFit="1" customWidth="1"/>
    <col min="7" max="7" width="11.88671875" bestFit="1" customWidth="1"/>
    <col min="8" max="8" width="12.77734375" bestFit="1" customWidth="1"/>
    <col min="9" max="9" width="14.6640625" bestFit="1" customWidth="1"/>
  </cols>
  <sheetData>
    <row r="1" spans="2:9" ht="21" x14ac:dyDescent="0.4">
      <c r="B1" s="1" t="s">
        <v>0</v>
      </c>
      <c r="C1" s="1"/>
    </row>
    <row r="2" spans="2:9" x14ac:dyDescent="0.3">
      <c r="F2" s="8" t="s">
        <v>11</v>
      </c>
      <c r="G2" s="8" t="s">
        <v>12</v>
      </c>
      <c r="H2" s="8" t="s">
        <v>13</v>
      </c>
      <c r="I2" s="8" t="s">
        <v>14</v>
      </c>
    </row>
    <row r="3" spans="2:9" x14ac:dyDescent="0.3">
      <c r="B3" s="2" t="s">
        <v>1</v>
      </c>
      <c r="C3" s="2"/>
      <c r="E3" s="9"/>
      <c r="F3" s="10">
        <f>C10</f>
        <v>3084000</v>
      </c>
      <c r="G3" s="10">
        <f>C11</f>
        <v>19492.977844523</v>
      </c>
      <c r="H3" s="10">
        <f>C12</f>
        <v>7017472.0240282798</v>
      </c>
      <c r="I3" s="10">
        <f>C13</f>
        <v>3933472.0240282798</v>
      </c>
    </row>
    <row r="4" spans="2:9" x14ac:dyDescent="0.3">
      <c r="B4" s="3" t="s">
        <v>2</v>
      </c>
      <c r="C4" s="4">
        <v>3855000</v>
      </c>
      <c r="E4" s="11">
        <v>4.4999999999999998E-2</v>
      </c>
      <c r="F4" s="12">
        <f t="dataTable" ref="F4:I13" dt2D="0" dtr="0" r1="C7"/>
        <v>3084000</v>
      </c>
      <c r="G4" s="12">
        <v>15626.174955030159</v>
      </c>
      <c r="H4" s="12">
        <v>5625422.9838108569</v>
      </c>
      <c r="I4" s="12">
        <v>2541422.9838108569</v>
      </c>
    </row>
    <row r="5" spans="2:9" x14ac:dyDescent="0.3">
      <c r="B5" s="3" t="s">
        <v>3</v>
      </c>
      <c r="C5" s="5">
        <v>0.2</v>
      </c>
      <c r="E5" s="13">
        <f>E4+0.25%</f>
        <v>4.7500000000000001E-2</v>
      </c>
      <c r="F5" s="14">
        <v>3084000</v>
      </c>
      <c r="G5" s="14">
        <v>16087.603857755941</v>
      </c>
      <c r="H5" s="14">
        <v>5791537.3887921385</v>
      </c>
      <c r="I5" s="14">
        <v>2707537.3887921385</v>
      </c>
    </row>
    <row r="6" spans="2:9" x14ac:dyDescent="0.3">
      <c r="B6" s="3" t="s">
        <v>4</v>
      </c>
      <c r="C6" s="3">
        <v>360</v>
      </c>
      <c r="E6" s="13">
        <f t="shared" ref="E6:E13" si="0">E5+0.25%</f>
        <v>0.05</v>
      </c>
      <c r="F6" s="14">
        <v>3084000</v>
      </c>
      <c r="G6" s="14">
        <v>16555.578853694369</v>
      </c>
      <c r="H6" s="14">
        <v>5960008.3873299733</v>
      </c>
      <c r="I6" s="14">
        <v>2876008.3873299733</v>
      </c>
    </row>
    <row r="7" spans="2:9" x14ac:dyDescent="0.3">
      <c r="B7" s="3" t="s">
        <v>5</v>
      </c>
      <c r="C7" s="6">
        <v>6.5000000000000002E-2</v>
      </c>
      <c r="E7" s="13">
        <f t="shared" si="0"/>
        <v>5.2500000000000005E-2</v>
      </c>
      <c r="F7" s="14">
        <v>3084000</v>
      </c>
      <c r="G7" s="14">
        <v>17029.962174056145</v>
      </c>
      <c r="H7" s="14">
        <v>6130786.382660212</v>
      </c>
      <c r="I7" s="14">
        <v>3046786.382660212</v>
      </c>
    </row>
    <row r="8" spans="2:9" x14ac:dyDescent="0.3">
      <c r="E8" s="13">
        <f t="shared" si="0"/>
        <v>5.5000000000000007E-2</v>
      </c>
      <c r="F8" s="14">
        <v>3084000</v>
      </c>
      <c r="G8" s="14">
        <v>17510.612801541571</v>
      </c>
      <c r="H8" s="14">
        <v>6303820.6085549658</v>
      </c>
      <c r="I8" s="14">
        <v>3219820.6085549658</v>
      </c>
    </row>
    <row r="9" spans="2:9" x14ac:dyDescent="0.3">
      <c r="B9" s="2" t="s">
        <v>6</v>
      </c>
      <c r="C9" s="2"/>
      <c r="E9" s="13">
        <f t="shared" si="0"/>
        <v>5.7500000000000009E-2</v>
      </c>
      <c r="F9" s="14">
        <v>3084000</v>
      </c>
      <c r="G9" s="14">
        <v>17997.386892719172</v>
      </c>
      <c r="H9" s="14">
        <v>6479059.2813789025</v>
      </c>
      <c r="I9" s="14">
        <v>3395059.2813789025</v>
      </c>
    </row>
    <row r="10" spans="2:9" x14ac:dyDescent="0.3">
      <c r="B10" s="3" t="s">
        <v>7</v>
      </c>
      <c r="C10" s="4">
        <f>C4*(1-C5)</f>
        <v>3084000</v>
      </c>
      <c r="D10" s="7"/>
      <c r="E10" s="13">
        <f t="shared" si="0"/>
        <v>6.0000000000000012E-2</v>
      </c>
      <c r="F10" s="14">
        <v>3084000</v>
      </c>
      <c r="G10" s="14">
        <v>18490.138195710886</v>
      </c>
      <c r="H10" s="14">
        <v>6656449.7504559187</v>
      </c>
      <c r="I10" s="14">
        <v>3572449.7504559187</v>
      </c>
    </row>
    <row r="11" spans="2:9" x14ac:dyDescent="0.3">
      <c r="B11" s="3" t="s">
        <v>8</v>
      </c>
      <c r="C11" s="4">
        <f>PMT(C7/12,C6,-C10)</f>
        <v>19492.977844523</v>
      </c>
      <c r="D11" s="7"/>
      <c r="E11" s="13">
        <f t="shared" si="0"/>
        <v>6.2500000000000014E-2</v>
      </c>
      <c r="F11" s="14">
        <v>3084000</v>
      </c>
      <c r="G11" s="14">
        <v>18988.718461149921</v>
      </c>
      <c r="H11" s="14">
        <v>6835938.6460139714</v>
      </c>
      <c r="I11" s="14">
        <v>3751938.6460139714</v>
      </c>
    </row>
    <row r="12" spans="2:9" x14ac:dyDescent="0.3">
      <c r="B12" s="3" t="s">
        <v>9</v>
      </c>
      <c r="C12" s="4">
        <f>C11*C6</f>
        <v>7017472.0240282798</v>
      </c>
      <c r="D12" s="7"/>
      <c r="E12" s="13">
        <f t="shared" si="0"/>
        <v>6.5000000000000016E-2</v>
      </c>
      <c r="F12" s="14">
        <v>3084000</v>
      </c>
      <c r="G12" s="14">
        <v>19492.977844523004</v>
      </c>
      <c r="H12" s="14">
        <v>7017472.0240282817</v>
      </c>
      <c r="I12" s="14">
        <v>3933472.0240282817</v>
      </c>
    </row>
    <row r="13" spans="2:9" x14ac:dyDescent="0.3">
      <c r="B13" s="3" t="s">
        <v>10</v>
      </c>
      <c r="C13" s="4">
        <f>C12-C10</f>
        <v>3933472.0240282798</v>
      </c>
      <c r="D13" s="7"/>
      <c r="E13" s="15">
        <f t="shared" si="0"/>
        <v>6.7500000000000018E-2</v>
      </c>
      <c r="F13" s="16">
        <v>3084000</v>
      </c>
      <c r="G13" s="16">
        <v>20002.765298163758</v>
      </c>
      <c r="H13" s="16">
        <v>7200995.5073389532</v>
      </c>
      <c r="I13" s="16">
        <v>4116995.5073389532</v>
      </c>
    </row>
  </sheetData>
  <mergeCells count="3">
    <mergeCell ref="B1:C1"/>
    <mergeCell ref="B3:C3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15" sqref="B15"/>
    </sheetView>
  </sheetViews>
  <sheetFormatPr defaultRowHeight="14.4" x14ac:dyDescent="0.3"/>
  <cols>
    <col min="1" max="1" width="31.44140625" bestFit="1" customWidth="1"/>
    <col min="2" max="2" width="13.5546875" bestFit="1" customWidth="1"/>
    <col min="3" max="4" width="10" bestFit="1" customWidth="1"/>
  </cols>
  <sheetData>
    <row r="1" spans="1:4" x14ac:dyDescent="0.3">
      <c r="A1" s="17" t="s">
        <v>15</v>
      </c>
      <c r="B1" s="17"/>
    </row>
    <row r="2" spans="1:4" x14ac:dyDescent="0.3">
      <c r="A2" s="18" t="s">
        <v>16</v>
      </c>
      <c r="B2" s="19">
        <v>34</v>
      </c>
    </row>
    <row r="3" spans="1:4" x14ac:dyDescent="0.3">
      <c r="A3" s="18" t="s">
        <v>17</v>
      </c>
      <c r="B3" s="19">
        <v>59</v>
      </c>
    </row>
    <row r="6" spans="1:4" x14ac:dyDescent="0.3">
      <c r="A6" s="18"/>
      <c r="B6" s="20" t="s">
        <v>18</v>
      </c>
      <c r="C6" s="20" t="s">
        <v>19</v>
      </c>
      <c r="D6" s="20" t="s">
        <v>20</v>
      </c>
    </row>
    <row r="7" spans="1:4" x14ac:dyDescent="0.3">
      <c r="A7" s="18" t="s">
        <v>21</v>
      </c>
      <c r="B7" s="18">
        <v>12</v>
      </c>
      <c r="C7" s="18">
        <v>14</v>
      </c>
      <c r="D7" s="18">
        <v>24</v>
      </c>
    </row>
    <row r="8" spans="1:4" x14ac:dyDescent="0.3">
      <c r="A8" s="18" t="s">
        <v>22</v>
      </c>
      <c r="B8" s="18">
        <v>6</v>
      </c>
      <c r="C8" s="18">
        <v>9</v>
      </c>
      <c r="D8" s="18">
        <v>14</v>
      </c>
    </row>
    <row r="9" spans="1:4" x14ac:dyDescent="0.3">
      <c r="A9" s="18" t="s">
        <v>23</v>
      </c>
      <c r="B9" s="21">
        <f>(Hourly_labor_cost*B7)+(Material_cost*B8)</f>
        <v>762</v>
      </c>
      <c r="C9" s="21">
        <f>(Hourly_labor_cost*C7)+(Material_cost*C8)</f>
        <v>1007</v>
      </c>
      <c r="D9" s="21">
        <f>(Hourly_labor_cost*D7)+(Material_cost*D8)</f>
        <v>1642</v>
      </c>
    </row>
    <row r="10" spans="1:4" x14ac:dyDescent="0.3">
      <c r="A10" s="18" t="s">
        <v>24</v>
      </c>
      <c r="B10" s="21">
        <v>795</v>
      </c>
      <c r="C10" s="21">
        <v>1295</v>
      </c>
      <c r="D10" s="21">
        <v>2195</v>
      </c>
    </row>
    <row r="11" spans="1:4" x14ac:dyDescent="0.3">
      <c r="A11" s="18" t="s">
        <v>25</v>
      </c>
      <c r="B11" s="21">
        <f>B10-B9</f>
        <v>33</v>
      </c>
      <c r="C11" s="21">
        <f>C10-C9</f>
        <v>288</v>
      </c>
      <c r="D11" s="21">
        <f>D10-D9</f>
        <v>553</v>
      </c>
    </row>
    <row r="12" spans="1:4" ht="15" thickBot="1" x14ac:dyDescent="0.35">
      <c r="A12" s="22" t="s">
        <v>26</v>
      </c>
      <c r="B12" s="22">
        <v>36</v>
      </c>
      <c r="C12" s="22">
        <v>18</v>
      </c>
      <c r="D12" s="22">
        <v>12</v>
      </c>
    </row>
    <row r="13" spans="1:4" x14ac:dyDescent="0.3">
      <c r="A13" s="23" t="s">
        <v>27</v>
      </c>
      <c r="B13" s="24">
        <f>B11*B12</f>
        <v>1188</v>
      </c>
      <c r="C13" s="24">
        <f>C11*C12</f>
        <v>5184</v>
      </c>
      <c r="D13" s="24">
        <f>D11*D12</f>
        <v>6636</v>
      </c>
    </row>
    <row r="15" spans="1:4" ht="18" x14ac:dyDescent="0.35">
      <c r="A15" s="25" t="s">
        <v>28</v>
      </c>
      <c r="B15" s="26">
        <f>SUM(B13:D13)</f>
        <v>13008</v>
      </c>
    </row>
  </sheetData>
  <scenarios current="2" show="2" sqref="B13:D13 B15">
    <scenario name="Пессимистический сценарий " locked="1" count="2" user="Денис" comment="Автор: Денис , 04.06.2023_x000a_Автор изменений: Денис , 04.06.2023">
      <inputCells r="B2" val="38" numFmtId="164"/>
      <inputCells r="B3" val="62" numFmtId="164"/>
    </scenario>
    <scenario name="Оптимистический сценарий" locked="1" count="2" user="Денис" comment="Автор: Денис , 04.06.2023_x000a_Автор изменений: Денис , 04.06.2023">
      <inputCells r="B2" val="30" numFmtId="164"/>
      <inputCells r="B3" val="57" numFmtId="164"/>
    </scenario>
    <scenario name="Вероятный сценарий" locked="1" count="2" user="Денис" comment="Автор: Денис , 04.06.2023">
      <inputCells r="B2" val="34" numFmtId="164"/>
      <inputCells r="B3" val="59" numFmtId="164"/>
    </scenario>
  </scenarios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DAD5-4F0A-4317-8F1A-B87BBB5B4B21}">
  <sheetPr>
    <outlinePr summaryBelow="0"/>
  </sheetPr>
  <dimension ref="B1:G15"/>
  <sheetViews>
    <sheetView showGridLines="0" workbookViewId="0"/>
  </sheetViews>
  <sheetFormatPr defaultRowHeight="14.4" outlineLevelRow="1" outlineLevelCol="1" x14ac:dyDescent="0.3"/>
  <cols>
    <col min="3" max="3" width="16.44140625" bestFit="1" customWidth="1"/>
    <col min="4" max="7" width="24.77734375" bestFit="1" customWidth="1" outlineLevel="1"/>
  </cols>
  <sheetData>
    <row r="1" spans="2:7" ht="15" thickBot="1" x14ac:dyDescent="0.35"/>
    <row r="2" spans="2:7" ht="15.6" x14ac:dyDescent="0.3">
      <c r="B2" s="31" t="s">
        <v>40</v>
      </c>
      <c r="C2" s="31"/>
      <c r="D2" s="36"/>
      <c r="E2" s="36"/>
      <c r="F2" s="36"/>
      <c r="G2" s="36"/>
    </row>
    <row r="3" spans="2:7" ht="15.6" collapsed="1" x14ac:dyDescent="0.3">
      <c r="B3" s="30"/>
      <c r="C3" s="30"/>
      <c r="D3" s="37" t="s">
        <v>42</v>
      </c>
      <c r="E3" s="37" t="s">
        <v>35</v>
      </c>
      <c r="F3" s="37" t="s">
        <v>37</v>
      </c>
      <c r="G3" s="37" t="s">
        <v>38</v>
      </c>
    </row>
    <row r="4" spans="2:7" ht="20.399999999999999" hidden="1" outlineLevel="1" x14ac:dyDescent="0.3">
      <c r="B4" s="33"/>
      <c r="C4" s="33"/>
      <c r="D4" s="27"/>
      <c r="E4" s="39" t="s">
        <v>36</v>
      </c>
      <c r="F4" s="39" t="s">
        <v>36</v>
      </c>
      <c r="G4" s="39" t="s">
        <v>39</v>
      </c>
    </row>
    <row r="5" spans="2:7" x14ac:dyDescent="0.3">
      <c r="B5" s="34" t="s">
        <v>41</v>
      </c>
      <c r="C5" s="34"/>
      <c r="D5" s="32"/>
      <c r="E5" s="32"/>
      <c r="F5" s="32"/>
      <c r="G5" s="32"/>
    </row>
    <row r="6" spans="2:7" outlineLevel="1" x14ac:dyDescent="0.3">
      <c r="B6" s="33"/>
      <c r="C6" s="33" t="s">
        <v>29</v>
      </c>
      <c r="D6" s="28">
        <v>34</v>
      </c>
      <c r="E6" s="38">
        <v>38</v>
      </c>
      <c r="F6" s="38">
        <v>30</v>
      </c>
      <c r="G6" s="38">
        <v>34</v>
      </c>
    </row>
    <row r="7" spans="2:7" outlineLevel="1" x14ac:dyDescent="0.3">
      <c r="B7" s="33"/>
      <c r="C7" s="33" t="s">
        <v>30</v>
      </c>
      <c r="D7" s="28">
        <v>59</v>
      </c>
      <c r="E7" s="38">
        <v>62</v>
      </c>
      <c r="F7" s="38">
        <v>57</v>
      </c>
      <c r="G7" s="38">
        <v>59</v>
      </c>
    </row>
    <row r="8" spans="2:7" x14ac:dyDescent="0.3">
      <c r="B8" s="34" t="s">
        <v>43</v>
      </c>
      <c r="C8" s="34"/>
      <c r="D8" s="32"/>
      <c r="E8" s="32"/>
      <c r="F8" s="32"/>
      <c r="G8" s="32"/>
    </row>
    <row r="9" spans="2:7" outlineLevel="1" x14ac:dyDescent="0.3">
      <c r="B9" s="33"/>
      <c r="C9" s="33" t="s">
        <v>31</v>
      </c>
      <c r="D9" s="28">
        <v>1188</v>
      </c>
      <c r="E9" s="28">
        <v>-1188</v>
      </c>
      <c r="F9" s="28">
        <v>3348</v>
      </c>
      <c r="G9" s="28">
        <v>1188</v>
      </c>
    </row>
    <row r="10" spans="2:7" outlineLevel="1" x14ac:dyDescent="0.3">
      <c r="B10" s="33"/>
      <c r="C10" s="33" t="s">
        <v>32</v>
      </c>
      <c r="D10" s="28">
        <v>5184</v>
      </c>
      <c r="E10" s="28">
        <v>3690</v>
      </c>
      <c r="F10" s="28">
        <v>6516</v>
      </c>
      <c r="G10" s="28">
        <v>5184</v>
      </c>
    </row>
    <row r="11" spans="2:7" outlineLevel="1" x14ac:dyDescent="0.3">
      <c r="B11" s="33"/>
      <c r="C11" s="33" t="s">
        <v>33</v>
      </c>
      <c r="D11" s="28">
        <v>6636</v>
      </c>
      <c r="E11" s="28">
        <v>4980</v>
      </c>
      <c r="F11" s="28">
        <v>8124</v>
      </c>
      <c r="G11" s="28">
        <v>6636</v>
      </c>
    </row>
    <row r="12" spans="2:7" ht="15" outlineLevel="1" thickBot="1" x14ac:dyDescent="0.35">
      <c r="B12" s="35"/>
      <c r="C12" s="35" t="s">
        <v>34</v>
      </c>
      <c r="D12" s="29">
        <v>13008</v>
      </c>
      <c r="E12" s="29">
        <v>7482</v>
      </c>
      <c r="F12" s="29">
        <v>17988</v>
      </c>
      <c r="G12" s="29">
        <v>13008</v>
      </c>
    </row>
    <row r="13" spans="2:7" x14ac:dyDescent="0.3">
      <c r="B13" t="s">
        <v>44</v>
      </c>
    </row>
    <row r="14" spans="2:7" x14ac:dyDescent="0.3">
      <c r="B14" t="s">
        <v>45</v>
      </c>
    </row>
    <row r="15" spans="2:7" x14ac:dyDescent="0.3">
      <c r="B15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3"/>
  <sheetViews>
    <sheetView workbookViewId="0">
      <selection activeCell="C11" sqref="C11"/>
    </sheetView>
  </sheetViews>
  <sheetFormatPr defaultRowHeight="14.4" x14ac:dyDescent="0.3"/>
  <cols>
    <col min="2" max="2" width="27.109375" bestFit="1" customWidth="1"/>
    <col min="3" max="3" width="15.109375" customWidth="1"/>
  </cols>
  <sheetData>
    <row r="1" spans="2:3" ht="21" x14ac:dyDescent="0.4">
      <c r="B1" s="1" t="s">
        <v>0</v>
      </c>
      <c r="C1" s="1"/>
    </row>
    <row r="3" spans="2:3" x14ac:dyDescent="0.3">
      <c r="B3" s="2" t="s">
        <v>1</v>
      </c>
      <c r="C3" s="2"/>
    </row>
    <row r="4" spans="2:3" x14ac:dyDescent="0.3">
      <c r="B4" s="3" t="s">
        <v>2</v>
      </c>
      <c r="C4" s="4">
        <v>3855000</v>
      </c>
    </row>
    <row r="5" spans="2:3" x14ac:dyDescent="0.3">
      <c r="B5" s="3" t="s">
        <v>3</v>
      </c>
      <c r="C5" s="5">
        <v>0.2</v>
      </c>
    </row>
    <row r="6" spans="2:3" x14ac:dyDescent="0.3">
      <c r="B6" s="3" t="s">
        <v>4</v>
      </c>
      <c r="C6" s="3">
        <v>360</v>
      </c>
    </row>
    <row r="7" spans="2:3" x14ac:dyDescent="0.3">
      <c r="B7" s="3" t="s">
        <v>5</v>
      </c>
      <c r="C7" s="6">
        <v>6.5000000000000002E-2</v>
      </c>
    </row>
    <row r="9" spans="2:3" x14ac:dyDescent="0.3">
      <c r="B9" s="2" t="s">
        <v>6</v>
      </c>
      <c r="C9" s="2"/>
    </row>
    <row r="10" spans="2:3" x14ac:dyDescent="0.3">
      <c r="B10" s="3" t="s">
        <v>7</v>
      </c>
      <c r="C10" s="4">
        <f>C4*(1-C5)</f>
        <v>3084000</v>
      </c>
    </row>
    <row r="11" spans="2:3" x14ac:dyDescent="0.3">
      <c r="B11" s="3" t="s">
        <v>8</v>
      </c>
      <c r="C11" s="4">
        <f>PMT(C7/12,C6,-C10)</f>
        <v>19492.977844523</v>
      </c>
    </row>
    <row r="12" spans="2:3" x14ac:dyDescent="0.3">
      <c r="B12" s="3" t="s">
        <v>9</v>
      </c>
      <c r="C12" s="4">
        <f>C11*C6</f>
        <v>7017472.0240282798</v>
      </c>
    </row>
    <row r="13" spans="2:3" x14ac:dyDescent="0.3">
      <c r="B13" s="3" t="s">
        <v>10</v>
      </c>
      <c r="C13" s="4">
        <f>C12-C10</f>
        <v>3933472.0240282798</v>
      </c>
    </row>
  </sheetData>
  <mergeCells count="3">
    <mergeCell ref="B1:C1"/>
    <mergeCell ref="B3:C3"/>
    <mergeCell ref="B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EE33-4444-489B-895F-D329AF7EF75E}">
  <dimension ref="A1:K10"/>
  <sheetViews>
    <sheetView workbookViewId="0">
      <selection activeCell="B4" sqref="B4"/>
    </sheetView>
  </sheetViews>
  <sheetFormatPr defaultRowHeight="14.4" x14ac:dyDescent="0.3"/>
  <cols>
    <col min="1" max="1" width="10" bestFit="1" customWidth="1"/>
    <col min="3" max="3" width="10.33203125" bestFit="1" customWidth="1"/>
    <col min="4" max="4" width="12.44140625" bestFit="1" customWidth="1"/>
  </cols>
  <sheetData>
    <row r="1" spans="1:11" ht="15" thickBot="1" x14ac:dyDescent="0.35">
      <c r="A1" s="41"/>
      <c r="B1" s="41"/>
      <c r="C1" s="41"/>
      <c r="D1" s="41"/>
      <c r="E1" s="42"/>
    </row>
    <row r="2" spans="1:11" x14ac:dyDescent="0.3">
      <c r="A2" s="43"/>
      <c r="B2" s="44" t="s">
        <v>47</v>
      </c>
      <c r="C2" s="44" t="s">
        <v>48</v>
      </c>
      <c r="D2" s="44" t="s">
        <v>49</v>
      </c>
      <c r="E2" s="42"/>
    </row>
    <row r="3" spans="1:11" x14ac:dyDescent="0.3">
      <c r="A3" s="45" t="s">
        <v>18</v>
      </c>
      <c r="B3" s="46">
        <v>50</v>
      </c>
      <c r="C3" s="46">
        <v>13</v>
      </c>
      <c r="D3" s="46">
        <f>B3*C3</f>
        <v>650</v>
      </c>
      <c r="E3" s="42"/>
    </row>
    <row r="4" spans="1:11" x14ac:dyDescent="0.3">
      <c r="A4" s="45" t="s">
        <v>19</v>
      </c>
      <c r="B4" s="46">
        <v>210</v>
      </c>
      <c r="C4" s="46">
        <v>18</v>
      </c>
      <c r="D4" s="46">
        <f>B4*C4</f>
        <v>3780</v>
      </c>
      <c r="E4" s="42"/>
    </row>
    <row r="5" spans="1:11" x14ac:dyDescent="0.3">
      <c r="A5" s="45" t="s">
        <v>20</v>
      </c>
      <c r="B5" s="46">
        <v>40</v>
      </c>
      <c r="C5" s="46">
        <v>22</v>
      </c>
      <c r="D5" s="46">
        <f>B5*C5</f>
        <v>880</v>
      </c>
      <c r="E5" s="42"/>
    </row>
    <row r="6" spans="1:11" ht="15" thickBot="1" x14ac:dyDescent="0.35">
      <c r="A6" s="47" t="s">
        <v>50</v>
      </c>
      <c r="B6" s="48">
        <f>SUM(B3:B5)</f>
        <v>300</v>
      </c>
      <c r="C6" s="48"/>
      <c r="D6" s="48">
        <f>SUM(D3:D5)</f>
        <v>5310</v>
      </c>
      <c r="E6" s="42"/>
      <c r="K6" s="40"/>
    </row>
    <row r="7" spans="1:11" x14ac:dyDescent="0.3">
      <c r="A7" s="42"/>
      <c r="B7" s="42"/>
      <c r="C7" s="42"/>
      <c r="D7" s="42"/>
      <c r="E7" s="42"/>
    </row>
    <row r="8" spans="1:11" x14ac:dyDescent="0.3">
      <c r="A8" s="42"/>
      <c r="B8" s="42"/>
      <c r="C8" s="42"/>
      <c r="D8" s="42"/>
      <c r="E8" s="42"/>
    </row>
    <row r="9" spans="1:11" x14ac:dyDescent="0.3">
      <c r="A9" s="42"/>
      <c r="B9" s="42"/>
      <c r="C9" s="42"/>
      <c r="D9" s="42"/>
      <c r="E9" s="42"/>
    </row>
    <row r="10" spans="1:11" x14ac:dyDescent="0.3">
      <c r="A10" s="42"/>
      <c r="B10" s="42"/>
      <c r="C10" s="42"/>
      <c r="D10" s="42"/>
      <c r="E10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BB03-5AC6-4433-BCEA-F36972E7F73D}">
  <dimension ref="A1:G31"/>
  <sheetViews>
    <sheetView showGridLines="0" topLeftCell="A10" workbookViewId="0">
      <selection activeCell="G30" sqref="G30"/>
    </sheetView>
  </sheetViews>
  <sheetFormatPr defaultRowHeight="14.4" x14ac:dyDescent="0.3"/>
  <cols>
    <col min="1" max="1" width="2.33203125" customWidth="1"/>
    <col min="2" max="2" width="7.21875" bestFit="1" customWidth="1"/>
    <col min="3" max="3" width="14.88671875" bestFit="1" customWidth="1"/>
    <col min="4" max="4" width="18.44140625" bestFit="1" customWidth="1"/>
    <col min="5" max="5" width="23.5546875" bestFit="1" customWidth="1"/>
    <col min="6" max="6" width="14.88671875" bestFit="1" customWidth="1"/>
    <col min="7" max="7" width="7.44140625" bestFit="1" customWidth="1"/>
  </cols>
  <sheetData>
    <row r="1" spans="1:5" x14ac:dyDescent="0.3">
      <c r="A1" s="49" t="s">
        <v>51</v>
      </c>
    </row>
    <row r="2" spans="1:5" x14ac:dyDescent="0.3">
      <c r="A2" s="49" t="s">
        <v>52</v>
      </c>
    </row>
    <row r="3" spans="1:5" x14ac:dyDescent="0.3">
      <c r="A3" s="49" t="s">
        <v>53</v>
      </c>
    </row>
    <row r="4" spans="1:5" x14ac:dyDescent="0.3">
      <c r="A4" s="49" t="s">
        <v>54</v>
      </c>
    </row>
    <row r="5" spans="1:5" x14ac:dyDescent="0.3">
      <c r="A5" s="49" t="s">
        <v>55</v>
      </c>
    </row>
    <row r="6" spans="1:5" x14ac:dyDescent="0.3">
      <c r="A6" s="49"/>
      <c r="B6" t="s">
        <v>56</v>
      </c>
    </row>
    <row r="7" spans="1:5" x14ac:dyDescent="0.3">
      <c r="A7" s="49"/>
      <c r="B7" t="s">
        <v>57</v>
      </c>
    </row>
    <row r="8" spans="1:5" x14ac:dyDescent="0.3">
      <c r="A8" s="49"/>
      <c r="B8" t="s">
        <v>58</v>
      </c>
    </row>
    <row r="9" spans="1:5" x14ac:dyDescent="0.3">
      <c r="A9" s="49" t="s">
        <v>59</v>
      </c>
    </row>
    <row r="10" spans="1:5" x14ac:dyDescent="0.3">
      <c r="B10" t="s">
        <v>60</v>
      </c>
    </row>
    <row r="11" spans="1:5" x14ac:dyDescent="0.3">
      <c r="B11" t="s">
        <v>61</v>
      </c>
    </row>
    <row r="14" spans="1:5" ht="15" thickBot="1" x14ac:dyDescent="0.35">
      <c r="A14" t="s">
        <v>62</v>
      </c>
    </row>
    <row r="15" spans="1:5" ht="15" thickBot="1" x14ac:dyDescent="0.35">
      <c r="B15" s="51" t="s">
        <v>63</v>
      </c>
      <c r="C15" s="51" t="s">
        <v>64</v>
      </c>
      <c r="D15" s="51" t="s">
        <v>65</v>
      </c>
      <c r="E15" s="51" t="s">
        <v>66</v>
      </c>
    </row>
    <row r="16" spans="1:5" ht="15" thickBot="1" x14ac:dyDescent="0.35">
      <c r="B16" s="50" t="s">
        <v>74</v>
      </c>
      <c r="C16" s="50" t="s">
        <v>75</v>
      </c>
      <c r="D16" s="53">
        <v>5310</v>
      </c>
      <c r="E16" s="53">
        <v>5310</v>
      </c>
    </row>
    <row r="19" spans="1:7" ht="15" thickBot="1" x14ac:dyDescent="0.35">
      <c r="A19" t="s">
        <v>67</v>
      </c>
    </row>
    <row r="20" spans="1:7" ht="15" thickBot="1" x14ac:dyDescent="0.35">
      <c r="B20" s="51" t="s">
        <v>63</v>
      </c>
      <c r="C20" s="51" t="s">
        <v>64</v>
      </c>
      <c r="D20" s="51" t="s">
        <v>65</v>
      </c>
      <c r="E20" s="51" t="s">
        <v>66</v>
      </c>
      <c r="F20" s="51" t="s">
        <v>68</v>
      </c>
    </row>
    <row r="21" spans="1:7" x14ac:dyDescent="0.3">
      <c r="B21" s="52" t="s">
        <v>76</v>
      </c>
      <c r="C21" s="52" t="s">
        <v>77</v>
      </c>
      <c r="D21" s="54">
        <v>50</v>
      </c>
      <c r="E21" s="54">
        <v>50</v>
      </c>
      <c r="F21" s="52" t="s">
        <v>78</v>
      </c>
    </row>
    <row r="22" spans="1:7" x14ac:dyDescent="0.3">
      <c r="B22" s="52" t="s">
        <v>79</v>
      </c>
      <c r="C22" s="52" t="s">
        <v>80</v>
      </c>
      <c r="D22" s="54">
        <v>210</v>
      </c>
      <c r="E22" s="54">
        <v>210</v>
      </c>
      <c r="F22" s="52" t="s">
        <v>78</v>
      </c>
    </row>
    <row r="23" spans="1:7" ht="15" thickBot="1" x14ac:dyDescent="0.35">
      <c r="B23" s="50" t="s">
        <v>81</v>
      </c>
      <c r="C23" s="50" t="s">
        <v>82</v>
      </c>
      <c r="D23" s="53">
        <v>40</v>
      </c>
      <c r="E23" s="53">
        <v>40</v>
      </c>
      <c r="F23" s="50" t="s">
        <v>78</v>
      </c>
    </row>
    <row r="26" spans="1:7" ht="15" thickBot="1" x14ac:dyDescent="0.35">
      <c r="A26" t="s">
        <v>69</v>
      </c>
    </row>
    <row r="27" spans="1:7" ht="15" thickBot="1" x14ac:dyDescent="0.35">
      <c r="B27" s="51" t="s">
        <v>63</v>
      </c>
      <c r="C27" s="51" t="s">
        <v>64</v>
      </c>
      <c r="D27" s="51" t="s">
        <v>70</v>
      </c>
      <c r="E27" s="51" t="s">
        <v>71</v>
      </c>
      <c r="F27" s="51" t="s">
        <v>72</v>
      </c>
      <c r="G27" s="51" t="s">
        <v>73</v>
      </c>
    </row>
    <row r="28" spans="1:7" x14ac:dyDescent="0.3">
      <c r="B28" s="52" t="s">
        <v>83</v>
      </c>
      <c r="C28" s="52" t="s">
        <v>84</v>
      </c>
      <c r="D28" s="54">
        <v>300</v>
      </c>
      <c r="E28" s="52" t="s">
        <v>85</v>
      </c>
      <c r="F28" s="52" t="s">
        <v>86</v>
      </c>
      <c r="G28" s="52">
        <v>0</v>
      </c>
    </row>
    <row r="29" spans="1:7" x14ac:dyDescent="0.3">
      <c r="B29" s="52" t="s">
        <v>76</v>
      </c>
      <c r="C29" s="52" t="s">
        <v>77</v>
      </c>
      <c r="D29" s="54">
        <v>50</v>
      </c>
      <c r="E29" s="52" t="s">
        <v>87</v>
      </c>
      <c r="F29" s="52" t="s">
        <v>86</v>
      </c>
      <c r="G29" s="54">
        <v>0</v>
      </c>
    </row>
    <row r="30" spans="1:7" x14ac:dyDescent="0.3">
      <c r="B30" s="52" t="s">
        <v>79</v>
      </c>
      <c r="C30" s="52" t="s">
        <v>80</v>
      </c>
      <c r="D30" s="54">
        <v>210</v>
      </c>
      <c r="E30" s="52" t="s">
        <v>88</v>
      </c>
      <c r="F30" s="52" t="s">
        <v>89</v>
      </c>
      <c r="G30" s="54">
        <v>170</v>
      </c>
    </row>
    <row r="31" spans="1:7" ht="15" thickBot="1" x14ac:dyDescent="0.35">
      <c r="B31" s="50" t="s">
        <v>81</v>
      </c>
      <c r="C31" s="50" t="s">
        <v>82</v>
      </c>
      <c r="D31" s="53">
        <v>40</v>
      </c>
      <c r="E31" s="50" t="s">
        <v>90</v>
      </c>
      <c r="F31" s="50" t="s">
        <v>86</v>
      </c>
      <c r="G31" s="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Задание 1</vt:lpstr>
      <vt:lpstr>Задание 2</vt:lpstr>
      <vt:lpstr>Структура сценария</vt:lpstr>
      <vt:lpstr>Задание 3</vt:lpstr>
      <vt:lpstr>Задание 4</vt:lpstr>
      <vt:lpstr>Отчет о результатах 4</vt:lpstr>
      <vt:lpstr>Hourly_labor_cost</vt:lpstr>
      <vt:lpstr>Material_cost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2012-10-24T11:40:59Z</dcterms:created>
  <dcterms:modified xsi:type="dcterms:W3CDTF">2023-06-04T13:32:49Z</dcterms:modified>
</cp:coreProperties>
</file>