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Денис\OneDrive\Рабочий стол\IT\Excel\"/>
    </mc:Choice>
  </mc:AlternateContent>
  <xr:revisionPtr revIDLastSave="0" documentId="13_ncr:1_{12E88AA9-83C6-4576-871A-210EED4DF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 1" sheetId="1" r:id="rId1"/>
    <sheet name="Задание 2" sheetId="2" r:id="rId2"/>
    <sheet name="Задание 3 " sheetId="3" r:id="rId3"/>
    <sheet name="Структура сценария 3" sheetId="8" r:id="rId4"/>
    <sheet name="Задача 4" sheetId="10" r:id="rId5"/>
    <sheet name="Задача 5" sheetId="11" r:id="rId6"/>
  </sheets>
  <definedNames>
    <definedName name="solver_eng" localSheetId="5" hidden="1">1</definedName>
    <definedName name="solver_neg" localSheetId="5" hidden="1">1</definedName>
    <definedName name="solver_num" localSheetId="5" hidden="1">0</definedName>
    <definedName name="solver_opt" localSheetId="5" hidden="1">'Задача 5'!$G$18</definedName>
    <definedName name="solver_typ" localSheetId="5" hidden="1">1</definedName>
    <definedName name="solver_val" localSheetId="5" hidden="1">0</definedName>
    <definedName name="solver_ver" localSheetId="5" hidden="1">3</definedName>
    <definedName name="Занято_обед">'Задание 3 '!$B$10</definedName>
    <definedName name="Занято_ужин">'Задание 3 '!$B$15</definedName>
    <definedName name="Обед">'Задание 2'!$B$8</definedName>
    <definedName name="Ужин">'Задание 2'!$B$13</definedName>
    <definedName name="Чек_обед">'Задание 3 '!$B$8</definedName>
    <definedName name="Чек_ужин">'Задание 3 '!$B$13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1" l="1"/>
  <c r="H12" i="11"/>
  <c r="L12" i="11" s="1"/>
  <c r="K11" i="11"/>
  <c r="I11" i="11"/>
  <c r="L11" i="11" s="1"/>
  <c r="I10" i="11"/>
  <c r="L10" i="11" s="1"/>
  <c r="N2" i="11" s="1"/>
  <c r="H10" i="11"/>
  <c r="K7" i="11"/>
  <c r="J7" i="11"/>
  <c r="I7" i="11"/>
  <c r="H7" i="11"/>
  <c r="E2" i="10"/>
  <c r="B18" i="3" l="1"/>
  <c r="B18" i="2"/>
  <c r="F5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G5" i="2"/>
  <c r="H5" i="2" s="1"/>
  <c r="I5" i="2" s="1"/>
  <c r="J5" i="2" s="1"/>
  <c r="K5" i="2" s="1"/>
  <c r="L5" i="2" s="1"/>
  <c r="M5" i="2" s="1"/>
  <c r="N5" i="2" s="1"/>
  <c r="O5" i="2" s="1"/>
  <c r="P5" i="2" s="1"/>
  <c r="D12" i="1" l="1"/>
  <c r="F15" i="1"/>
  <c r="D15" i="1"/>
  <c r="F14" i="1"/>
  <c r="D14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<sst xmlns="http://schemas.openxmlformats.org/spreadsheetml/2006/main" count="94" uniqueCount="61">
  <si>
    <t>Количество (кг)</t>
  </si>
  <si>
    <t>Допустимо</t>
  </si>
  <si>
    <t>Продукт</t>
  </si>
  <si>
    <t>Трудоемкость</t>
  </si>
  <si>
    <t>Затраты сырья</t>
  </si>
  <si>
    <t>Цена за кг</t>
  </si>
  <si>
    <t>Переменные затраты</t>
  </si>
  <si>
    <t>Спрос</t>
  </si>
  <si>
    <t>Прибыль за кг продукции</t>
  </si>
  <si>
    <t>Прибыль</t>
  </si>
  <si>
    <t>Затрачено трудочасов</t>
  </si>
  <si>
    <t>&lt;=</t>
  </si>
  <si>
    <t>Сырья использовано</t>
  </si>
  <si>
    <t>Период (дней)</t>
  </si>
  <si>
    <t>Количество столиков</t>
  </si>
  <si>
    <t>Постоянные затраты</t>
  </si>
  <si>
    <t>Таблица данных</t>
  </si>
  <si>
    <t>Процент занятых мест в Обед</t>
  </si>
  <si>
    <t>Процент занятых мест в Ужин</t>
  </si>
  <si>
    <t>Обед</t>
  </si>
  <si>
    <t>Средний чек (Обед)</t>
  </si>
  <si>
    <t>Коэффициент прибыльности (Обед)</t>
  </si>
  <si>
    <t>Процент занятых мест (Обед)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</si>
  <si>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</si>
  <si>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</si>
  <si>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</si>
  <si>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</si>
  <si>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 xml:space="preserve">1 вариант </t>
  </si>
  <si>
    <t>Автор: Денис , 06.06.2023</t>
  </si>
  <si>
    <t>2 вариант</t>
  </si>
  <si>
    <t>3 вариант</t>
  </si>
  <si>
    <t>Структура сценария</t>
  </si>
  <si>
    <t>Изменяемые:</t>
  </si>
  <si>
    <t>Текущие значения: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</si>
  <si>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</si>
  <si>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</si>
  <si>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</si>
  <si>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$B$18</t>
  </si>
  <si>
    <t>Результат:</t>
  </si>
  <si>
    <t>Чек_обед</t>
  </si>
  <si>
    <t>Занято_обед</t>
  </si>
  <si>
    <t>Чек_ужин</t>
  </si>
  <si>
    <t>Занято_ужин</t>
  </si>
  <si>
    <t>Время на изготовление продукта</t>
  </si>
  <si>
    <t>Техник A</t>
  </si>
  <si>
    <t>Техник B</t>
  </si>
  <si>
    <t>Техник C</t>
  </si>
  <si>
    <t>Техник D</t>
  </si>
  <si>
    <t>Количество часов</t>
  </si>
  <si>
    <t>Доход</t>
  </si>
  <si>
    <t>Ограничения</t>
  </si>
  <si>
    <t>Продукт 1 = 80</t>
  </si>
  <si>
    <t>Итог</t>
  </si>
  <si>
    <t>Продукт 2 =  50</t>
  </si>
  <si>
    <t>Количество единиц продукта</t>
  </si>
  <si>
    <t>Продукт 3 &lt;= 50</t>
  </si>
  <si>
    <t>Время работы техника &lt;=120</t>
  </si>
  <si>
    <t>Ежегодный взнос</t>
  </si>
  <si>
    <t>Процент</t>
  </si>
  <si>
    <t>Срок</t>
  </si>
  <si>
    <t xml:space="preserve">Множитель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</si>
</sst>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₽&quot;"/>
    <numFmt numFmtId="165" formatCode="_-* #,##0.00\ [$₽-419]_-;\-* #,##0.00\ [$₽-419]_-;_-* &quot;-&quot;??\ [$₽-419]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25">
    <xf numFmtId="0" fontId="0" fillId="0" borderId="0" xfId="0"/>
    <xf numFmtId="0" fontId="4" fillId="0" borderId="0" xfId="0" applyFont="1"/>
    <xf numFmtId="0" fontId="4" fillId="4" borderId="3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5" borderId="6" xfId="0" applyFont="1" applyFill="1" applyBorder="1"/>
    <xf numFmtId="0" fontId="4" fillId="4" borderId="7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164" fontId="4" fillId="0" borderId="0" xfId="1" applyNumberFormat="1" applyFont="1" applyBorder="1"/>
    <xf numFmtId="164" fontId="4" fillId="0" borderId="8" xfId="1" applyNumberFormat="1" applyFont="1" applyBorder="1"/>
    <xf numFmtId="0" fontId="4" fillId="4" borderId="9" xfId="0" applyFont="1" applyFill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0" fontId="2" fillId="2" borderId="1" xfId="2"/>
    <xf numFmtId="164" fontId="2" fillId="2" borderId="1" xfId="2" applyNumberFormat="1"/>
    <xf numFmtId="0" fontId="3" fillId="3" borderId="2" xfId="3"/>
    <xf numFmtId="0" fontId="4" fillId="0" borderId="12" xfId="0" applyFont="1" applyBorder="1"/>
    <xf numFmtId="0" fontId="4" fillId="0" borderId="13" xfId="0" applyFont="1" applyBorder="1"/>
    <xf numFmtId="0" fontId="0" fillId="6" borderId="14" xfId="0" applyFill="1" applyBorder="1"/>
    <xf numFmtId="0" fontId="0" fillId="7" borderId="6" xfId="0" applyFill="1" applyBorder="1"/>
    <xf numFmtId="0" fontId="0" fillId="6" borderId="9" xfId="0" applyFill="1" applyBorder="1"/>
    <xf numFmtId="0" fontId="0" fillId="7" borderId="13" xfId="0" applyFill="1" applyBorder="1"/>
    <xf numFmtId="164" fontId="0" fillId="7" borderId="6" xfId="0" applyNumberFormat="1" applyFill="1" applyBorder="1"/>
    <xf numFmtId="164" fontId="3" fillId="3" borderId="17" xfId="3" applyNumberFormat="1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8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12" xfId="0" applyNumberFormat="1" applyBorder="1"/>
    <xf numFmtId="0" fontId="0" fillId="0" borderId="7" xfId="0" applyBorder="1"/>
    <xf numFmtId="0" fontId="0" fillId="0" borderId="8" xfId="0" applyBorder="1"/>
    <xf numFmtId="0" fontId="0" fillId="9" borderId="12" xfId="0" applyFill="1" applyBorder="1"/>
    <xf numFmtId="164" fontId="0" fillId="12" borderId="12" xfId="0" applyNumberFormat="1" applyFill="1" applyBorder="1"/>
    <xf numFmtId="10" fontId="0" fillId="12" borderId="12" xfId="0" applyNumberFormat="1" applyFill="1" applyBorder="1"/>
    <xf numFmtId="0" fontId="0" fillId="9" borderId="13" xfId="0" applyFill="1" applyBorder="1"/>
    <xf numFmtId="10" fontId="0" fillId="12" borderId="13" xfId="0" applyNumberFormat="1" applyFill="1" applyBorder="1"/>
    <xf numFmtId="0" fontId="0" fillId="10" borderId="12" xfId="0" applyFill="1" applyBorder="1"/>
    <xf numFmtId="164" fontId="0" fillId="14" borderId="12" xfId="0" applyNumberFormat="1" applyFill="1" applyBorder="1"/>
    <xf numFmtId="10" fontId="0" fillId="14" borderId="12" xfId="0" applyNumberFormat="1" applyFill="1" applyBorder="1"/>
    <xf numFmtId="0" fontId="0" fillId="10" borderId="13" xfId="0" applyFill="1" applyBorder="1"/>
    <xf numFmtId="10" fontId="0" fillId="14" borderId="13" xfId="0" applyNumberFormat="1" applyFill="1" applyBorder="1"/>
    <xf numFmtId="10" fontId="0" fillId="0" borderId="1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3" fillId="3" borderId="2" xfId="3" applyNumberFormat="1"/>
    <xf numFmtId="10" fontId="0" fillId="0" borderId="0" xfId="0" applyNumberFormat="1"/>
    <xf numFmtId="164" fontId="0" fillId="0" borderId="0" xfId="0" applyNumberFormat="1"/>
    <xf numFmtId="0" fontId="5" fillId="15" borderId="10" xfId="0" applyFont="1" applyFill="1" applyBorder="1" applyAlignment="1">
      <alignment horizontal="left"/>
    </xf>
    <xf numFmtId="0" fontId="5" fillId="15" borderId="19" xfId="0" applyFont="1" applyFill="1" applyBorder="1" applyAlignment="1">
      <alignment horizontal="left"/>
    </xf>
    <xf numFmtId="0" fontId="0" fillId="0" borderId="15" xfId="0" applyBorder="1"/>
    <xf numFmtId="0" fontId="6" fillId="16" borderId="0" xfId="0" applyFont="1" applyFill="1" applyAlignment="1">
      <alignment horizontal="left"/>
    </xf>
    <xf numFmtId="0" fontId="7" fillId="16" borderId="15" xfId="0" applyFont="1" applyFill="1" applyBorder="1" applyAlignment="1">
      <alignment horizontal="left"/>
    </xf>
    <xf numFmtId="0" fontId="8" fillId="15" borderId="19" xfId="0" applyFont="1" applyFill="1" applyBorder="1" applyAlignment="1">
      <alignment horizontal="right"/>
    </xf>
    <xf numFmtId="0" fontId="8" fillId="15" borderId="10" xfId="0" applyFont="1" applyFill="1" applyBorder="1" applyAlignment="1">
      <alignment horizontal="right"/>
    </xf>
    <xf numFmtId="164" fontId="0" fillId="17" borderId="0" xfId="0" applyNumberFormat="1" applyFill="1"/>
    <xf numFmtId="10" fontId="0" fillId="17" borderId="0" xfId="0" applyNumberFormat="1" applyFill="1"/>
    <xf numFmtId="0" fontId="9" fillId="0" borderId="0" xfId="0" applyFont="1" applyAlignment="1">
      <alignment vertical="top" wrapText="1"/>
    </xf>
    <xf numFmtId="164" fontId="0" fillId="0" borderId="20" xfId="0" applyNumberFormat="1" applyBorder="1"/>
    <xf numFmtId="0" fontId="6" fillId="16" borderId="20" xfId="0" applyFont="1" applyFill="1" applyBorder="1" applyAlignment="1">
      <alignment horizontal="left"/>
    </xf>
    <xf numFmtId="0" fontId="0" fillId="4" borderId="6" xfId="0" applyFill="1" applyBorder="1"/>
    <xf numFmtId="0" fontId="0" fillId="4" borderId="16" xfId="0" applyFill="1" applyBorder="1"/>
    <xf numFmtId="165" fontId="3" fillId="3" borderId="2" xfId="3" applyNumberFormat="1"/>
    <xf numFmtId="0" fontId="0" fillId="7" borderId="12" xfId="0" applyFill="1" applyBorder="1"/>
    <xf numFmtId="0" fontId="0" fillId="19" borderId="12" xfId="0" applyFill="1" applyBorder="1"/>
    <xf numFmtId="0" fontId="0" fillId="20" borderId="12" xfId="0" applyFill="1" applyBorder="1"/>
    <xf numFmtId="0" fontId="0" fillId="20" borderId="8" xfId="0" applyFill="1" applyBorder="1"/>
    <xf numFmtId="0" fontId="0" fillId="19" borderId="8" xfId="0" applyFill="1" applyBorder="1"/>
    <xf numFmtId="0" fontId="0" fillId="19" borderId="13" xfId="0" applyFill="1" applyBorder="1"/>
    <xf numFmtId="0" fontId="0" fillId="20" borderId="13" xfId="0" applyFill="1" applyBorder="1"/>
    <xf numFmtId="0" fontId="0" fillId="20" borderId="11" xfId="0" applyFill="1" applyBorder="1"/>
    <xf numFmtId="0" fontId="0" fillId="12" borderId="6" xfId="0" applyFill="1" applyBorder="1"/>
    <xf numFmtId="0" fontId="0" fillId="12" borderId="16" xfId="0" applyFill="1" applyBorder="1"/>
    <xf numFmtId="0" fontId="0" fillId="0" borderId="12" xfId="0" applyBorder="1"/>
    <xf numFmtId="44" fontId="0" fillId="0" borderId="8" xfId="1" applyFont="1" applyBorder="1"/>
    <xf numFmtId="0" fontId="0" fillId="22" borderId="22" xfId="0" applyFill="1" applyBorder="1"/>
    <xf numFmtId="0" fontId="0" fillId="22" borderId="21" xfId="0" applyFill="1" applyBorder="1"/>
    <xf numFmtId="0" fontId="0" fillId="22" borderId="23" xfId="0" applyFill="1" applyBorder="1"/>
    <xf numFmtId="0" fontId="0" fillId="0" borderId="13" xfId="0" applyBorder="1"/>
    <xf numFmtId="44" fontId="0" fillId="0" borderId="11" xfId="1" applyFont="1" applyBorder="1"/>
    <xf numFmtId="0" fontId="0" fillId="22" borderId="6" xfId="0" applyFill="1" applyBorder="1"/>
    <xf numFmtId="0" fontId="0" fillId="22" borderId="12" xfId="0" applyFill="1" applyBorder="1"/>
    <xf numFmtId="0" fontId="0" fillId="22" borderId="13" xfId="0" applyFill="1" applyBorder="1"/>
    <xf numFmtId="0" fontId="0" fillId="23" borderId="0" xfId="0" applyFill="1"/>
    <xf numFmtId="44" fontId="0" fillId="0" borderId="0" xfId="1" applyFont="1"/>
    <xf numFmtId="2" fontId="0" fillId="0" borderId="0" xfId="0" applyNumberFormat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10" fontId="2" fillId="2" borderId="3" xfId="2" applyNumberFormat="1" applyBorder="1" applyAlignment="1">
      <alignment horizontal="center"/>
    </xf>
    <xf numFmtId="10" fontId="2" fillId="2" borderId="5" xfId="2" applyNumberFormat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0" borderId="18" xfId="0" applyFill="1" applyBorder="1" applyAlignment="1">
      <alignment horizontal="center" textRotation="90"/>
    </xf>
    <xf numFmtId="0" fontId="0" fillId="10" borderId="12" xfId="0" applyFill="1" applyBorder="1" applyAlignment="1">
      <alignment horizontal="center" textRotation="90"/>
    </xf>
    <xf numFmtId="0" fontId="0" fillId="10" borderId="13" xfId="0" applyFill="1" applyBorder="1" applyAlignment="1">
      <alignment horizontal="center" textRotation="90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3" xfId="0" applyFill="1" applyBorder="1" applyAlignment="1">
      <alignment horizontal="center" wrapText="1"/>
    </xf>
    <xf numFmtId="0" fontId="0" fillId="12" borderId="5" xfId="0" applyFill="1" applyBorder="1" applyAlignment="1">
      <alignment horizontal="center" wrapText="1"/>
    </xf>
    <xf numFmtId="0" fontId="0" fillId="12" borderId="9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0" fillId="18" borderId="14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1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</cellXfs>
  <cellStyles count="4">
    <cellStyle name="Вывод" xfId="2" builtinId="21"/>
    <cellStyle name="Денежный" xfId="1" builtinId="4"/>
    <cellStyle name="Контрольная ячейка" xfId="3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I15" sqref="I15:I16"/>
    </sheetView>
  </sheetViews>
  <sheetFormatPr defaultRowHeight="14.4" x14ac:dyDescent="0.3"/>
  <cols>
    <col min="2" max="2" width="11.109375" bestFit="1" customWidth="1"/>
    <col min="3" max="3" width="25.21875" bestFit="1" customWidth="1"/>
    <col min="4" max="4" width="12" bestFit="1" customWidth="1"/>
    <col min="5" max="5" width="8.109375" bestFit="1" customWidth="1"/>
    <col min="6" max="6" width="11.109375" bestFit="1" customWidth="1"/>
    <col min="7" max="7" width="12" bestFit="1" customWidth="1"/>
  </cols>
  <sheetData>
    <row r="2" spans="2:9" x14ac:dyDescent="0.3">
      <c r="B2" s="1"/>
      <c r="C2" s="2" t="s">
        <v>0</v>
      </c>
      <c r="D2" s="3">
        <v>0</v>
      </c>
      <c r="E2" s="3">
        <v>0</v>
      </c>
      <c r="F2" s="3">
        <v>0</v>
      </c>
      <c r="G2" s="3">
        <v>596.66666666419655</v>
      </c>
      <c r="H2" s="3">
        <v>1084</v>
      </c>
      <c r="I2" s="4">
        <v>0</v>
      </c>
    </row>
    <row r="3" spans="2:9" x14ac:dyDescent="0.3">
      <c r="B3" s="5" t="s">
        <v>1</v>
      </c>
      <c r="C3" s="6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7">
        <v>6</v>
      </c>
    </row>
    <row r="4" spans="2:9" x14ac:dyDescent="0.3">
      <c r="B4" s="8">
        <v>4500</v>
      </c>
      <c r="C4" s="6" t="s">
        <v>3</v>
      </c>
      <c r="D4" s="1">
        <v>6</v>
      </c>
      <c r="E4" s="1">
        <v>5</v>
      </c>
      <c r="F4" s="1">
        <v>4</v>
      </c>
      <c r="G4" s="1">
        <v>3</v>
      </c>
      <c r="H4" s="1">
        <v>2.5</v>
      </c>
      <c r="I4" s="7">
        <v>1.5</v>
      </c>
    </row>
    <row r="5" spans="2:9" x14ac:dyDescent="0.3">
      <c r="B5" s="9">
        <v>1600</v>
      </c>
      <c r="C5" s="6" t="s">
        <v>4</v>
      </c>
      <c r="D5" s="1">
        <v>3.2</v>
      </c>
      <c r="E5" s="1">
        <v>2.6</v>
      </c>
      <c r="F5" s="1">
        <v>1.5</v>
      </c>
      <c r="G5" s="1">
        <v>0.8</v>
      </c>
      <c r="H5" s="1">
        <v>0.7</v>
      </c>
      <c r="I5" s="7">
        <v>0.3</v>
      </c>
    </row>
    <row r="6" spans="2:9" x14ac:dyDescent="0.3">
      <c r="B6" s="1"/>
      <c r="C6" s="6" t="s">
        <v>5</v>
      </c>
      <c r="D6" s="10">
        <v>120.5</v>
      </c>
      <c r="E6" s="10">
        <v>110</v>
      </c>
      <c r="F6" s="10">
        <v>90</v>
      </c>
      <c r="G6" s="10">
        <v>70</v>
      </c>
      <c r="H6" s="10">
        <v>60</v>
      </c>
      <c r="I6" s="11">
        <v>30</v>
      </c>
    </row>
    <row r="7" spans="2:9" x14ac:dyDescent="0.3">
      <c r="B7" s="1"/>
      <c r="C7" s="6" t="s">
        <v>6</v>
      </c>
      <c r="D7" s="10">
        <v>60.5</v>
      </c>
      <c r="E7" s="10">
        <v>50.7</v>
      </c>
      <c r="F7" s="10">
        <v>30.6</v>
      </c>
      <c r="G7" s="10">
        <v>20.8</v>
      </c>
      <c r="H7" s="10">
        <v>20.2</v>
      </c>
      <c r="I7" s="11">
        <v>10.199999999999999</v>
      </c>
    </row>
    <row r="8" spans="2:9" x14ac:dyDescent="0.3">
      <c r="B8" s="1"/>
      <c r="C8" s="6" t="s">
        <v>7</v>
      </c>
      <c r="D8" s="1">
        <v>960</v>
      </c>
      <c r="E8" s="1">
        <v>928</v>
      </c>
      <c r="F8" s="1">
        <v>1041</v>
      </c>
      <c r="G8" s="1">
        <v>977</v>
      </c>
      <c r="H8" s="1">
        <v>1084</v>
      </c>
      <c r="I8" s="7">
        <v>1055</v>
      </c>
    </row>
    <row r="9" spans="2:9" x14ac:dyDescent="0.3">
      <c r="B9" s="1"/>
      <c r="C9" s="12" t="s">
        <v>8</v>
      </c>
      <c r="D9" s="13">
        <f>D6-D7</f>
        <v>60</v>
      </c>
      <c r="E9" s="13">
        <f t="shared" ref="E9:I9" si="0">E6-E7</f>
        <v>59.3</v>
      </c>
      <c r="F9" s="13">
        <f t="shared" si="0"/>
        <v>59.4</v>
      </c>
      <c r="G9" s="13">
        <f t="shared" si="0"/>
        <v>49.2</v>
      </c>
      <c r="H9" s="13">
        <f t="shared" si="0"/>
        <v>39.799999999999997</v>
      </c>
      <c r="I9" s="14">
        <f t="shared" si="0"/>
        <v>19.8</v>
      </c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5" t="s">
        <v>9</v>
      </c>
      <c r="D12" s="16">
        <f>SUMPRODUCT(D9:I9,$D$2:$I$2)</f>
        <v>72499.199999878474</v>
      </c>
      <c r="E12" s="1"/>
      <c r="F12" s="1"/>
      <c r="G12" s="1"/>
      <c r="H12" s="1"/>
      <c r="I12" s="1"/>
    </row>
    <row r="13" spans="2:9" ht="15" thickBot="1" x14ac:dyDescent="0.35">
      <c r="B13" s="1"/>
      <c r="C13" s="1"/>
      <c r="D13" s="1"/>
      <c r="E13" s="1"/>
      <c r="F13" s="5" t="s">
        <v>1</v>
      </c>
      <c r="G13" s="1"/>
      <c r="H13" s="1"/>
      <c r="I13" s="1"/>
    </row>
    <row r="14" spans="2:9" ht="15.6" thickTop="1" thickBot="1" x14ac:dyDescent="0.35">
      <c r="B14" s="1"/>
      <c r="C14" s="15" t="s">
        <v>10</v>
      </c>
      <c r="D14" s="15">
        <f>SUMPRODUCT($D$2:$I$2,D4:I4)</f>
        <v>4499.9999999925894</v>
      </c>
      <c r="E14" s="17" t="s">
        <v>11</v>
      </c>
      <c r="F14" s="18">
        <f>B4</f>
        <v>4500</v>
      </c>
      <c r="G14" s="1"/>
      <c r="H14" s="1"/>
      <c r="I14" s="1"/>
    </row>
    <row r="15" spans="2:9" ht="15.6" thickTop="1" thickBot="1" x14ac:dyDescent="0.35">
      <c r="B15" s="1"/>
      <c r="C15" s="15" t="s">
        <v>12</v>
      </c>
      <c r="D15" s="15">
        <f>SUMPRODUCT($D$2:$I$2,D5:I5)</f>
        <v>1236.1333333313573</v>
      </c>
      <c r="E15" s="17" t="s">
        <v>11</v>
      </c>
      <c r="F15" s="19">
        <f>B5</f>
        <v>1600</v>
      </c>
      <c r="G15" s="1"/>
      <c r="H15" s="1"/>
      <c r="I15" s="1"/>
    </row>
    <row r="16" spans="2: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B8" sqref="B8"/>
    </sheetView>
  </sheetViews>
  <sheetFormatPr defaultRowHeight="14.4" x14ac:dyDescent="0.3"/>
  <cols>
    <col min="1" max="1" width="32.44140625" bestFit="1" customWidth="1"/>
    <col min="2" max="2" width="11.21875" bestFit="1" customWidth="1"/>
    <col min="5" max="5" width="6" customWidth="1"/>
    <col min="6" max="6" width="11.21875" bestFit="1" customWidth="1"/>
  </cols>
  <sheetData>
    <row r="1" spans="1:16" x14ac:dyDescent="0.3">
      <c r="A1" s="20" t="s">
        <v>13</v>
      </c>
      <c r="B1" s="21">
        <v>30</v>
      </c>
    </row>
    <row r="2" spans="1:16" x14ac:dyDescent="0.3">
      <c r="A2" s="22" t="s">
        <v>14</v>
      </c>
      <c r="B2" s="23">
        <v>6</v>
      </c>
    </row>
    <row r="3" spans="1:16" x14ac:dyDescent="0.3">
      <c r="A3" s="20" t="s">
        <v>15</v>
      </c>
      <c r="B3" s="24">
        <v>30000</v>
      </c>
      <c r="E3" s="91" t="s">
        <v>16</v>
      </c>
      <c r="F3" s="92"/>
      <c r="G3" s="92"/>
      <c r="H3" s="92"/>
      <c r="I3" s="92"/>
      <c r="J3" s="92"/>
      <c r="K3" s="92"/>
      <c r="L3" s="92"/>
      <c r="M3" s="92"/>
      <c r="N3" s="92"/>
      <c r="O3" s="92"/>
      <c r="P3" s="93"/>
    </row>
    <row r="4" spans="1:16" ht="15" thickBot="1" x14ac:dyDescent="0.35">
      <c r="E4" s="94" t="s">
        <v>9</v>
      </c>
      <c r="F4" s="95"/>
      <c r="G4" s="96" t="s">
        <v>17</v>
      </c>
      <c r="H4" s="97"/>
      <c r="I4" s="97"/>
      <c r="J4" s="97"/>
      <c r="K4" s="97"/>
      <c r="L4" s="97"/>
      <c r="M4" s="97"/>
      <c r="N4" s="97"/>
      <c r="O4" s="97"/>
      <c r="P4" s="98"/>
    </row>
    <row r="5" spans="1:16" ht="15.6" thickTop="1" thickBot="1" x14ac:dyDescent="0.35">
      <c r="E5" s="17"/>
      <c r="F5" s="25">
        <f>B18</f>
        <v>-10560</v>
      </c>
      <c r="G5" s="26">
        <f>0.1</f>
        <v>0.1</v>
      </c>
      <c r="H5" s="27">
        <f>G5+0.1</f>
        <v>0.2</v>
      </c>
      <c r="I5" s="27">
        <f t="shared" ref="I5:O5" si="0">H5+0.1</f>
        <v>0.30000000000000004</v>
      </c>
      <c r="J5" s="27">
        <f t="shared" si="0"/>
        <v>0.4</v>
      </c>
      <c r="K5" s="27">
        <f t="shared" si="0"/>
        <v>0.5</v>
      </c>
      <c r="L5" s="27">
        <f t="shared" si="0"/>
        <v>0.6</v>
      </c>
      <c r="M5" s="27">
        <f t="shared" si="0"/>
        <v>0.7</v>
      </c>
      <c r="N5" s="27">
        <f t="shared" si="0"/>
        <v>0.79999999999999993</v>
      </c>
      <c r="O5" s="27">
        <f t="shared" si="0"/>
        <v>0.89999999999999991</v>
      </c>
      <c r="P5" s="28">
        <f>O5+0.1</f>
        <v>0.99999999999999989</v>
      </c>
    </row>
    <row r="6" spans="1:16" ht="15" thickTop="1" x14ac:dyDescent="0.3">
      <c r="E6" s="99" t="s">
        <v>18</v>
      </c>
      <c r="F6" s="29">
        <f>0.1</f>
        <v>0.1</v>
      </c>
      <c r="G6" s="30">
        <f t="dataTable" ref="G6:P15" dt2D="1" dtr="1" r1="B10" r2="B15"/>
        <v>-10560</v>
      </c>
      <c r="H6" s="31">
        <v>-5520</v>
      </c>
      <c r="I6" s="31">
        <v>-480</v>
      </c>
      <c r="J6" s="31">
        <v>4560</v>
      </c>
      <c r="K6" s="31">
        <v>9600</v>
      </c>
      <c r="L6" s="31">
        <v>14640</v>
      </c>
      <c r="M6" s="31">
        <v>19680</v>
      </c>
      <c r="N6" s="31">
        <v>24720</v>
      </c>
      <c r="O6" s="31">
        <v>29760</v>
      </c>
      <c r="P6" s="32">
        <v>34799.999999999993</v>
      </c>
    </row>
    <row r="7" spans="1:16" x14ac:dyDescent="0.3">
      <c r="A7" s="102" t="s">
        <v>19</v>
      </c>
      <c r="B7" s="103"/>
      <c r="E7" s="100"/>
      <c r="F7" s="33">
        <f t="shared" ref="F7:F15" si="1">F6+0.1</f>
        <v>0.2</v>
      </c>
      <c r="G7" s="34">
        <v>3840</v>
      </c>
      <c r="H7">
        <v>8880</v>
      </c>
      <c r="I7">
        <v>13920</v>
      </c>
      <c r="J7">
        <v>18960</v>
      </c>
      <c r="K7">
        <v>24000</v>
      </c>
      <c r="L7">
        <v>29040</v>
      </c>
      <c r="M7">
        <v>34080</v>
      </c>
      <c r="N7">
        <v>39120</v>
      </c>
      <c r="O7">
        <v>44160</v>
      </c>
      <c r="P7" s="35">
        <v>49199.999999999985</v>
      </c>
    </row>
    <row r="8" spans="1:16" x14ac:dyDescent="0.3">
      <c r="A8" s="36" t="s">
        <v>20</v>
      </c>
      <c r="B8" s="37">
        <v>700</v>
      </c>
      <c r="E8" s="100"/>
      <c r="F8" s="33">
        <f t="shared" si="1"/>
        <v>0.30000000000000004</v>
      </c>
      <c r="G8" s="34">
        <v>18240</v>
      </c>
      <c r="H8">
        <v>23280</v>
      </c>
      <c r="I8">
        <v>28320.000000000007</v>
      </c>
      <c r="J8">
        <v>33360</v>
      </c>
      <c r="K8">
        <v>38400</v>
      </c>
      <c r="L8">
        <v>43440</v>
      </c>
      <c r="M8">
        <v>48480</v>
      </c>
      <c r="N8">
        <v>53520</v>
      </c>
      <c r="O8">
        <v>58560</v>
      </c>
      <c r="P8" s="35">
        <v>63600</v>
      </c>
    </row>
    <row r="9" spans="1:16" x14ac:dyDescent="0.3">
      <c r="A9" s="36" t="s">
        <v>21</v>
      </c>
      <c r="B9" s="38">
        <v>0.4</v>
      </c>
      <c r="E9" s="100"/>
      <c r="F9" s="33">
        <f t="shared" si="1"/>
        <v>0.4</v>
      </c>
      <c r="G9" s="34">
        <v>32640</v>
      </c>
      <c r="H9">
        <v>37680</v>
      </c>
      <c r="I9">
        <v>42720</v>
      </c>
      <c r="J9">
        <v>47760</v>
      </c>
      <c r="K9">
        <v>52800</v>
      </c>
      <c r="L9">
        <v>57840</v>
      </c>
      <c r="M9">
        <v>62880</v>
      </c>
      <c r="N9">
        <v>67920</v>
      </c>
      <c r="O9">
        <v>72960</v>
      </c>
      <c r="P9" s="35">
        <v>78000</v>
      </c>
    </row>
    <row r="10" spans="1:16" x14ac:dyDescent="0.3">
      <c r="A10" s="39" t="s">
        <v>22</v>
      </c>
      <c r="B10" s="40">
        <v>0.1</v>
      </c>
      <c r="E10" s="100"/>
      <c r="F10" s="33">
        <f t="shared" si="1"/>
        <v>0.5</v>
      </c>
      <c r="G10" s="34">
        <v>47040</v>
      </c>
      <c r="H10">
        <v>52080</v>
      </c>
      <c r="I10">
        <v>57120</v>
      </c>
      <c r="J10">
        <v>62160</v>
      </c>
      <c r="K10">
        <v>67200</v>
      </c>
      <c r="L10">
        <v>72240</v>
      </c>
      <c r="M10">
        <v>77280</v>
      </c>
      <c r="N10">
        <v>82320</v>
      </c>
      <c r="O10">
        <v>87360</v>
      </c>
      <c r="P10" s="35">
        <v>92400</v>
      </c>
    </row>
    <row r="11" spans="1:16" x14ac:dyDescent="0.3">
      <c r="E11" s="100"/>
      <c r="F11" s="33">
        <f t="shared" si="1"/>
        <v>0.6</v>
      </c>
      <c r="G11" s="34">
        <v>61440</v>
      </c>
      <c r="H11">
        <v>66480</v>
      </c>
      <c r="I11">
        <v>71520</v>
      </c>
      <c r="J11">
        <v>76560</v>
      </c>
      <c r="K11">
        <v>81600</v>
      </c>
      <c r="L11">
        <v>86640</v>
      </c>
      <c r="M11">
        <v>91680</v>
      </c>
      <c r="N11">
        <v>96720</v>
      </c>
      <c r="O11">
        <v>101760</v>
      </c>
      <c r="P11" s="35">
        <v>106800</v>
      </c>
    </row>
    <row r="12" spans="1:16" x14ac:dyDescent="0.3">
      <c r="A12" s="104" t="s">
        <v>23</v>
      </c>
      <c r="B12" s="105"/>
      <c r="E12" s="100"/>
      <c r="F12" s="33">
        <f t="shared" si="1"/>
        <v>0.7</v>
      </c>
      <c r="G12" s="34">
        <v>75840</v>
      </c>
      <c r="H12">
        <v>80880</v>
      </c>
      <c r="I12">
        <v>85920</v>
      </c>
      <c r="J12">
        <v>90960</v>
      </c>
      <c r="K12">
        <v>96000</v>
      </c>
      <c r="L12">
        <v>101040</v>
      </c>
      <c r="M12">
        <v>106080</v>
      </c>
      <c r="N12">
        <v>111120</v>
      </c>
      <c r="O12">
        <v>116160</v>
      </c>
      <c r="P12" s="35">
        <v>121200</v>
      </c>
    </row>
    <row r="13" spans="1:16" x14ac:dyDescent="0.3">
      <c r="A13" s="41" t="s">
        <v>24</v>
      </c>
      <c r="B13" s="42">
        <v>1600</v>
      </c>
      <c r="E13" s="100"/>
      <c r="F13" s="33">
        <f t="shared" si="1"/>
        <v>0.79999999999999993</v>
      </c>
      <c r="G13" s="34">
        <v>90240</v>
      </c>
      <c r="H13">
        <v>95280</v>
      </c>
      <c r="I13">
        <v>100320</v>
      </c>
      <c r="J13">
        <v>105360</v>
      </c>
      <c r="K13">
        <v>110400</v>
      </c>
      <c r="L13">
        <v>115440</v>
      </c>
      <c r="M13">
        <v>120480</v>
      </c>
      <c r="N13">
        <v>125520</v>
      </c>
      <c r="O13">
        <v>130560</v>
      </c>
      <c r="P13" s="35">
        <v>135600</v>
      </c>
    </row>
    <row r="14" spans="1:16" x14ac:dyDescent="0.3">
      <c r="A14" s="41" t="s">
        <v>25</v>
      </c>
      <c r="B14" s="43">
        <v>0.5</v>
      </c>
      <c r="E14" s="100"/>
      <c r="F14" s="33">
        <f t="shared" si="1"/>
        <v>0.89999999999999991</v>
      </c>
      <c r="G14" s="34">
        <v>104639.99999999997</v>
      </c>
      <c r="H14">
        <v>109679.99999999997</v>
      </c>
      <c r="I14">
        <v>114719.99999999997</v>
      </c>
      <c r="J14">
        <v>119759.99999999997</v>
      </c>
      <c r="K14">
        <v>124799.99999999997</v>
      </c>
      <c r="L14">
        <v>129839.99999999997</v>
      </c>
      <c r="M14">
        <v>134879.99999999997</v>
      </c>
      <c r="N14">
        <v>139919.99999999997</v>
      </c>
      <c r="O14">
        <v>144959.99999999997</v>
      </c>
      <c r="P14" s="35">
        <v>149999.99999999997</v>
      </c>
    </row>
    <row r="15" spans="1:16" x14ac:dyDescent="0.3">
      <c r="A15" s="44" t="s">
        <v>26</v>
      </c>
      <c r="B15" s="45">
        <v>0.1</v>
      </c>
      <c r="E15" s="101"/>
      <c r="F15" s="46">
        <f t="shared" si="1"/>
        <v>0.99999999999999989</v>
      </c>
      <c r="G15" s="47">
        <v>119039.99999999997</v>
      </c>
      <c r="H15" s="48">
        <v>124079.99999999997</v>
      </c>
      <c r="I15" s="48">
        <v>129119.99999999997</v>
      </c>
      <c r="J15" s="48">
        <v>134159.99999999997</v>
      </c>
      <c r="K15" s="48">
        <v>139199.99999999997</v>
      </c>
      <c r="L15" s="48">
        <v>144239.99999999997</v>
      </c>
      <c r="M15" s="48">
        <v>149279.99999999997</v>
      </c>
      <c r="N15" s="48">
        <v>154319.99999999997</v>
      </c>
      <c r="O15" s="48">
        <v>159359.99999999997</v>
      </c>
      <c r="P15" s="49">
        <v>164399.99999999997</v>
      </c>
    </row>
    <row r="17" spans="1:2" ht="15" thickBot="1" x14ac:dyDescent="0.35"/>
    <row r="18" spans="1:2" ht="15.6" thickTop="1" thickBot="1" x14ac:dyDescent="0.35">
      <c r="A18" s="15" t="s">
        <v>9</v>
      </c>
      <c r="B18" s="50">
        <f>B1*B2*(B10*B8*B9+B15*B13*B14)-B3</f>
        <v>-10560</v>
      </c>
    </row>
    <row r="19" spans="1:2" ht="15" thickTop="1" x14ac:dyDescent="0.3"/>
    <row r="28" spans="1:2" x14ac:dyDescent="0.3">
      <c r="B28" s="51"/>
    </row>
    <row r="29" spans="1:2" x14ac:dyDescent="0.3">
      <c r="B29" s="51"/>
    </row>
  </sheetData>
  <mergeCells count="6">
    <mergeCell ref="E3:P3"/>
    <mergeCell ref="E4:F4"/>
    <mergeCell ref="G4:P4"/>
    <mergeCell ref="E6:E15"/>
    <mergeCell ref="A7:B7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16" sqref="B16"/>
    </sheetView>
  </sheetViews>
  <sheetFormatPr defaultRowHeight="14.4" x14ac:dyDescent="0.3"/>
  <cols>
    <col min="1" max="1" width="32.44140625" bestFit="1" customWidth="1"/>
    <col min="2" max="2" width="13.44140625" customWidth="1"/>
  </cols>
  <sheetData>
    <row r="1" spans="1:2" x14ac:dyDescent="0.3">
      <c r="A1" s="20" t="s">
        <v>13</v>
      </c>
      <c r="B1" s="21">
        <v>30</v>
      </c>
    </row>
    <row r="2" spans="1:2" x14ac:dyDescent="0.3">
      <c r="A2" s="22" t="s">
        <v>14</v>
      </c>
      <c r="B2" s="23">
        <v>6</v>
      </c>
    </row>
    <row r="3" spans="1:2" x14ac:dyDescent="0.3">
      <c r="A3" s="20" t="s">
        <v>15</v>
      </c>
      <c r="B3" s="24">
        <v>30000</v>
      </c>
    </row>
    <row r="7" spans="1:2" x14ac:dyDescent="0.3">
      <c r="A7" s="102" t="s">
        <v>19</v>
      </c>
      <c r="B7" s="103"/>
    </row>
    <row r="8" spans="1:2" x14ac:dyDescent="0.3">
      <c r="A8" s="36" t="s">
        <v>20</v>
      </c>
      <c r="B8" s="37">
        <v>400</v>
      </c>
    </row>
    <row r="9" spans="1:2" x14ac:dyDescent="0.3">
      <c r="A9" s="36" t="s">
        <v>21</v>
      </c>
      <c r="B9" s="38">
        <v>0.4</v>
      </c>
    </row>
    <row r="10" spans="1:2" x14ac:dyDescent="0.3">
      <c r="A10" s="39" t="s">
        <v>22</v>
      </c>
      <c r="B10" s="40">
        <v>0.3</v>
      </c>
    </row>
    <row r="12" spans="1:2" x14ac:dyDescent="0.3">
      <c r="A12" s="104" t="s">
        <v>23</v>
      </c>
      <c r="B12" s="105"/>
    </row>
    <row r="13" spans="1:2" x14ac:dyDescent="0.3">
      <c r="A13" s="41" t="s">
        <v>24</v>
      </c>
      <c r="B13" s="42">
        <v>1000</v>
      </c>
    </row>
    <row r="14" spans="1:2" x14ac:dyDescent="0.3">
      <c r="A14" s="41" t="s">
        <v>25</v>
      </c>
      <c r="B14" s="43">
        <v>0.5</v>
      </c>
    </row>
    <row r="15" spans="1:2" x14ac:dyDescent="0.3">
      <c r="A15" s="44" t="s">
        <v>26</v>
      </c>
      <c r="B15" s="45">
        <v>0.3</v>
      </c>
    </row>
    <row r="17" spans="1:2" ht="15" thickBot="1" x14ac:dyDescent="0.35"/>
    <row r="18" spans="1:2" ht="15.6" thickTop="1" thickBot="1" x14ac:dyDescent="0.35">
      <c r="A18" s="15" t="s">
        <v>9</v>
      </c>
      <c r="B18" s="50">
        <f>B1*B2*(B10*B8*B9+B15*B13*B14)-B3</f>
        <v>5640</v>
      </c>
    </row>
    <row r="19" spans="1:2" ht="15" thickTop="1" x14ac:dyDescent="0.3"/>
  </sheetData>
  <scenarios current="0" show="0" sqref="B18">
    <scenario name="1 вариант " count="4" user="Денис" comment="Автор: Денис , 06.06.2023">
      <inputCells r="B8" val="400" numFmtId="164"/>
      <inputCells r="B10" val="0,3" numFmtId="10"/>
      <inputCells r="B13" val="1000" numFmtId="164"/>
      <inputCells r="B15" val="0,3" numFmtId="10"/>
    </scenario>
    <scenario name="2 вариант" locked="1" count="4" user="Денис" comment="Автор: Денис , 06.06.2023">
      <inputCells r="B8" val="700" numFmtId="164"/>
      <inputCells r="B10" val="0,6" numFmtId="10"/>
      <inputCells r="B13" val="1600" numFmtId="164"/>
      <inputCells r="B15" val="0,6" numFmtId="10"/>
    </scenario>
    <scenario name="3 вариант" locked="1" count="4" user="Денис" comment="Автор: Денис , 06.06.2023">
      <inputCells r="B8" val="1000" numFmtId="164"/>
      <inputCells r="B10" val="0,7" numFmtId="10"/>
      <inputCells r="B13" val="2000" numFmtId="164"/>
      <inputCells r="B15" val="0,7" numFmtId="10"/>
    </scenario>
  </scenarios>
  <mergeCells count="2">
    <mergeCell ref="A7:B7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5516-4C03-4BAE-B928-529B63FB46DE}">
  <sheetPr>
    <outlinePr summaryBelow="0"/>
  </sheetPr>
  <dimension ref="B1:G14"/>
  <sheetViews>
    <sheetView showGridLines="0" workbookViewId="0"/>
  </sheetViews>
  <sheetFormatPr defaultRowHeight="14.4" outlineLevelRow="1" outlineLevelCol="1" x14ac:dyDescent="0.3"/>
  <cols>
    <col min="3" max="3" width="12.6640625" bestFit="1" customWidth="1"/>
    <col min="4" max="7" width="16.33203125" bestFit="1" customWidth="1" outlineLevel="1"/>
  </cols>
  <sheetData>
    <row r="1" spans="2:7" ht="15" thickBot="1" x14ac:dyDescent="0.35"/>
    <row r="2" spans="2:7" ht="15.6" x14ac:dyDescent="0.3">
      <c r="B2" s="54" t="s">
        <v>31</v>
      </c>
      <c r="C2" s="54"/>
      <c r="D2" s="58"/>
      <c r="E2" s="58"/>
      <c r="F2" s="58"/>
      <c r="G2" s="58"/>
    </row>
    <row r="3" spans="2:7" ht="15.6" collapsed="1" x14ac:dyDescent="0.3">
      <c r="B3" s="53"/>
      <c r="C3" s="53"/>
      <c r="D3" s="59" t="s">
        <v>33</v>
      </c>
      <c r="E3" s="59" t="s">
        <v>27</v>
      </c>
      <c r="F3" s="59" t="s">
        <v>29</v>
      </c>
      <c r="G3" s="59" t="s">
        <v>30</v>
      </c>
    </row>
    <row r="4" spans="2:7" ht="20.399999999999999" hidden="1" outlineLevel="1" x14ac:dyDescent="0.3">
      <c r="B4" s="56"/>
      <c r="C4" s="56"/>
      <c r="E4" s="62" t="s">
        <v>28</v>
      </c>
      <c r="F4" s="62" t="s">
        <v>28</v>
      </c>
      <c r="G4" s="62" t="s">
        <v>28</v>
      </c>
    </row>
    <row r="5" spans="2:7" x14ac:dyDescent="0.3">
      <c r="B5" s="57" t="s">
        <v>32</v>
      </c>
      <c r="C5" s="57"/>
      <c r="D5" s="55"/>
      <c r="E5" s="55"/>
      <c r="F5" s="55"/>
      <c r="G5" s="55"/>
    </row>
    <row r="6" spans="2:7" outlineLevel="1" x14ac:dyDescent="0.3">
      <c r="B6" s="56"/>
      <c r="C6" s="56" t="s">
        <v>39</v>
      </c>
      <c r="D6" s="52">
        <v>400</v>
      </c>
      <c r="E6" s="60">
        <v>400</v>
      </c>
      <c r="F6" s="60">
        <v>700</v>
      </c>
      <c r="G6" s="60">
        <v>1000</v>
      </c>
    </row>
    <row r="7" spans="2:7" outlineLevel="1" x14ac:dyDescent="0.3">
      <c r="B7" s="56"/>
      <c r="C7" s="56" t="s">
        <v>40</v>
      </c>
      <c r="D7" s="51">
        <v>0.3</v>
      </c>
      <c r="E7" s="61">
        <v>0.3</v>
      </c>
      <c r="F7" s="61">
        <v>0.6</v>
      </c>
      <c r="G7" s="61">
        <v>0.7</v>
      </c>
    </row>
    <row r="8" spans="2:7" outlineLevel="1" x14ac:dyDescent="0.3">
      <c r="B8" s="56"/>
      <c r="C8" s="56" t="s">
        <v>41</v>
      </c>
      <c r="D8" s="52">
        <v>1000</v>
      </c>
      <c r="E8" s="60">
        <v>1000</v>
      </c>
      <c r="F8" s="60">
        <v>1600</v>
      </c>
      <c r="G8" s="60">
        <v>2000</v>
      </c>
    </row>
    <row r="9" spans="2:7" outlineLevel="1" x14ac:dyDescent="0.3">
      <c r="B9" s="56"/>
      <c r="C9" s="56" t="s">
        <v>42</v>
      </c>
      <c r="D9" s="51">
        <v>0.3</v>
      </c>
      <c r="E9" s="61">
        <v>0.3</v>
      </c>
      <c r="F9" s="61">
        <v>0.6</v>
      </c>
      <c r="G9" s="61">
        <v>0.7</v>
      </c>
    </row>
    <row r="10" spans="2:7" x14ac:dyDescent="0.3">
      <c r="B10" s="57" t="s">
        <v>38</v>
      </c>
      <c r="C10" s="57"/>
      <c r="D10" s="55"/>
      <c r="E10" s="55"/>
      <c r="F10" s="55"/>
      <c r="G10" s="55"/>
    </row>
    <row r="11" spans="2:7" ht="15" outlineLevel="1" thickBot="1" x14ac:dyDescent="0.35">
      <c r="B11" s="64"/>
      <c r="C11" s="64" t="s">
        <v>37</v>
      </c>
      <c r="D11" s="63">
        <v>5640</v>
      </c>
      <c r="E11" s="63">
        <v>5640</v>
      </c>
      <c r="F11" s="63">
        <v>86640</v>
      </c>
      <c r="G11" s="63">
        <v>146400</v>
      </c>
    </row>
    <row r="12" spans="2:7" x14ac:dyDescent="0.3">
      <c r="B12" t="s">
        <v>34</v>
      </c>
    </row>
    <row r="13" spans="2:7" x14ac:dyDescent="0.3">
      <c r="B13" t="s">
        <v>35</v>
      </c>
    </row>
    <row r="14" spans="2:7" x14ac:dyDescent="0.3">
      <c r="B1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DEDC-37D8-48C2-B1D7-71AC911E25EE}">
  <dimension ref="A1:E2"/>
  <sheetViews>
    <sheetView workbookViewId="0">
      <selection activeCell="E5" sqref="A1:E5"/>
    </sheetView>
  </sheetViews>
  <sheetFormatPr defaultRowHeight="14.4" x14ac:dyDescent="0.3"/>
  <cols>
    <col min="1" max="1" width="16.33203125" bestFit="1" customWidth="1"/>
    <col min="2" max="2" width="8.88671875" customWidth="1"/>
    <col min="3" max="3" width="11.44140625" bestFit="1" customWidth="1"/>
    <col min="4" max="4" width="9.33203125" customWidth="1"/>
    <col min="5" max="5" width="15.21875" bestFit="1" customWidth="1"/>
  </cols>
  <sheetData>
    <row r="1" spans="1:5" x14ac:dyDescent="0.3">
      <c r="A1" s="88" t="s">
        <v>57</v>
      </c>
      <c r="B1" s="88" t="s">
        <v>58</v>
      </c>
      <c r="C1" s="88" t="s">
        <v>60</v>
      </c>
      <c r="D1" s="88" t="s">
        <v>59</v>
      </c>
      <c r="E1" s="88" t="s">
        <v>52</v>
      </c>
    </row>
    <row r="2" spans="1:5" x14ac:dyDescent="0.3">
      <c r="A2" s="90">
        <v>22594.14414369487</v>
      </c>
      <c r="B2">
        <v>0.1</v>
      </c>
      <c r="C2">
        <v>1.1000000000000001</v>
      </c>
      <c r="D2">
        <v>40</v>
      </c>
      <c r="E2" s="89">
        <f>A2*(1-C2^D2)/(-B2)</f>
        <v>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A880-53C8-4A9A-A481-6F8696238CD4}">
  <dimension ref="A1:N12"/>
  <sheetViews>
    <sheetView workbookViewId="0">
      <selection activeCell="N15" sqref="N15"/>
    </sheetView>
  </sheetViews>
  <sheetFormatPr defaultRowHeight="14.4" x14ac:dyDescent="0.3"/>
  <cols>
    <col min="5" max="5" width="11.21875" customWidth="1"/>
    <col min="8" max="9" width="12" bestFit="1" customWidth="1"/>
    <col min="11" max="11" width="12" bestFit="1" customWidth="1"/>
    <col min="12" max="12" width="11" bestFit="1" customWidth="1"/>
    <col min="14" max="14" width="14.33203125" customWidth="1"/>
  </cols>
  <sheetData>
    <row r="1" spans="1:14" ht="15" thickBot="1" x14ac:dyDescent="0.35">
      <c r="A1" s="112" t="s">
        <v>43</v>
      </c>
      <c r="B1" s="113"/>
      <c r="C1" s="113"/>
      <c r="D1" s="113"/>
      <c r="E1" s="114"/>
    </row>
    <row r="2" spans="1:14" ht="15.6" thickTop="1" thickBot="1" x14ac:dyDescent="0.35">
      <c r="A2" s="21" t="s">
        <v>2</v>
      </c>
      <c r="B2" s="65" t="s">
        <v>44</v>
      </c>
      <c r="C2" s="65" t="s">
        <v>45</v>
      </c>
      <c r="D2" s="65" t="s">
        <v>46</v>
      </c>
      <c r="E2" s="66" t="s">
        <v>47</v>
      </c>
      <c r="G2" s="115" t="s">
        <v>48</v>
      </c>
      <c r="H2" s="116"/>
      <c r="I2" s="116"/>
      <c r="J2" s="116"/>
      <c r="K2" s="117"/>
      <c r="M2" s="15" t="s">
        <v>49</v>
      </c>
      <c r="N2" s="67">
        <f>E7*L10+E8*L11+E9*L12</f>
        <v>119095.23809523809</v>
      </c>
    </row>
    <row r="3" spans="1:14" ht="15" thickTop="1" x14ac:dyDescent="0.3">
      <c r="A3" s="68">
        <v>1</v>
      </c>
      <c r="B3" s="69">
        <v>2</v>
      </c>
      <c r="C3" s="69">
        <v>2.5</v>
      </c>
      <c r="D3" s="70"/>
      <c r="E3" s="71"/>
      <c r="G3" s="21" t="s">
        <v>2</v>
      </c>
      <c r="H3" s="65" t="s">
        <v>44</v>
      </c>
      <c r="I3" s="65" t="s">
        <v>45</v>
      </c>
      <c r="J3" s="65" t="s">
        <v>46</v>
      </c>
      <c r="K3" s="66" t="s">
        <v>47</v>
      </c>
    </row>
    <row r="4" spans="1:14" x14ac:dyDescent="0.3">
      <c r="A4" s="68">
        <v>2</v>
      </c>
      <c r="B4" s="70"/>
      <c r="C4" s="69">
        <v>3</v>
      </c>
      <c r="D4" s="70"/>
      <c r="E4" s="72">
        <v>3.5</v>
      </c>
      <c r="G4" s="68">
        <v>1</v>
      </c>
      <c r="H4" s="69">
        <v>101.71428571428571</v>
      </c>
      <c r="I4" s="69">
        <v>72.857142857142861</v>
      </c>
      <c r="J4" s="70">
        <v>0</v>
      </c>
      <c r="K4" s="71">
        <v>0</v>
      </c>
    </row>
    <row r="5" spans="1:14" x14ac:dyDescent="0.3">
      <c r="A5" s="23">
        <v>3</v>
      </c>
      <c r="B5" s="73">
        <v>3</v>
      </c>
      <c r="C5" s="74"/>
      <c r="D5" s="73">
        <v>4</v>
      </c>
      <c r="E5" s="75"/>
      <c r="G5" s="68">
        <v>2</v>
      </c>
      <c r="H5" s="70">
        <v>0</v>
      </c>
      <c r="I5" s="69">
        <v>47.142857142857139</v>
      </c>
      <c r="J5" s="70">
        <v>0</v>
      </c>
      <c r="K5" s="72">
        <v>119.99999999999999</v>
      </c>
    </row>
    <row r="6" spans="1:14" x14ac:dyDescent="0.3">
      <c r="A6" s="118" t="s">
        <v>50</v>
      </c>
      <c r="B6" s="119"/>
      <c r="D6" s="76" t="s">
        <v>2</v>
      </c>
      <c r="E6" s="77" t="s">
        <v>9</v>
      </c>
      <c r="G6" s="23">
        <v>3</v>
      </c>
      <c r="H6" s="73">
        <v>18.285714285714292</v>
      </c>
      <c r="I6" s="74">
        <v>0</v>
      </c>
      <c r="J6" s="73">
        <v>120</v>
      </c>
      <c r="K6" s="75">
        <v>0</v>
      </c>
    </row>
    <row r="7" spans="1:14" ht="15" thickBot="1" x14ac:dyDescent="0.35">
      <c r="A7" s="120" t="s">
        <v>51</v>
      </c>
      <c r="B7" s="121"/>
      <c r="D7" s="78">
        <v>1</v>
      </c>
      <c r="E7" s="79">
        <v>600</v>
      </c>
      <c r="G7" s="80" t="s">
        <v>52</v>
      </c>
      <c r="H7" s="81">
        <f>SUM(H4:H6)</f>
        <v>120</v>
      </c>
      <c r="I7" s="81">
        <f t="shared" ref="I7:K7" si="0">SUM(I4:I6)</f>
        <v>120</v>
      </c>
      <c r="J7" s="81">
        <f t="shared" si="0"/>
        <v>120</v>
      </c>
      <c r="K7" s="82">
        <f t="shared" si="0"/>
        <v>119.99999999999999</v>
      </c>
    </row>
    <row r="8" spans="1:14" x14ac:dyDescent="0.3">
      <c r="A8" s="120" t="s">
        <v>53</v>
      </c>
      <c r="B8" s="121"/>
      <c r="D8" s="78">
        <v>2</v>
      </c>
      <c r="E8" s="79">
        <v>700</v>
      </c>
      <c r="G8" s="122" t="s">
        <v>54</v>
      </c>
      <c r="H8" s="123"/>
      <c r="I8" s="123"/>
      <c r="J8" s="123"/>
      <c r="K8" s="124"/>
    </row>
    <row r="9" spans="1:14" x14ac:dyDescent="0.3">
      <c r="A9" s="106" t="s">
        <v>55</v>
      </c>
      <c r="B9" s="107"/>
      <c r="D9" s="83">
        <v>3</v>
      </c>
      <c r="E9" s="84">
        <v>1000</v>
      </c>
      <c r="G9" s="21" t="s">
        <v>2</v>
      </c>
      <c r="H9" s="65" t="s">
        <v>44</v>
      </c>
      <c r="I9" s="65" t="s">
        <v>45</v>
      </c>
      <c r="J9" s="65" t="s">
        <v>46</v>
      </c>
      <c r="K9" s="66" t="s">
        <v>47</v>
      </c>
      <c r="L9" s="85" t="s">
        <v>52</v>
      </c>
    </row>
    <row r="10" spans="1:14" x14ac:dyDescent="0.3">
      <c r="A10" s="108" t="s">
        <v>56</v>
      </c>
      <c r="B10" s="109"/>
      <c r="G10" s="68">
        <v>1</v>
      </c>
      <c r="H10" s="69">
        <f>H4/B3</f>
        <v>50.857142857142854</v>
      </c>
      <c r="I10" s="69">
        <f>I4/C3</f>
        <v>29.142857142857146</v>
      </c>
      <c r="J10" s="70">
        <v>0</v>
      </c>
      <c r="K10" s="71">
        <v>0</v>
      </c>
      <c r="L10" s="86">
        <f>SUM(H10:K10)</f>
        <v>80</v>
      </c>
    </row>
    <row r="11" spans="1:14" x14ac:dyDescent="0.3">
      <c r="A11" s="110"/>
      <c r="B11" s="111"/>
      <c r="G11" s="68">
        <v>2</v>
      </c>
      <c r="H11" s="70">
        <v>0</v>
      </c>
      <c r="I11" s="69">
        <f>I5/C4</f>
        <v>15.714285714285714</v>
      </c>
      <c r="J11" s="70">
        <v>0</v>
      </c>
      <c r="K11" s="69">
        <f>K5/E4</f>
        <v>34.285714285714285</v>
      </c>
      <c r="L11" s="86">
        <f t="shared" ref="L11:L12" si="1">SUM(H11:K11)</f>
        <v>50</v>
      </c>
    </row>
    <row r="12" spans="1:14" x14ac:dyDescent="0.3">
      <c r="G12" s="23">
        <v>3</v>
      </c>
      <c r="H12" s="73">
        <f>H6/B5</f>
        <v>6.0952380952380976</v>
      </c>
      <c r="I12" s="74">
        <v>0</v>
      </c>
      <c r="J12" s="73">
        <f>J6/D5</f>
        <v>30</v>
      </c>
      <c r="K12" s="75">
        <v>0</v>
      </c>
      <c r="L12" s="87">
        <f t="shared" si="1"/>
        <v>36.095238095238095</v>
      </c>
    </row>
  </sheetData>
  <mergeCells count="8">
    <mergeCell ref="A9:B9"/>
    <mergeCell ref="A10:B11"/>
    <mergeCell ref="A1:E1"/>
    <mergeCell ref="G2:K2"/>
    <mergeCell ref="A6:B6"/>
    <mergeCell ref="A7:B7"/>
    <mergeCell ref="A8:B8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Задание 1</vt:lpstr>
      <vt:lpstr>Задание 2</vt:lpstr>
      <vt:lpstr>Задание 3 </vt:lpstr>
      <vt:lpstr>Структура сценария 3</vt:lpstr>
      <vt:lpstr>Задача 4</vt:lpstr>
      <vt:lpstr>Задача 5</vt:lpstr>
      <vt:lpstr>Занято_обед</vt:lpstr>
      <vt:lpstr>Занято_ужин</vt:lpstr>
      <vt:lpstr>Обед</vt:lpstr>
      <vt:lpstr>Ужин</vt:lpstr>
      <vt:lpstr>Чек_обед</vt:lpstr>
      <vt:lpstr>Чек_ужин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2012-10-24T11:40:59Z</dcterms:created>
  <dcterms:modified xsi:type="dcterms:W3CDTF">2023-06-10T09:53:13Z</dcterms:modified>
</cp:coreProperties>
</file>