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autoCompressPictures="0"/>
  <mc:AlternateContent xmlns:mc="http://schemas.openxmlformats.org/markup-compatibility/2006">
    <mc:Choice Requires="x15">
      <x15ac:absPath xmlns:x15ac="http://schemas.microsoft.com/office/spreadsheetml/2010/11/ac" url="C:\Users\Maura Vitelli\Documents\Salesforce DTC\Schedules\"/>
    </mc:Choice>
  </mc:AlternateContent>
  <xr:revisionPtr revIDLastSave="0" documentId="8_{A7BC74AA-815E-40E7-8D9E-0666926D9021}" xr6:coauthVersionLast="45" xr6:coauthVersionMax="45" xr10:uidLastSave="{00000000-0000-0000-0000-000000000000}"/>
  <bookViews>
    <workbookView xWindow="-108" yWindow="-108" windowWidth="23256" windowHeight="12576" tabRatio="788" activeTab="5" xr2:uid="{00000000-000D-0000-FFFF-FFFF00000000}"/>
  </bookViews>
  <sheets>
    <sheet name="Release Dates" sheetId="16" r:id="rId1"/>
    <sheet name="Definitions" sheetId="28" r:id="rId2"/>
    <sheet name="Calendar" sheetId="14" state="hidden" r:id="rId3"/>
    <sheet name="January" sheetId="15" r:id="rId4"/>
    <sheet name="February" sheetId="17" r:id="rId5"/>
    <sheet name="March" sheetId="18" r:id="rId6"/>
    <sheet name="April" sheetId="19" r:id="rId7"/>
    <sheet name="May" sheetId="20" r:id="rId8"/>
    <sheet name="June" sheetId="21" r:id="rId9"/>
    <sheet name="July" sheetId="22" r:id="rId10"/>
    <sheet name="August" sheetId="23" r:id="rId11"/>
    <sheet name="September" sheetId="24" r:id="rId12"/>
    <sheet name="October" sheetId="25" r:id="rId13"/>
    <sheet name="November" sheetId="26" r:id="rId14"/>
    <sheet name="December" sheetId="27" r:id="rId15"/>
  </sheets>
  <definedNames>
    <definedName name="Calendar10Month">Calendar!$C$166</definedName>
    <definedName name="Calendar10MonthOption">MATCH(Calendar10Month,Months,0)</definedName>
    <definedName name="Calendar10Year">Calendar!$B$166</definedName>
    <definedName name="Calendar11Month">Calendar!$C$183</definedName>
    <definedName name="Calendar11MonthOption">MATCH(Calendar11Month,Months,0)</definedName>
    <definedName name="Calendar11Year">Calendar!$B$183</definedName>
    <definedName name="Calendar12Month">Calendar!$C$200</definedName>
    <definedName name="Calendar12MonthOption">MATCH(Calendar12Month,Months,0)</definedName>
    <definedName name="Calendar12Year">Calendar!$B$200</definedName>
    <definedName name="Calendar1Month">Calendar!$C$1</definedName>
    <definedName name="Calendar1MonthOption">MATCH(Calendar1Month,Months,0)</definedName>
    <definedName name="Calendar1Year">Calendar!$B$1</definedName>
    <definedName name="Calendar2Month">Calendar!$C$19</definedName>
    <definedName name="Calendar2MonthOption">MATCH(Calendar2Month,Months,0)</definedName>
    <definedName name="Calendar2Year">Calendar!$B$19</definedName>
    <definedName name="Calendar3Month">Calendar!$C$38</definedName>
    <definedName name="Calendar3MonthOption">MATCH(Calendar3Month,Months,0)</definedName>
    <definedName name="Calendar3Year">Calendar!$B$38</definedName>
    <definedName name="Calendar4Month">Calendar!$C$57</definedName>
    <definedName name="Calendar4MonthOption">MATCH(Calendar4Month,Months,0)</definedName>
    <definedName name="Calendar4Year">Calendar!$B$57</definedName>
    <definedName name="Calendar5Month">Calendar!$C$75</definedName>
    <definedName name="Calendar5MonthOption">MATCH(Calendar5Month,Months,0)</definedName>
    <definedName name="Calendar5Year">Calendar!$B$75</definedName>
    <definedName name="Calendar6Month">Calendar!$C$94</definedName>
    <definedName name="Calendar6MonthOption">MATCH(Calendar6Month,Months,0)</definedName>
    <definedName name="Calendar6Year">Calendar!$B$94</definedName>
    <definedName name="Calendar7Month">Calendar!$C$112</definedName>
    <definedName name="Calendar7MonthOption">MATCH(Calendar7Month,Months,0)</definedName>
    <definedName name="Calendar7Year">Calendar!$B$112</definedName>
    <definedName name="Calendar8Month">Calendar!$C$130</definedName>
    <definedName name="Calendar8MonthOption">MATCH(Calendar8Month,Months,0)</definedName>
    <definedName name="Calendar8Year">Calendar!$B$130</definedName>
    <definedName name="Calendar9Month">Calendar!$C$149</definedName>
    <definedName name="Calendar9MonthOption">MATCH(Calendar9Month,Months,0)</definedName>
    <definedName name="Calendar9Year">Calendar!$B$149</definedName>
    <definedName name="ColumnTitleRegion1..H12.1">Calendar!$B$2</definedName>
    <definedName name="ColumnTitleRegion10..H54.1">Calendar!$B$58</definedName>
    <definedName name="ColumnTitleRegion11..C56.1">Calendar!$B$58</definedName>
    <definedName name="ColumnTitleRegion12..D56.1">Calendar!$D$73</definedName>
    <definedName name="ColumnTitleRegion13..H68.1">Calendar!$B$76</definedName>
    <definedName name="ColumnTitleRegion14..C70.1">Calendar!$B$76</definedName>
    <definedName name="ColumnTitleRegion15..D70.1">Calendar!$D$92</definedName>
    <definedName name="ColumnTitleRegion16..H82.1">Calendar!$B$95</definedName>
    <definedName name="ColumnTitleRegion17..C84.1">Calendar!$B$95</definedName>
    <definedName name="ColumnTitleRegion18..D84.1">Calendar!$D$110</definedName>
    <definedName name="ColumnTitleRegion19..H96.1">Calendar!$B$113</definedName>
    <definedName name="ColumnTitleRegion2..C14.1">Calendar!$B$2</definedName>
    <definedName name="ColumnTitleRegion20..C98.1">Calendar!$B$113</definedName>
    <definedName name="ColumnTitleRegion21..D98.1">Calendar!$D$128</definedName>
    <definedName name="ColumnTitleRegion22..H110.1">Calendar!$B$131</definedName>
    <definedName name="ColumnTitleRegion23..C112.1">Calendar!$B$131</definedName>
    <definedName name="ColumnTitleRegion24..D112.1">Calendar!$D$147</definedName>
    <definedName name="ColumnTitleRegion25..H124.1">Calendar!$B$150</definedName>
    <definedName name="ColumnTitleRegion26..C126.1">Calendar!$B$150</definedName>
    <definedName name="ColumnTitleRegion27..D126.1">Calendar!$D$164</definedName>
    <definedName name="ColumnTitleRegion28..H138.1">Calendar!$B$167</definedName>
    <definedName name="ColumnTitleRegion29..C140.1">Calendar!$B$167</definedName>
    <definedName name="ColumnTitleRegion3..D14.1">Calendar!$D$17</definedName>
    <definedName name="ColumnTitleRegion30..D140.1">Calendar!$D$181</definedName>
    <definedName name="ColumnTitleRegion31..H152.1">Calendar!$B$184</definedName>
    <definedName name="ColumnTitleRegion32..C154.1">Calendar!$B$184</definedName>
    <definedName name="ColumnTitleRegion33..D154.1">Calendar!$D$198</definedName>
    <definedName name="ColumnTitleRegion34..H166.1">Calendar!$B$201</definedName>
    <definedName name="ColumnTitleRegion35..C168.1">Calendar!$B$201</definedName>
    <definedName name="ColumnTitleRegion36..D168.1">Calendar!$D$215</definedName>
    <definedName name="ColumnTitleRegion4..H26.1">Calendar!$B$20</definedName>
    <definedName name="ColumnTitleRegion5..C28.1">Calendar!$B$20</definedName>
    <definedName name="ColumnTitleRegion6..D28.1">Calendar!$D$36</definedName>
    <definedName name="ColumnTitleRegion7..H40.1">Calendar!$B$39</definedName>
    <definedName name="ColumnTitleRegion8..C42.1">Calendar!$B$39</definedName>
    <definedName name="ColumnTitleRegion9..D42.1">Calendar!$D$55</definedName>
    <definedName name="Days">{0,1,2,3,4,5,6}</definedName>
    <definedName name="Months">{"January","February","March","April","May","June","July","August","September","October","November","December"}</definedName>
    <definedName name="_xlnm.Print_Area" localSheetId="2">Calendar!$B$1:$I$216</definedName>
    <definedName name="WeekdayOption">MATCH(WeekStart,Weekdays,0)+10</definedName>
    <definedName name="Weekdays">{"Monday","Tuesday","Wednesday","Thursday","Friday","Saturday","Sunday"}</definedName>
    <definedName name="WeekStart">Calendar!$B$2</definedName>
    <definedName name="WeekStartValue">IF(WeekStart="Monday",2,1)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1" i="17" l="1"/>
  <c r="A1" i="17"/>
  <c r="A18" i="15" a="1"/>
  <c r="B18" i="15" s="1"/>
  <c r="C14" i="15"/>
  <c r="A14" i="15" a="1"/>
  <c r="F14" i="15" s="1"/>
  <c r="A11" i="15" a="1"/>
  <c r="F11" i="15" s="1"/>
  <c r="A9" i="15" a="1"/>
  <c r="F9" i="15" s="1"/>
  <c r="G6" i="15"/>
  <c r="A6" i="15" a="1"/>
  <c r="F6" i="15" s="1"/>
  <c r="A3" i="15" a="1"/>
  <c r="F3" i="15" s="1"/>
  <c r="F2" i="15" s="1"/>
  <c r="C3" i="15" l="1"/>
  <c r="C2" i="15" s="1"/>
  <c r="G3" i="15"/>
  <c r="G2" i="15" s="1"/>
  <c r="C6" i="15"/>
  <c r="G9" i="15"/>
  <c r="C11" i="15"/>
  <c r="G14" i="15"/>
  <c r="C9" i="15"/>
  <c r="G11" i="15"/>
  <c r="D3" i="15"/>
  <c r="D2" i="15" s="1"/>
  <c r="D6" i="15"/>
  <c r="D9" i="15"/>
  <c r="D11" i="15"/>
  <c r="D14" i="15"/>
  <c r="A3" i="15"/>
  <c r="E3" i="15"/>
  <c r="E2" i="15" s="1"/>
  <c r="A6" i="15"/>
  <c r="E6" i="15"/>
  <c r="A9" i="15"/>
  <c r="E9" i="15"/>
  <c r="A11" i="15"/>
  <c r="E11" i="15"/>
  <c r="A14" i="15"/>
  <c r="E14" i="15"/>
  <c r="A18" i="15"/>
  <c r="B3" i="15"/>
  <c r="B2" i="15" s="1"/>
  <c r="B6" i="15"/>
  <c r="B9" i="15"/>
  <c r="B11" i="15"/>
  <c r="B14" i="15"/>
  <c r="B19" i="14" l="1"/>
  <c r="B3" i="14" l="1" a="1"/>
  <c r="B3" i="14" s="1"/>
  <c r="B6" i="14" a="1"/>
  <c r="H6" i="14" s="1"/>
  <c r="B8" i="14" a="1"/>
  <c r="E8" i="14" s="1"/>
  <c r="B10" i="14" a="1"/>
  <c r="G10" i="14" s="1"/>
  <c r="B13" i="14" a="1"/>
  <c r="G13" i="14" s="1"/>
  <c r="B17" i="14" a="1"/>
  <c r="B17" i="14" s="1"/>
  <c r="C19" i="14"/>
  <c r="A18" i="17" s="1" a="1"/>
  <c r="B18" i="17" l="1"/>
  <c r="A18" i="17"/>
  <c r="A14" i="17" a="1"/>
  <c r="A9" i="17" a="1"/>
  <c r="B1" i="18"/>
  <c r="A1" i="18"/>
  <c r="A7" i="17" a="1"/>
  <c r="A3" i="17" a="1"/>
  <c r="A11" i="17" a="1"/>
  <c r="F6" i="14"/>
  <c r="B6" i="14"/>
  <c r="D6" i="14"/>
  <c r="C6" i="14"/>
  <c r="F13" i="14"/>
  <c r="D13" i="14"/>
  <c r="E6" i="14"/>
  <c r="G6" i="14"/>
  <c r="H3" i="14"/>
  <c r="H2" i="14" s="1"/>
  <c r="B25" i="14" a="1"/>
  <c r="C25" i="14" s="1"/>
  <c r="E10" i="14"/>
  <c r="B10" i="14"/>
  <c r="C3" i="14"/>
  <c r="C2" i="14" s="1"/>
  <c r="D3" i="14"/>
  <c r="D2" i="14" s="1"/>
  <c r="F10" i="14"/>
  <c r="F3" i="14"/>
  <c r="F2" i="14" s="1"/>
  <c r="E3" i="14"/>
  <c r="E2" i="14" s="1"/>
  <c r="C8" i="14"/>
  <c r="F8" i="14"/>
  <c r="G8" i="14"/>
  <c r="B32" i="14" a="1"/>
  <c r="B32" i="14" s="1"/>
  <c r="B21" i="14" a="1"/>
  <c r="B21" i="14" s="1"/>
  <c r="B20" i="14" s="1"/>
  <c r="B36" i="14" a="1"/>
  <c r="C36" i="14" s="1"/>
  <c r="B29" i="14" a="1"/>
  <c r="B29" i="14" s="1"/>
  <c r="B13" i="14"/>
  <c r="C10" i="14"/>
  <c r="H8" i="14"/>
  <c r="C13" i="14"/>
  <c r="C17" i="14"/>
  <c r="E13" i="14"/>
  <c r="B27" i="14" a="1"/>
  <c r="F27" i="14" s="1"/>
  <c r="H10" i="14"/>
  <c r="D10" i="14"/>
  <c r="H13" i="14"/>
  <c r="D8" i="14"/>
  <c r="B8" i="14"/>
  <c r="G3" i="14"/>
  <c r="G2" i="14" s="1"/>
  <c r="C38" i="14"/>
  <c r="B38" i="14"/>
  <c r="A18" i="18" l="1" a="1"/>
  <c r="A7" i="18" a="1"/>
  <c r="A9" i="18" a="1"/>
  <c r="B1" i="19"/>
  <c r="A11" i="18" a="1"/>
  <c r="A1" i="19"/>
  <c r="A14" i="18" a="1"/>
  <c r="A3" i="18" a="1"/>
  <c r="F9" i="17"/>
  <c r="C9" i="17"/>
  <c r="G9" i="17"/>
  <c r="E9" i="17"/>
  <c r="B9" i="17"/>
  <c r="A9" i="17"/>
  <c r="D9" i="17"/>
  <c r="F14" i="17"/>
  <c r="G14" i="17"/>
  <c r="C14" i="17"/>
  <c r="E14" i="17"/>
  <c r="B14" i="17"/>
  <c r="D14" i="17"/>
  <c r="A14" i="17"/>
  <c r="F3" i="17"/>
  <c r="F2" i="17" s="1"/>
  <c r="G3" i="17"/>
  <c r="G2" i="17" s="1"/>
  <c r="C3" i="17"/>
  <c r="C2" i="17" s="1"/>
  <c r="E3" i="17"/>
  <c r="E2" i="17" s="1"/>
  <c r="B3" i="17"/>
  <c r="B2" i="17" s="1"/>
  <c r="D3" i="17"/>
  <c r="D2" i="17" s="1"/>
  <c r="A3" i="17"/>
  <c r="A2" i="17" s="1"/>
  <c r="F7" i="17"/>
  <c r="G7" i="17"/>
  <c r="C7" i="17"/>
  <c r="D7" i="17"/>
  <c r="B7" i="17"/>
  <c r="A7" i="17"/>
  <c r="E7" i="17"/>
  <c r="F11" i="17"/>
  <c r="G11" i="17"/>
  <c r="C11" i="17"/>
  <c r="D11" i="17"/>
  <c r="A11" i="17"/>
  <c r="E11" i="17"/>
  <c r="B11" i="17"/>
  <c r="F25" i="14"/>
  <c r="H25" i="14"/>
  <c r="G25" i="14"/>
  <c r="B25" i="14"/>
  <c r="E25" i="14"/>
  <c r="D25" i="14"/>
  <c r="B57" i="14"/>
  <c r="G21" i="14"/>
  <c r="G20" i="14" s="1"/>
  <c r="F21" i="14"/>
  <c r="F20" i="14" s="1"/>
  <c r="D21" i="14"/>
  <c r="D20" i="14" s="1"/>
  <c r="D29" i="14"/>
  <c r="B36" i="14"/>
  <c r="H21" i="14"/>
  <c r="H20" i="14" s="1"/>
  <c r="H29" i="14"/>
  <c r="C21" i="14"/>
  <c r="C20" i="14" s="1"/>
  <c r="E21" i="14"/>
  <c r="E20" i="14" s="1"/>
  <c r="B27" i="14"/>
  <c r="C29" i="14"/>
  <c r="E29" i="14"/>
  <c r="G29" i="14"/>
  <c r="E32" i="14"/>
  <c r="F32" i="14"/>
  <c r="G32" i="14"/>
  <c r="F29" i="14"/>
  <c r="H32" i="14"/>
  <c r="D32" i="14"/>
  <c r="C32" i="14"/>
  <c r="C27" i="14"/>
  <c r="D27" i="14"/>
  <c r="E27" i="14"/>
  <c r="B46" i="14" a="1"/>
  <c r="B46" i="14" s="1"/>
  <c r="B55" i="14" a="1"/>
  <c r="C55" i="14" s="1"/>
  <c r="B48" i="14" a="1"/>
  <c r="H48" i="14" s="1"/>
  <c r="B44" i="14" a="1"/>
  <c r="D44" i="14" s="1"/>
  <c r="B40" i="14" a="1"/>
  <c r="G40" i="14" s="1"/>
  <c r="G39" i="14" s="1"/>
  <c r="B51" i="14" a="1"/>
  <c r="H51" i="14" s="1"/>
  <c r="G27" i="14"/>
  <c r="H27" i="14"/>
  <c r="C57" i="14"/>
  <c r="F3" i="18" l="1"/>
  <c r="F2" i="18" s="1"/>
  <c r="G3" i="18"/>
  <c r="G2" i="18" s="1"/>
  <c r="C3" i="18"/>
  <c r="C2" i="18" s="1"/>
  <c r="D3" i="18"/>
  <c r="D2" i="18" s="1"/>
  <c r="A3" i="18"/>
  <c r="A2" i="18" s="1"/>
  <c r="E3" i="18"/>
  <c r="E2" i="18" s="1"/>
  <c r="B3" i="18"/>
  <c r="B2" i="18" s="1"/>
  <c r="F14" i="18"/>
  <c r="G14" i="18"/>
  <c r="C14" i="18"/>
  <c r="A14" i="18"/>
  <c r="D14" i="18"/>
  <c r="E14" i="18"/>
  <c r="B14" i="18"/>
  <c r="A17" i="19" a="1"/>
  <c r="A6" i="19" a="1"/>
  <c r="A8" i="19" a="1"/>
  <c r="B1" i="20"/>
  <c r="A10" i="19" a="1"/>
  <c r="A1" i="20"/>
  <c r="A13" i="19" a="1"/>
  <c r="A3" i="19" a="1"/>
  <c r="F7" i="18"/>
  <c r="G7" i="18"/>
  <c r="C7" i="18"/>
  <c r="A7" i="18"/>
  <c r="B7" i="18"/>
  <c r="E7" i="18"/>
  <c r="D7" i="18"/>
  <c r="F9" i="18"/>
  <c r="C9" i="18"/>
  <c r="G9" i="18"/>
  <c r="B9" i="18"/>
  <c r="A9" i="18"/>
  <c r="E9" i="18"/>
  <c r="D9" i="18"/>
  <c r="F11" i="18"/>
  <c r="G11" i="18"/>
  <c r="C11" i="18"/>
  <c r="A11" i="18"/>
  <c r="E11" i="18"/>
  <c r="D11" i="18"/>
  <c r="B11" i="18"/>
  <c r="B18" i="18"/>
  <c r="A18" i="18"/>
  <c r="B73" i="14" a="1"/>
  <c r="C73" i="14" s="1"/>
  <c r="G46" i="14"/>
  <c r="C46" i="14"/>
  <c r="E51" i="14"/>
  <c r="B55" i="14"/>
  <c r="D51" i="14"/>
  <c r="F46" i="14"/>
  <c r="B51" i="14"/>
  <c r="E46" i="14"/>
  <c r="H44" i="14"/>
  <c r="B44" i="14"/>
  <c r="B48" i="14"/>
  <c r="F48" i="14"/>
  <c r="B40" i="14"/>
  <c r="B39" i="14" s="1"/>
  <c r="F40" i="14"/>
  <c r="F39" i="14" s="1"/>
  <c r="E40" i="14"/>
  <c r="E39" i="14" s="1"/>
  <c r="C40" i="14"/>
  <c r="C39" i="14" s="1"/>
  <c r="H46" i="14"/>
  <c r="E44" i="14"/>
  <c r="B69" i="14" a="1"/>
  <c r="E69" i="14" s="1"/>
  <c r="B75" i="14"/>
  <c r="D46" i="14"/>
  <c r="D40" i="14"/>
  <c r="D39" i="14" s="1"/>
  <c r="D48" i="14"/>
  <c r="C48" i="14"/>
  <c r="E48" i="14"/>
  <c r="G48" i="14"/>
  <c r="B66" i="14" a="1"/>
  <c r="D66" i="14" s="1"/>
  <c r="B59" i="14" a="1"/>
  <c r="G59" i="14" s="1"/>
  <c r="G58" i="14" s="1"/>
  <c r="G44" i="14"/>
  <c r="C44" i="14"/>
  <c r="H40" i="14"/>
  <c r="H39" i="14" s="1"/>
  <c r="F44" i="14"/>
  <c r="C51" i="14"/>
  <c r="F51" i="14"/>
  <c r="G51" i="14"/>
  <c r="B64" i="14" a="1"/>
  <c r="H64" i="14" s="1"/>
  <c r="B62" i="14" a="1"/>
  <c r="B62" i="14" s="1"/>
  <c r="C75" i="14"/>
  <c r="F6" i="19" l="1"/>
  <c r="G6" i="19"/>
  <c r="C6" i="19"/>
  <c r="D6" i="19"/>
  <c r="A6" i="19"/>
  <c r="E6" i="19"/>
  <c r="B6" i="19"/>
  <c r="F10" i="19"/>
  <c r="G10" i="19"/>
  <c r="C10" i="19"/>
  <c r="D10" i="19"/>
  <c r="A10" i="19"/>
  <c r="B10" i="19"/>
  <c r="E10" i="19"/>
  <c r="B17" i="19"/>
  <c r="A17" i="19"/>
  <c r="A18" i="20" a="1"/>
  <c r="A7" i="20" a="1"/>
  <c r="A9" i="20" a="1"/>
  <c r="B1" i="21"/>
  <c r="A11" i="20" a="1"/>
  <c r="A1" i="21"/>
  <c r="A14" i="20" a="1"/>
  <c r="A3" i="20" a="1"/>
  <c r="F3" i="19"/>
  <c r="F2" i="19" s="1"/>
  <c r="G3" i="19"/>
  <c r="G2" i="19" s="1"/>
  <c r="C3" i="19"/>
  <c r="C2" i="19" s="1"/>
  <c r="E3" i="19"/>
  <c r="E2" i="19" s="1"/>
  <c r="D3" i="19"/>
  <c r="D2" i="19" s="1"/>
  <c r="B3" i="19"/>
  <c r="B2" i="19" s="1"/>
  <c r="A3" i="19"/>
  <c r="A2" i="19" s="1"/>
  <c r="F13" i="19"/>
  <c r="G13" i="19"/>
  <c r="C13" i="19"/>
  <c r="E13" i="19"/>
  <c r="D13" i="19"/>
  <c r="B13" i="19"/>
  <c r="A13" i="19"/>
  <c r="F8" i="19"/>
  <c r="C8" i="19"/>
  <c r="G8" i="19"/>
  <c r="E8" i="19"/>
  <c r="B8" i="19"/>
  <c r="D8" i="19"/>
  <c r="A8" i="19"/>
  <c r="B73" i="14"/>
  <c r="H69" i="14"/>
  <c r="E66" i="14"/>
  <c r="C59" i="14"/>
  <c r="C58" i="14" s="1"/>
  <c r="G62" i="14"/>
  <c r="F62" i="14"/>
  <c r="C94" i="14"/>
  <c r="H62" i="14"/>
  <c r="G64" i="14"/>
  <c r="D62" i="14"/>
  <c r="B94" i="14"/>
  <c r="B64" i="14"/>
  <c r="B59" i="14"/>
  <c r="B58" i="14" s="1"/>
  <c r="F59" i="14"/>
  <c r="F58" i="14" s="1"/>
  <c r="C64" i="14"/>
  <c r="D64" i="14"/>
  <c r="H66" i="14"/>
  <c r="H59" i="14"/>
  <c r="H58" i="14" s="1"/>
  <c r="E59" i="14"/>
  <c r="E58" i="14" s="1"/>
  <c r="E62" i="14"/>
  <c r="F64" i="14"/>
  <c r="D59" i="14"/>
  <c r="D58" i="14" s="1"/>
  <c r="E64" i="14"/>
  <c r="C66" i="14"/>
  <c r="G66" i="14"/>
  <c r="B66" i="14"/>
  <c r="F69" i="14"/>
  <c r="B69" i="14"/>
  <c r="C69" i="14"/>
  <c r="F66" i="14"/>
  <c r="D69" i="14"/>
  <c r="G69" i="14"/>
  <c r="C62" i="14"/>
  <c r="B83" i="14" a="1"/>
  <c r="E83" i="14" s="1"/>
  <c r="B92" i="14" a="1"/>
  <c r="C92" i="14" s="1"/>
  <c r="B85" i="14" a="1"/>
  <c r="E85" i="14" s="1"/>
  <c r="B81" i="14" a="1"/>
  <c r="E81" i="14" s="1"/>
  <c r="B88" i="14" a="1"/>
  <c r="F88" i="14" s="1"/>
  <c r="B77" i="14" a="1"/>
  <c r="B77" i="14" s="1"/>
  <c r="B76" i="14" s="1"/>
  <c r="F14" i="20" l="1"/>
  <c r="G14" i="20"/>
  <c r="C14" i="20"/>
  <c r="D14" i="20"/>
  <c r="B14" i="20"/>
  <c r="A14" i="20"/>
  <c r="E14" i="20"/>
  <c r="F9" i="20"/>
  <c r="C9" i="20"/>
  <c r="G9" i="20"/>
  <c r="A9" i="20"/>
  <c r="D9" i="20"/>
  <c r="B9" i="20"/>
  <c r="E9" i="20"/>
  <c r="F3" i="20"/>
  <c r="F2" i="20" s="1"/>
  <c r="G3" i="20"/>
  <c r="G2" i="20" s="1"/>
  <c r="C3" i="20"/>
  <c r="C2" i="20" s="1"/>
  <c r="D3" i="20"/>
  <c r="D2" i="20" s="1"/>
  <c r="B3" i="20"/>
  <c r="B2" i="20" s="1"/>
  <c r="A3" i="20"/>
  <c r="A2" i="20" s="1"/>
  <c r="E3" i="20"/>
  <c r="E2" i="20" s="1"/>
  <c r="F7" i="20"/>
  <c r="G7" i="20"/>
  <c r="C7" i="20"/>
  <c r="A7" i="20"/>
  <c r="E7" i="20"/>
  <c r="D7" i="20"/>
  <c r="B7" i="20"/>
  <c r="A17" i="21" a="1"/>
  <c r="A5" i="21" a="1"/>
  <c r="A7" i="21" a="1"/>
  <c r="B1" i="22"/>
  <c r="A10" i="21" a="1"/>
  <c r="A1" i="22"/>
  <c r="A14" i="21" a="1"/>
  <c r="A3" i="21" a="1"/>
  <c r="F11" i="20"/>
  <c r="G11" i="20"/>
  <c r="C11" i="20"/>
  <c r="D11" i="20"/>
  <c r="A11" i="20"/>
  <c r="B11" i="20"/>
  <c r="E11" i="20"/>
  <c r="B18" i="20"/>
  <c r="A18" i="20"/>
  <c r="B98" i="14" a="1"/>
  <c r="B98" i="14" s="1"/>
  <c r="B110" i="14" a="1"/>
  <c r="B107" i="14" a="1"/>
  <c r="E107" i="14" s="1"/>
  <c r="B88" i="14"/>
  <c r="D83" i="14"/>
  <c r="C81" i="14"/>
  <c r="H81" i="14"/>
  <c r="B81" i="14"/>
  <c r="F83" i="14"/>
  <c r="B96" i="14" a="1"/>
  <c r="B103" i="14" a="1"/>
  <c r="D103" i="14" s="1"/>
  <c r="G81" i="14"/>
  <c r="C112" i="14"/>
  <c r="B112" i="14"/>
  <c r="F81" i="14"/>
  <c r="D81" i="14"/>
  <c r="B100" i="14" a="1"/>
  <c r="C100" i="14" s="1"/>
  <c r="H83" i="14"/>
  <c r="B92" i="14"/>
  <c r="D85" i="14"/>
  <c r="H77" i="14"/>
  <c r="H76" i="14" s="1"/>
  <c r="G88" i="14"/>
  <c r="D88" i="14"/>
  <c r="C83" i="14"/>
  <c r="G83" i="14"/>
  <c r="B83" i="14"/>
  <c r="G85" i="14"/>
  <c r="B85" i="14"/>
  <c r="C85" i="14"/>
  <c r="F77" i="14"/>
  <c r="F76" i="14" s="1"/>
  <c r="E77" i="14"/>
  <c r="E76" i="14" s="1"/>
  <c r="C77" i="14"/>
  <c r="C76" i="14" s="1"/>
  <c r="H88" i="14"/>
  <c r="G77" i="14"/>
  <c r="G76" i="14" s="1"/>
  <c r="H85" i="14"/>
  <c r="C88" i="14"/>
  <c r="F85" i="14"/>
  <c r="D77" i="14"/>
  <c r="D76" i="14" s="1"/>
  <c r="E88" i="14"/>
  <c r="F14" i="21" l="1"/>
  <c r="G14" i="21"/>
  <c r="C14" i="21"/>
  <c r="E14" i="21"/>
  <c r="B14" i="21"/>
  <c r="A14" i="21"/>
  <c r="D14" i="21"/>
  <c r="F7" i="21"/>
  <c r="C7" i="21"/>
  <c r="G7" i="21"/>
  <c r="E7" i="21"/>
  <c r="D7" i="21"/>
  <c r="B7" i="21"/>
  <c r="A7" i="21"/>
  <c r="A17" i="22" a="1"/>
  <c r="A6" i="22" a="1"/>
  <c r="A8" i="22" a="1"/>
  <c r="B1" i="23"/>
  <c r="A10" i="22" a="1"/>
  <c r="A1" i="23"/>
  <c r="A13" i="22" a="1"/>
  <c r="A3" i="22" a="1"/>
  <c r="F5" i="21"/>
  <c r="G5" i="21"/>
  <c r="C5" i="21"/>
  <c r="A5" i="21"/>
  <c r="B5" i="21"/>
  <c r="E5" i="21"/>
  <c r="D5" i="21"/>
  <c r="F3" i="21"/>
  <c r="F2" i="21" s="1"/>
  <c r="G3" i="21"/>
  <c r="G2" i="21" s="1"/>
  <c r="C3" i="21"/>
  <c r="C2" i="21" s="1"/>
  <c r="D3" i="21"/>
  <c r="D2" i="21" s="1"/>
  <c r="E3" i="21"/>
  <c r="E2" i="21" s="1"/>
  <c r="B3" i="21"/>
  <c r="B2" i="21" s="1"/>
  <c r="A3" i="21"/>
  <c r="A2" i="21" s="1"/>
  <c r="F10" i="21"/>
  <c r="G10" i="21"/>
  <c r="C10" i="21"/>
  <c r="A10" i="21"/>
  <c r="D10" i="21"/>
  <c r="E10" i="21"/>
  <c r="B10" i="21"/>
  <c r="B17" i="21"/>
  <c r="A17" i="21"/>
  <c r="C98" i="14"/>
  <c r="E98" i="14"/>
  <c r="D98" i="14"/>
  <c r="H98" i="14"/>
  <c r="F98" i="14"/>
  <c r="B128" i="14" a="1"/>
  <c r="C128" i="14" s="1"/>
  <c r="G98" i="14"/>
  <c r="C107" i="14"/>
  <c r="B107" i="14"/>
  <c r="F107" i="14"/>
  <c r="B119" i="14" a="1"/>
  <c r="D119" i="14" s="1"/>
  <c r="G103" i="14"/>
  <c r="C130" i="14"/>
  <c r="C103" i="14"/>
  <c r="H107" i="14"/>
  <c r="B121" i="14" a="1"/>
  <c r="H121" i="14" s="1"/>
  <c r="G107" i="14"/>
  <c r="D107" i="14"/>
  <c r="B110" i="14"/>
  <c r="C110" i="14"/>
  <c r="C96" i="14"/>
  <c r="C95" i="14" s="1"/>
  <c r="B96" i="14"/>
  <c r="B95" i="14" s="1"/>
  <c r="B117" i="14" a="1"/>
  <c r="B114" i="14" a="1"/>
  <c r="E96" i="14"/>
  <c r="E95" i="14" s="1"/>
  <c r="B130" i="14"/>
  <c r="B124" i="14" a="1"/>
  <c r="H124" i="14" s="1"/>
  <c r="H96" i="14"/>
  <c r="H95" i="14" s="1"/>
  <c r="F96" i="14"/>
  <c r="F95" i="14" s="1"/>
  <c r="G96" i="14"/>
  <c r="G95" i="14" s="1"/>
  <c r="D96" i="14"/>
  <c r="D95" i="14" s="1"/>
  <c r="E100" i="14"/>
  <c r="H100" i="14"/>
  <c r="F100" i="14"/>
  <c r="G100" i="14"/>
  <c r="D100" i="14"/>
  <c r="B100" i="14"/>
  <c r="B103" i="14"/>
  <c r="F103" i="14"/>
  <c r="H103" i="14"/>
  <c r="E103" i="14"/>
  <c r="A18" i="23" l="1" a="1"/>
  <c r="A7" i="23" a="1"/>
  <c r="A9" i="23" a="1"/>
  <c r="B1" i="24"/>
  <c r="A11" i="23" a="1"/>
  <c r="A1" i="24"/>
  <c r="A14" i="23" a="1"/>
  <c r="A3" i="23" a="1"/>
  <c r="B17" i="22"/>
  <c r="A17" i="22"/>
  <c r="F3" i="22"/>
  <c r="F2" i="22" s="1"/>
  <c r="G3" i="22"/>
  <c r="G2" i="22" s="1"/>
  <c r="C3" i="22"/>
  <c r="C2" i="22" s="1"/>
  <c r="A3" i="22"/>
  <c r="A2" i="22" s="1"/>
  <c r="E3" i="22"/>
  <c r="E2" i="22" s="1"/>
  <c r="D3" i="22"/>
  <c r="D2" i="22" s="1"/>
  <c r="B3" i="22"/>
  <c r="B2" i="22" s="1"/>
  <c r="F6" i="22"/>
  <c r="G6" i="22"/>
  <c r="C6" i="22"/>
  <c r="B6" i="22"/>
  <c r="A6" i="22"/>
  <c r="D6" i="22"/>
  <c r="E6" i="22"/>
  <c r="F10" i="22"/>
  <c r="G10" i="22"/>
  <c r="C10" i="22"/>
  <c r="D10" i="22"/>
  <c r="A10" i="22"/>
  <c r="B10" i="22"/>
  <c r="E10" i="22"/>
  <c r="F13" i="22"/>
  <c r="G13" i="22"/>
  <c r="C13" i="22"/>
  <c r="D13" i="22"/>
  <c r="A13" i="22"/>
  <c r="E13" i="22"/>
  <c r="B13" i="22"/>
  <c r="F8" i="22"/>
  <c r="C8" i="22"/>
  <c r="G8" i="22"/>
  <c r="A8" i="22"/>
  <c r="E8" i="22"/>
  <c r="B8" i="22"/>
  <c r="D8" i="22"/>
  <c r="B119" i="14"/>
  <c r="B128" i="14"/>
  <c r="B132" i="14" a="1"/>
  <c r="H132" i="14" s="1"/>
  <c r="H131" i="14" s="1"/>
  <c r="F119" i="14"/>
  <c r="B147" i="14" a="1"/>
  <c r="B147" i="14" s="1"/>
  <c r="G119" i="14"/>
  <c r="B138" i="14" a="1"/>
  <c r="E138" i="14" s="1"/>
  <c r="B136" i="14" a="1"/>
  <c r="B136" i="14" s="1"/>
  <c r="D121" i="14"/>
  <c r="C119" i="14"/>
  <c r="C149" i="14"/>
  <c r="E119" i="14"/>
  <c r="H119" i="14"/>
  <c r="F121" i="14"/>
  <c r="G121" i="14"/>
  <c r="C121" i="14"/>
  <c r="B124" i="14"/>
  <c r="D124" i="14"/>
  <c r="F124" i="14"/>
  <c r="C124" i="14"/>
  <c r="B149" i="14"/>
  <c r="B143" i="14" a="1"/>
  <c r="E143" i="14" s="1"/>
  <c r="B140" i="14" a="1"/>
  <c r="B140" i="14" s="1"/>
  <c r="B121" i="14"/>
  <c r="E121" i="14"/>
  <c r="E117" i="14"/>
  <c r="G117" i="14"/>
  <c r="F117" i="14"/>
  <c r="B117" i="14"/>
  <c r="H117" i="14"/>
  <c r="D117" i="14"/>
  <c r="C117" i="14"/>
  <c r="G114" i="14"/>
  <c r="G113" i="14" s="1"/>
  <c r="E114" i="14"/>
  <c r="E113" i="14" s="1"/>
  <c r="C114" i="14"/>
  <c r="C113" i="14" s="1"/>
  <c r="B114" i="14"/>
  <c r="B113" i="14" s="1"/>
  <c r="H114" i="14"/>
  <c r="H113" i="14" s="1"/>
  <c r="D114" i="14"/>
  <c r="D113" i="14" s="1"/>
  <c r="F114" i="14"/>
  <c r="F113" i="14" s="1"/>
  <c r="E124" i="14"/>
  <c r="G124" i="14"/>
  <c r="F9" i="23" l="1"/>
  <c r="C9" i="23"/>
  <c r="G9" i="23"/>
  <c r="E9" i="23"/>
  <c r="B9" i="23"/>
  <c r="D9" i="23"/>
  <c r="A9" i="23"/>
  <c r="A16" i="24" a="1"/>
  <c r="A5" i="24" a="1"/>
  <c r="A7" i="24" a="1"/>
  <c r="B1" i="25"/>
  <c r="A10" i="24" a="1"/>
  <c r="A1" i="25"/>
  <c r="A14" i="24" a="1"/>
  <c r="A3" i="24" a="1"/>
  <c r="F7" i="23"/>
  <c r="G7" i="23"/>
  <c r="C7" i="23"/>
  <c r="A7" i="23"/>
  <c r="D7" i="23"/>
  <c r="E7" i="23"/>
  <c r="B7" i="23"/>
  <c r="F3" i="23"/>
  <c r="F2" i="23" s="1"/>
  <c r="G3" i="23"/>
  <c r="G2" i="23" s="1"/>
  <c r="C3" i="23"/>
  <c r="C2" i="23" s="1"/>
  <c r="D3" i="23"/>
  <c r="D2" i="23" s="1"/>
  <c r="E3" i="23"/>
  <c r="E2" i="23" s="1"/>
  <c r="B3" i="23"/>
  <c r="B2" i="23" s="1"/>
  <c r="A3" i="23"/>
  <c r="A2" i="23" s="1"/>
  <c r="F14" i="23"/>
  <c r="G14" i="23"/>
  <c r="C14" i="23"/>
  <c r="E14" i="23"/>
  <c r="B14" i="23"/>
  <c r="D14" i="23"/>
  <c r="A14" i="23"/>
  <c r="F11" i="23"/>
  <c r="G11" i="23"/>
  <c r="C11" i="23"/>
  <c r="A11" i="23"/>
  <c r="B11" i="23"/>
  <c r="D11" i="23"/>
  <c r="E11" i="23"/>
  <c r="B18" i="23"/>
  <c r="A18" i="23"/>
  <c r="D132" i="14"/>
  <c r="D131" i="14" s="1"/>
  <c r="C132" i="14"/>
  <c r="C131" i="14" s="1"/>
  <c r="C147" i="14"/>
  <c r="D136" i="14"/>
  <c r="G132" i="14"/>
  <c r="G131" i="14" s="1"/>
  <c r="B155" i="14" a="1"/>
  <c r="C155" i="14" s="1"/>
  <c r="F132" i="14"/>
  <c r="F131" i="14" s="1"/>
  <c r="E132" i="14"/>
  <c r="E131" i="14" s="1"/>
  <c r="C136" i="14"/>
  <c r="B132" i="14"/>
  <c r="B131" i="14" s="1"/>
  <c r="B151" i="14" a="1"/>
  <c r="F151" i="14" s="1"/>
  <c r="F150" i="14" s="1"/>
  <c r="C138" i="14"/>
  <c r="B162" i="14" a="1"/>
  <c r="G162" i="14" s="1"/>
  <c r="B138" i="14"/>
  <c r="G138" i="14"/>
  <c r="H138" i="14"/>
  <c r="H136" i="14"/>
  <c r="E136" i="14"/>
  <c r="G136" i="14"/>
  <c r="F136" i="14"/>
  <c r="C166" i="14"/>
  <c r="B158" i="14" a="1"/>
  <c r="E158" i="14" s="1"/>
  <c r="D138" i="14"/>
  <c r="F138" i="14"/>
  <c r="B164" i="14" a="1"/>
  <c r="B164" i="14" s="1"/>
  <c r="B166" i="14"/>
  <c r="C140" i="14"/>
  <c r="D140" i="14"/>
  <c r="B153" i="14" a="1"/>
  <c r="F153" i="14" s="1"/>
  <c r="G140" i="14"/>
  <c r="H140" i="14"/>
  <c r="H143" i="14"/>
  <c r="G143" i="14"/>
  <c r="B143" i="14"/>
  <c r="E140" i="14"/>
  <c r="D143" i="14"/>
  <c r="F143" i="14"/>
  <c r="F140" i="14"/>
  <c r="C143" i="14"/>
  <c r="F3" i="24" l="1"/>
  <c r="F2" i="24" s="1"/>
  <c r="G3" i="24"/>
  <c r="G2" i="24" s="1"/>
  <c r="C3" i="24"/>
  <c r="C2" i="24" s="1"/>
  <c r="A3" i="24"/>
  <c r="A2" i="24" s="1"/>
  <c r="E3" i="24"/>
  <c r="E2" i="24" s="1"/>
  <c r="B3" i="24"/>
  <c r="B2" i="24" s="1"/>
  <c r="D3" i="24"/>
  <c r="D2" i="24" s="1"/>
  <c r="F10" i="24"/>
  <c r="G10" i="24"/>
  <c r="C10" i="24"/>
  <c r="B10" i="24"/>
  <c r="A10" i="24"/>
  <c r="D10" i="24"/>
  <c r="E10" i="24"/>
  <c r="A16" i="25" a="1"/>
  <c r="A5" i="25" a="1"/>
  <c r="A7" i="25" a="1"/>
  <c r="B1" i="26"/>
  <c r="A10" i="25" a="1"/>
  <c r="A1" i="26"/>
  <c r="A14" i="25" a="1"/>
  <c r="A3" i="25" a="1"/>
  <c r="F14" i="24"/>
  <c r="G14" i="24"/>
  <c r="C14" i="24"/>
  <c r="A14" i="24"/>
  <c r="D14" i="24"/>
  <c r="E14" i="24"/>
  <c r="B14" i="24"/>
  <c r="F7" i="24"/>
  <c r="C7" i="24"/>
  <c r="G7" i="24"/>
  <c r="A7" i="24"/>
  <c r="E7" i="24"/>
  <c r="D7" i="24"/>
  <c r="B7" i="24"/>
  <c r="B16" i="24"/>
  <c r="A16" i="24"/>
  <c r="F5" i="24"/>
  <c r="G5" i="24"/>
  <c r="C5" i="24"/>
  <c r="D5" i="24"/>
  <c r="A5" i="24"/>
  <c r="B5" i="24"/>
  <c r="E5" i="24"/>
  <c r="H155" i="14"/>
  <c r="E155" i="14"/>
  <c r="D155" i="14"/>
  <c r="G155" i="14"/>
  <c r="B155" i="14"/>
  <c r="F155" i="14"/>
  <c r="H151" i="14"/>
  <c r="H150" i="14" s="1"/>
  <c r="B172" i="14" a="1"/>
  <c r="D172" i="14" s="1"/>
  <c r="H162" i="14"/>
  <c r="C162" i="14"/>
  <c r="C151" i="14"/>
  <c r="C150" i="14" s="1"/>
  <c r="B158" i="14"/>
  <c r="E151" i="14"/>
  <c r="E150" i="14" s="1"/>
  <c r="B151" i="14"/>
  <c r="B150" i="14" s="1"/>
  <c r="D162" i="14"/>
  <c r="B168" i="14" a="1"/>
  <c r="F168" i="14" s="1"/>
  <c r="F167" i="14" s="1"/>
  <c r="B179" i="14" a="1"/>
  <c r="F179" i="14" s="1"/>
  <c r="B181" i="14" a="1"/>
  <c r="B181" i="14" s="1"/>
  <c r="B162" i="14"/>
  <c r="E162" i="14"/>
  <c r="D151" i="14"/>
  <c r="D150" i="14" s="1"/>
  <c r="G151" i="14"/>
  <c r="G150" i="14" s="1"/>
  <c r="H153" i="14"/>
  <c r="B175" i="14" a="1"/>
  <c r="C175" i="14" s="1"/>
  <c r="E153" i="14"/>
  <c r="B183" i="14"/>
  <c r="G158" i="14"/>
  <c r="D158" i="14"/>
  <c r="C183" i="14"/>
  <c r="H158" i="14"/>
  <c r="F162" i="14"/>
  <c r="F158" i="14"/>
  <c r="C164" i="14"/>
  <c r="B170" i="14" a="1"/>
  <c r="G170" i="14" s="1"/>
  <c r="D153" i="14"/>
  <c r="C158" i="14"/>
  <c r="G153" i="14"/>
  <c r="C153" i="14"/>
  <c r="B153" i="14"/>
  <c r="F10" i="25" l="1"/>
  <c r="G10" i="25"/>
  <c r="C10" i="25"/>
  <c r="D10" i="25"/>
  <c r="E10" i="25"/>
  <c r="A10" i="25"/>
  <c r="B10" i="25"/>
  <c r="B16" i="25"/>
  <c r="A16" i="25"/>
  <c r="F5" i="25"/>
  <c r="G5" i="25"/>
  <c r="C5" i="25"/>
  <c r="D5" i="25"/>
  <c r="E5" i="25"/>
  <c r="B5" i="25"/>
  <c r="A5" i="25"/>
  <c r="A16" i="26" a="1"/>
  <c r="A5" i="26" a="1"/>
  <c r="A7" i="26" a="1"/>
  <c r="B1" i="27"/>
  <c r="A10" i="26" a="1"/>
  <c r="A1" i="27"/>
  <c r="A14" i="26" a="1"/>
  <c r="A3" i="26" a="1"/>
  <c r="F3" i="25"/>
  <c r="F2" i="25" s="1"/>
  <c r="G3" i="25"/>
  <c r="G2" i="25" s="1"/>
  <c r="C3" i="25"/>
  <c r="C2" i="25" s="1"/>
  <c r="B3" i="25"/>
  <c r="B2" i="25" s="1"/>
  <c r="A3" i="25"/>
  <c r="A2" i="25" s="1"/>
  <c r="D3" i="25"/>
  <c r="D2" i="25" s="1"/>
  <c r="E3" i="25"/>
  <c r="E2" i="25" s="1"/>
  <c r="F14" i="25"/>
  <c r="G14" i="25"/>
  <c r="C14" i="25"/>
  <c r="B14" i="25"/>
  <c r="D14" i="25"/>
  <c r="A14" i="25"/>
  <c r="E14" i="25"/>
  <c r="F7" i="25"/>
  <c r="C7" i="25"/>
  <c r="G7" i="25"/>
  <c r="A7" i="25"/>
  <c r="E7" i="25"/>
  <c r="B7" i="25"/>
  <c r="D7" i="25"/>
  <c r="B172" i="14"/>
  <c r="C172" i="14"/>
  <c r="H172" i="14"/>
  <c r="E172" i="14"/>
  <c r="F172" i="14"/>
  <c r="G172" i="14"/>
  <c r="D168" i="14"/>
  <c r="D167" i="14" s="1"/>
  <c r="C168" i="14"/>
  <c r="C167" i="14" s="1"/>
  <c r="H168" i="14"/>
  <c r="H167" i="14" s="1"/>
  <c r="E168" i="14"/>
  <c r="E167" i="14" s="1"/>
  <c r="H175" i="14"/>
  <c r="G175" i="14"/>
  <c r="G179" i="14"/>
  <c r="E179" i="14"/>
  <c r="B198" i="14" a="1"/>
  <c r="B198" i="14" s="1"/>
  <c r="B187" i="14" a="1"/>
  <c r="F187" i="14" s="1"/>
  <c r="B179" i="14"/>
  <c r="G168" i="14"/>
  <c r="G167" i="14" s="1"/>
  <c r="H179" i="14"/>
  <c r="B168" i="14"/>
  <c r="B167" i="14" s="1"/>
  <c r="C200" i="14"/>
  <c r="B189" i="14" a="1"/>
  <c r="B189" i="14" s="1"/>
  <c r="C181" i="14"/>
  <c r="B192" i="14" a="1"/>
  <c r="B192" i="14" s="1"/>
  <c r="D179" i="14"/>
  <c r="C179" i="14"/>
  <c r="B200" i="14"/>
  <c r="B196" i="14" a="1"/>
  <c r="F196" i="14" s="1"/>
  <c r="B175" i="14"/>
  <c r="E175" i="14"/>
  <c r="B170" i="14"/>
  <c r="B185" i="14" a="1"/>
  <c r="B185" i="14" s="1"/>
  <c r="B184" i="14" s="1"/>
  <c r="E170" i="14"/>
  <c r="F175" i="14"/>
  <c r="D175" i="14"/>
  <c r="H170" i="14"/>
  <c r="F170" i="14"/>
  <c r="D170" i="14"/>
  <c r="C170" i="14"/>
  <c r="F14" i="26" l="1"/>
  <c r="G14" i="26"/>
  <c r="C14" i="26"/>
  <c r="A14" i="26"/>
  <c r="E14" i="26"/>
  <c r="D14" i="26"/>
  <c r="B14" i="26"/>
  <c r="F7" i="26"/>
  <c r="C7" i="26"/>
  <c r="G7" i="26"/>
  <c r="A7" i="26"/>
  <c r="D7" i="26"/>
  <c r="E7" i="26"/>
  <c r="B7" i="26"/>
  <c r="A16" i="27" a="1"/>
  <c r="A5" i="27" a="1"/>
  <c r="A8" i="27" a="1"/>
  <c r="A12" i="27" a="1"/>
  <c r="A14" i="27" a="1"/>
  <c r="A3" i="27" a="1"/>
  <c r="F3" i="26"/>
  <c r="F2" i="26" s="1"/>
  <c r="G3" i="26"/>
  <c r="G2" i="26" s="1"/>
  <c r="C3" i="26"/>
  <c r="C2" i="26" s="1"/>
  <c r="A3" i="26"/>
  <c r="A2" i="26" s="1"/>
  <c r="E3" i="26"/>
  <c r="E2" i="26" s="1"/>
  <c r="D3" i="26"/>
  <c r="D2" i="26" s="1"/>
  <c r="B3" i="26"/>
  <c r="B2" i="26" s="1"/>
  <c r="F5" i="26"/>
  <c r="G5" i="26"/>
  <c r="C5" i="26"/>
  <c r="D5" i="26"/>
  <c r="B5" i="26"/>
  <c r="A5" i="26"/>
  <c r="E5" i="26"/>
  <c r="F10" i="26"/>
  <c r="G10" i="26"/>
  <c r="C10" i="26"/>
  <c r="D10" i="26"/>
  <c r="A10" i="26"/>
  <c r="B10" i="26"/>
  <c r="E10" i="26"/>
  <c r="B16" i="26"/>
  <c r="A16" i="26"/>
  <c r="H187" i="14"/>
  <c r="B213" i="14" a="1"/>
  <c r="C213" i="14" s="1"/>
  <c r="C198" i="14"/>
  <c r="D187" i="14"/>
  <c r="E187" i="14"/>
  <c r="B187" i="14"/>
  <c r="G187" i="14"/>
  <c r="C187" i="14"/>
  <c r="D189" i="14"/>
  <c r="G189" i="14"/>
  <c r="H189" i="14"/>
  <c r="C189" i="14"/>
  <c r="E189" i="14"/>
  <c r="F189" i="14"/>
  <c r="B202" i="14" a="1"/>
  <c r="D202" i="14" s="1"/>
  <c r="D201" i="14" s="1"/>
  <c r="B207" i="14" a="1"/>
  <c r="B207" i="14" s="1"/>
  <c r="D185" i="14"/>
  <c r="D184" i="14" s="1"/>
  <c r="F192" i="14"/>
  <c r="B204" i="14" a="1"/>
  <c r="G204" i="14" s="1"/>
  <c r="G196" i="14"/>
  <c r="B211" i="14" a="1"/>
  <c r="F211" i="14" s="1"/>
  <c r="E185" i="14"/>
  <c r="E184" i="14" s="1"/>
  <c r="G192" i="14"/>
  <c r="D196" i="14"/>
  <c r="E192" i="14"/>
  <c r="H192" i="14"/>
  <c r="H196" i="14"/>
  <c r="B215" i="14" a="1"/>
  <c r="C215" i="14" s="1"/>
  <c r="H185" i="14"/>
  <c r="H184" i="14" s="1"/>
  <c r="F185" i="14"/>
  <c r="F184" i="14" s="1"/>
  <c r="C192" i="14"/>
  <c r="D192" i="14"/>
  <c r="C196" i="14"/>
  <c r="B196" i="14"/>
  <c r="C185" i="14"/>
  <c r="C184" i="14" s="1"/>
  <c r="G185" i="14"/>
  <c r="G184" i="14" s="1"/>
  <c r="E196" i="14"/>
  <c r="F5" i="27" l="1"/>
  <c r="G5" i="27"/>
  <c r="C5" i="27"/>
  <c r="A5" i="27"/>
  <c r="E5" i="27"/>
  <c r="D5" i="27"/>
  <c r="B5" i="27"/>
  <c r="F14" i="27"/>
  <c r="G14" i="27"/>
  <c r="C14" i="27"/>
  <c r="D14" i="27"/>
  <c r="A14" i="27"/>
  <c r="B14" i="27"/>
  <c r="E14" i="27"/>
  <c r="B16" i="27"/>
  <c r="A16" i="27"/>
  <c r="F12" i="27"/>
  <c r="G12" i="27"/>
  <c r="C12" i="27"/>
  <c r="A12" i="27"/>
  <c r="D12" i="27"/>
  <c r="E12" i="27"/>
  <c r="B12" i="27"/>
  <c r="F3" i="27"/>
  <c r="F2" i="27" s="1"/>
  <c r="G3" i="27"/>
  <c r="G2" i="27" s="1"/>
  <c r="C3" i="27"/>
  <c r="C2" i="27" s="1"/>
  <c r="D3" i="27"/>
  <c r="D2" i="27" s="1"/>
  <c r="A3" i="27"/>
  <c r="A2" i="27" s="1"/>
  <c r="B3" i="27"/>
  <c r="B2" i="27" s="1"/>
  <c r="E3" i="27"/>
  <c r="E2" i="27" s="1"/>
  <c r="F8" i="27"/>
  <c r="C8" i="27"/>
  <c r="G8" i="27"/>
  <c r="D8" i="27"/>
  <c r="B8" i="27"/>
  <c r="A8" i="27"/>
  <c r="E8" i="27"/>
  <c r="E213" i="14"/>
  <c r="G213" i="14"/>
  <c r="F213" i="14"/>
  <c r="B213" i="14"/>
  <c r="D213" i="14"/>
  <c r="H213" i="14"/>
  <c r="C211" i="14"/>
  <c r="C202" i="14"/>
  <c r="C201" i="14" s="1"/>
  <c r="G202" i="14"/>
  <c r="G201" i="14" s="1"/>
  <c r="H202" i="14"/>
  <c r="H201" i="14" s="1"/>
  <c r="B202" i="14"/>
  <c r="B201" i="14" s="1"/>
  <c r="H211" i="14"/>
  <c r="E202" i="14"/>
  <c r="E201" i="14" s="1"/>
  <c r="F202" i="14"/>
  <c r="F201" i="14" s="1"/>
  <c r="B211" i="14"/>
  <c r="D207" i="14"/>
  <c r="H207" i="14"/>
  <c r="E207" i="14"/>
  <c r="F207" i="14"/>
  <c r="C207" i="14"/>
  <c r="G207" i="14"/>
  <c r="C204" i="14"/>
  <c r="H204" i="14"/>
  <c r="E204" i="14"/>
  <c r="B204" i="14"/>
  <c r="F204" i="14"/>
  <c r="D204" i="14"/>
  <c r="B215" i="14"/>
  <c r="D211" i="14"/>
  <c r="G211" i="14"/>
  <c r="E211" i="14"/>
</calcChain>
</file>

<file path=xl/sharedStrings.xml><?xml version="1.0" encoding="utf-8"?>
<sst xmlns="http://schemas.openxmlformats.org/spreadsheetml/2006/main" count="779" uniqueCount="108">
  <si>
    <t>Notes:</t>
  </si>
  <si>
    <t>MONDAY</t>
  </si>
  <si>
    <t>January</t>
  </si>
  <si>
    <t>Enhancements for January Release must be entered in Salesforce</t>
  </si>
  <si>
    <t>New Year's Day</t>
  </si>
  <si>
    <t>User Stories must be attached to the Enhancement in Salesforce</t>
  </si>
  <si>
    <t>Business Owner Sign off on User Stories Due</t>
  </si>
  <si>
    <t>User Setup Information Due</t>
  </si>
  <si>
    <r>
      <rPr>
        <b/>
        <sz val="11"/>
        <color theme="1"/>
        <rFont val="Arial"/>
        <family val="2"/>
        <scheme val="major"/>
      </rPr>
      <t>Build Completion Due (code must be merged in Merge Branch)</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</si>
  <si>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t>DTC Review Period</t>
  </si>
  <si>
    <t>UAT will be available for testing after 2PM EST</t>
  </si>
  <si>
    <t>Case for Re-Deployment (of fixes)to UAT must be submitted by 12 PM - Deployment to kick off at 3PM</t>
  </si>
  <si>
    <t>Martin Luther King Jr Day</t>
  </si>
  <si>
    <t>Case for Re-Deployment (of fixes)to UAT must be submitted by 9 AM</t>
  </si>
  <si>
    <t>Code freeze - Begins 9AM Wednesday - No additional changes will be accepted</t>
  </si>
  <si>
    <t>Business Owner Sign off on UAT Due</t>
  </si>
  <si>
    <t>Case for Deployment to Staging must be submitted by EOD (after receiving sign off)</t>
  </si>
  <si>
    <t>Code Freeze</t>
  </si>
  <si>
    <t>Staging will be available for testing after 12PM EST</t>
  </si>
  <si>
    <t>Case for Deployment to Production should be submitted by EOD Certifying Enhancement is Prod ready</t>
  </si>
  <si>
    <t>Next Release Push to Prod</t>
  </si>
  <si>
    <t>Enhancements for February Release must be entered in Salesforce</t>
  </si>
  <si>
    <t>Refresh UAT&amp; ENTSD</t>
  </si>
  <si>
    <t>Business Owner Sign off for August Production Release Due before 2PM</t>
  </si>
  <si>
    <t>Indicates Business Owner Sign off Deadline</t>
  </si>
  <si>
    <t>Indicates Administrative Task Deadline</t>
  </si>
  <si>
    <t>Indicates Case Submission Deadline</t>
  </si>
  <si>
    <t>Indicates the Code Freeze period</t>
  </si>
  <si>
    <t>DTC Scheduled Refresh</t>
  </si>
  <si>
    <t>Indicates a Federal Holiday, DTC will not be working</t>
  </si>
  <si>
    <t>Indicates next push to Production</t>
  </si>
  <si>
    <t>UAT/Staging environment available following deployment</t>
  </si>
  <si>
    <t>President's Day</t>
  </si>
  <si>
    <t>Memorial Day</t>
  </si>
  <si>
    <t>Independence Day</t>
  </si>
  <si>
    <t>Labor Day</t>
  </si>
  <si>
    <t>Columbus Day</t>
  </si>
  <si>
    <t>Veterans Day</t>
  </si>
  <si>
    <t>Thanksgiving Day</t>
  </si>
  <si>
    <t>Christmas Day</t>
  </si>
  <si>
    <t>Independence Day (Observed)</t>
  </si>
  <si>
    <t>Case for Re-Deployment (of fixes)to UAT must be submitted by 3PM</t>
  </si>
  <si>
    <t>Month</t>
  </si>
  <si>
    <t>Release Date</t>
  </si>
  <si>
    <t>February</t>
  </si>
  <si>
    <t>March</t>
  </si>
  <si>
    <t>April</t>
  </si>
  <si>
    <t>May</t>
  </si>
  <si>
    <t>June</t>
  </si>
  <si>
    <t>July</t>
  </si>
  <si>
    <t>August</t>
  </si>
  <si>
    <t>September</t>
  </si>
  <si>
    <t>October</t>
  </si>
  <si>
    <t>November</t>
  </si>
  <si>
    <t>December</t>
  </si>
  <si>
    <t>Enhancements for next Release must be entered in Salesforce</t>
  </si>
  <si>
    <t>Administrative Tasks</t>
  </si>
  <si>
    <t>Cases</t>
  </si>
  <si>
    <t>Misc</t>
  </si>
  <si>
    <t>Enhancements for (Month's) Release must be entered in Salesforce</t>
  </si>
  <si>
    <t>Integrator team must have the enhancement request for a given month entered by this deadline. The given month will be removed from the picklist following this deadline.</t>
  </si>
  <si>
    <r>
      <rPr>
        <b/>
        <sz val="11"/>
        <color theme="1"/>
        <rFont val="Arial"/>
        <family val="2"/>
        <scheme val="major"/>
      </rPr>
      <t>Build Completion Due</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</si>
  <si>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t>DTC will be reviewing your package components and pre- and post-deployment steps in this period. If we are unable to complete steps they will be returned to you with questions. This will also allow time for the deployment team to resolve any build errors. If you change your deployment plan after this date, there is no guarantee it will be completed (unless submitted with one of the two redeployment requests), the original deployment plan (or lack thereof) will be used for the first deployment, please abide by the submission deadline for build completion.</t>
  </si>
  <si>
    <t xml:space="preserve">Integrator team must have user stories written and attached to their enhancement request by the end of the day on the listed deadline. </t>
  </si>
  <si>
    <t>Case for Re-Deployment (of fixes)to UAT ….</t>
  </si>
  <si>
    <t xml:space="preserve">There are two deadlines for redeployment of fixes to UAT. These will be the only opportunities to redeploy to UAT as we must keep the environment stable enough for others to test at the other times. You must have your completed package merged in to your merge branch prior to the listed deadline. If you have deployment plan updates, they must also be uploaded to your enhancement requests prior to the deadline, please do not delete your old plan, and please highlight the differences. Once these items are complete, submit your redeployment case, also before the listed deadline. </t>
  </si>
  <si>
    <t>First Day UAT will be available after refresh</t>
  </si>
  <si>
    <t xml:space="preserve">This is the first day UAT will be available to receive deployments. Due to time constraints surrounding refreshes, we will not be able to deploy packages to UAT prior to this date. If you have a special circumstance, please attend a DTC call to discuss. </t>
  </si>
  <si>
    <t>User setup instructions should be submitted to the DTC team for the setup of users in test and staging environments. A case requesting setup should also be submitted. Please see User Info Template for more information.</t>
  </si>
  <si>
    <t xml:space="preserve">Following developer validation and Business Owner sign off in UAT, submit a case for deployment to Staging. Please DO NOT submit this case prior to receiving Business Owner Sign off in UAT. All testing and validation as well as case submission must occur by this deadline. Should your package fail to deploy to UAT and you have a new submission with changes, you MUST submit a new case. </t>
  </si>
  <si>
    <t>Following collection of UAT changes for re-deployment (one re-deployment attempt), code freeze will be in effect. Your changes will be deployed to UAT then you will have a few days to finalize business owner sign off. Your package will then be deployed to Staging and teams given the opportunity to validate, though no additional changes may be made. If at this point you determine you are not ready for Production, your package may be pulled from the release and pushed to the next month.</t>
  </si>
  <si>
    <t>Following developer validation in Staging, submit a case for deployment to Production. Please DO NOT submit this case prior to validating in Staging. All testing and validation as well as case submission must occur by this deadline.</t>
  </si>
  <si>
    <t>Staging will be available for testing after 2PM EST</t>
  </si>
  <si>
    <t xml:space="preserve">The first deployment attempt to Staging will begin at 11AM EST on Monday. If there are no issues with the deployment, DTC anticipates changes will be available for testing/training by 2PM EST Tuesday. Be advised, any conflicts within the package that cause the deployment to fail could push the ready time back. A Chatter update will be posted when Staging is available. </t>
  </si>
  <si>
    <t>Deployments to Prod will begin at approximately 5PM EST. A Chatter update will be posted when the deployment to Prod has been completed.</t>
  </si>
  <si>
    <t>Business Owner Sign Offs</t>
  </si>
  <si>
    <t>DTC Maintenance</t>
  </si>
  <si>
    <t>Sign off from the business owner indicating they have reviewed and approved the user stories should be attached to the enhancement request or chattered in the feed on the enhancement request. This should occur no later than the end of the day on the listed deadline.</t>
  </si>
  <si>
    <t xml:space="preserve">Established date for DTC to begin refreshing the listed environments. Environments are typically not available for use until 2-3 days after this process begins. Please plan your migrations and trainings accordingly. </t>
  </si>
  <si>
    <t>Resource Chatter Groups</t>
  </si>
  <si>
    <t>Sign off from the business owner indicating they have tested in UAT (and the functionality matches the user stories they previously sign off on) should be attached to the enhancement request or chattered in the feed on the enhancement request. This should occur no later than the end of the day on the listed deadline.</t>
  </si>
  <si>
    <t>Refresh Staging</t>
  </si>
  <si>
    <t xml:space="preserve">Established date for DTC to begin refreshing the Staging environment. Staging is typically not available for up to 7 days after this process begins. Please plan your migrations and trainings accordingly. </t>
  </si>
  <si>
    <t>For the most up to date deployment and schedule information, please join the following:</t>
  </si>
  <si>
    <t>VA Deployment, VA System Integrators, VA Salesforce Developers, VA Projects Technical Design</t>
  </si>
  <si>
    <t>Business Owner Sign off for (Month's) Production Release Due before 2PM</t>
  </si>
  <si>
    <t>Sign off from the business owner indicating they have tested in Prod (and the functionality matches the user stories and UAT testing they previously sign off on) should be attached to the enhancement request or chattered in the feed on the enhancement request. This should occur no later than the end of the day on the listed deadline.</t>
  </si>
  <si>
    <t>Holiday</t>
  </si>
  <si>
    <t xml:space="preserve">DTC will be closed for the Federal Holiday listed. No deployments or cases will be worked. </t>
  </si>
  <si>
    <t>Check status.salesforce.com for details, our Production org is NA21</t>
  </si>
  <si>
    <t>Salesforce Spring '20 Release Live in Production 12AM EDT!</t>
  </si>
  <si>
    <t>Salesforce Winter '21 Release Live in Production 12AM EDT!</t>
  </si>
  <si>
    <t>Salesforce Summer '20 Release Live in Production 12AM EDT!</t>
  </si>
  <si>
    <t>January Retrospective at 1PM ET</t>
  </si>
  <si>
    <r>
      <t xml:space="preserve">In addition to development being completed, packages you wish to deploy should have been fully tested in your developer SIT environment. </t>
    </r>
    <r>
      <rPr>
        <i/>
        <sz val="11"/>
        <rFont val="Arial"/>
        <family val="2"/>
        <scheme val="major"/>
      </rPr>
      <t>DTC STRONGLY recommends you complete development well before this deadline to leave time for sufficient testing</t>
    </r>
    <r>
      <rPr>
        <sz val="11"/>
        <rFont val="Arial"/>
        <family val="2"/>
        <scheme val="major"/>
      </rPr>
      <t xml:space="preserve">.  When you check in to your enhancement branch in Github, package will also be deployed to ENTSD, which is a shared environment where you can have elevated access for additional testing if requested, DTC will not be completing your pre and post deployment steps in this environment but STRONGLY RECOMMENDS you do so. Following testing in your developer SIT environment (and ENTSD), submit a case to move to UAT no later than this deadline - </t>
    </r>
    <r>
      <rPr>
        <b/>
        <sz val="11"/>
        <rFont val="Arial"/>
        <family val="2"/>
        <scheme val="major"/>
      </rPr>
      <t>for June forward, your package will also need to be merged in to your merge branch in advance of this deadline and case submission</t>
    </r>
    <r>
      <rPr>
        <sz val="11"/>
        <rFont val="Arial"/>
        <family val="2"/>
        <scheme val="major"/>
      </rPr>
      <t>.</t>
    </r>
  </si>
  <si>
    <t>December Retrospective at 10AM ET</t>
  </si>
  <si>
    <t>February Retrospective at 1PM ET</t>
  </si>
  <si>
    <t>March Retrospective at 1PM ET</t>
  </si>
  <si>
    <t>April Retrospective at 1PM ET</t>
  </si>
  <si>
    <t>May Retrospective at 1PM ET</t>
  </si>
  <si>
    <t>August Retrospective at 1PM ET</t>
  </si>
  <si>
    <t>July Retrospective at 1PM ET</t>
  </si>
  <si>
    <t>June Retrospective at 1PM ET</t>
  </si>
  <si>
    <t>September Retrospective at 1PM ET</t>
  </si>
  <si>
    <t>October Retrospective at 1PM ET</t>
  </si>
  <si>
    <t>November Retrospective at 1PM ET</t>
  </si>
  <si>
    <t>December Retrospective at 1PM ET</t>
  </si>
  <si>
    <r>
      <t xml:space="preserve">Enhancements for </t>
    </r>
    <r>
      <rPr>
        <b/>
        <sz val="11"/>
        <color theme="1"/>
        <rFont val="Arial"/>
        <family val="2"/>
        <scheme val="major"/>
      </rPr>
      <t>March</t>
    </r>
    <r>
      <rPr>
        <sz val="11"/>
        <color theme="1"/>
        <rFont val="Arial"/>
        <family val="2"/>
        <scheme val="major"/>
      </rPr>
      <t xml:space="preserve"> Release must be entered in Salesforce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</si>
</sst>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25"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b/>
      <sz val="11"/>
      <color theme="1"/>
      <name val="Arial"/>
      <family val="2"/>
      <scheme val="major"/>
    </font>
    <font>
      <b/>
      <u/>
      <sz val="11"/>
      <color theme="1"/>
      <name val="Arial"/>
      <family val="2"/>
      <scheme val="major"/>
    </font>
    <font>
      <sz val="11"/>
      <name val="Arial"/>
      <family val="2"/>
      <scheme val="major"/>
    </font>
    <font>
      <b/>
      <sz val="11"/>
      <name val="Arial"/>
      <family val="2"/>
      <scheme val="major"/>
    </font>
    <font>
      <b/>
      <sz val="12"/>
      <name val="Trebuchet MS"/>
      <family val="2"/>
      <scheme val="minor"/>
    </font>
    <font>
      <b/>
      <sz val="11"/>
      <name val="Trebuchet MS"/>
      <family val="2"/>
      <scheme val="minor"/>
    </font>
    <font>
      <i/>
      <sz val="11"/>
      <color theme="1"/>
      <name val="Arial"/>
      <family val="2"/>
      <scheme val="major"/>
    </font>
    <font>
      <b/>
      <i/>
      <sz val="11"/>
      <color theme="0"/>
      <name val="Trebuchet MS"/>
      <family val="2"/>
      <scheme val="minor"/>
    </font>
    <font>
      <i/>
      <sz val="11"/>
      <name val="Arial"/>
      <family val="2"/>
      <scheme val="major"/>
    </font>
  </fonts>
  <fills count="20">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00B0F0"/>
        <bgColor indexed="64"/>
      </patternFill>
    </fill>
  </fills>
  <borders count="22">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right style="thin">
        <color theme="0" tint="-0.14996795556505021"/>
      </right>
      <top/>
      <bottom style="thin">
        <color theme="0" tint="-0.14993743705557422"/>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style="thin">
        <color indexed="64"/>
      </left>
      <right style="thin">
        <color indexed="64"/>
      </right>
      <top style="thin">
        <color indexed="64"/>
      </top>
      <bottom style="thin">
        <color indexed="64"/>
      </bottom>
      <diagonal/>
    </border>
    <border>
      <left/>
      <right/>
      <top style="thin">
        <color theme="0" tint="-0.14996795556505021"/>
      </top>
      <bottom/>
      <diagonal/>
    </border>
    <border>
      <left style="thin">
        <color theme="0" tint="-0.14996795556505021"/>
      </left>
      <right/>
      <top style="thin">
        <color theme="0" tint="-0.14996795556505021"/>
      </top>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top style="thin">
        <color indexed="64"/>
      </top>
      <bottom/>
      <diagonal/>
    </border>
  </borders>
  <cellStyleXfs count="16">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7" applyFill="0" applyProtection="0">
      <alignment horizontal="left" vertical="center" wrapText="1" indent="1"/>
    </xf>
    <xf numFmtId="164" fontId="12" fillId="0" borderId="5" applyFill="0" applyProtection="0">
      <alignment horizontal="left" vertical="top" wrapText="1" indent="1"/>
    </xf>
    <xf numFmtId="164" fontId="1" fillId="0" borderId="0" applyNumberFormat="0" applyFill="0" applyProtection="0">
      <alignment horizontal="left" vertical="top" wrapText="1" indent="1"/>
    </xf>
    <xf numFmtId="164" fontId="11" fillId="0" borderId="6"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8" applyNumberFormat="0" applyFont="0" applyAlignment="0" applyProtection="0"/>
    <xf numFmtId="0" fontId="15" fillId="0" borderId="0" applyNumberFormat="0" applyFill="0" applyBorder="0" applyAlignment="0" applyProtection="0"/>
    <xf numFmtId="0" fontId="14" fillId="0" borderId="9" applyNumberFormat="0" applyFill="0" applyAlignment="0" applyProtection="0"/>
  </cellStyleXfs>
  <cellXfs count="141">
    <xf numFmtId="0" fontId="0" fillId="0" borderId="0" xfId="0"/>
    <xf numFmtId="0" fontId="6" fillId="6" borderId="0" xfId="9">
      <alignment horizontal="center"/>
    </xf>
    <xf numFmtId="0" fontId="0" fillId="2" borderId="0" xfId="0" applyFill="1"/>
    <xf numFmtId="0" fontId="3" fillId="0" borderId="0" xfId="0" applyFont="1"/>
    <xf numFmtId="164" fontId="9" fillId="0" borderId="7" xfId="5" applyFill="1">
      <alignment horizontal="left" vertical="center" wrapText="1" indent="1"/>
    </xf>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5" xfId="6" applyNumberFormat="1" applyFill="1">
      <alignment horizontal="left" vertical="top" wrapText="1" indent="1"/>
    </xf>
    <xf numFmtId="0" fontId="12" fillId="9" borderId="5" xfId="6" applyNumberFormat="1" applyFill="1" applyAlignment="1">
      <alignment horizontal="left" vertical="top" wrapText="1"/>
    </xf>
    <xf numFmtId="0" fontId="12" fillId="10" borderId="5" xfId="6" applyNumberFormat="1" applyFill="1" applyAlignment="1">
      <alignment horizontal="left" vertical="top" wrapText="1"/>
    </xf>
    <xf numFmtId="0" fontId="12" fillId="11" borderId="5" xfId="6" applyNumberFormat="1" applyFill="1" applyAlignment="1">
      <alignment horizontal="left" vertical="top" wrapText="1"/>
    </xf>
    <xf numFmtId="164" fontId="9" fillId="12" borderId="7" xfId="5" applyFill="1">
      <alignment horizontal="left" vertical="center" wrapText="1" indent="1"/>
    </xf>
    <xf numFmtId="0" fontId="12" fillId="12" borderId="5" xfId="6" applyNumberFormat="1" applyFill="1">
      <alignment horizontal="left" vertical="top" wrapText="1" indent="1"/>
    </xf>
    <xf numFmtId="0" fontId="12" fillId="13" borderId="5" xfId="6" applyNumberFormat="1" applyFill="1" applyAlignment="1">
      <alignment horizontal="left" vertical="top" wrapText="1"/>
    </xf>
    <xf numFmtId="0" fontId="12" fillId="14" borderId="5" xfId="6" applyNumberFormat="1" applyFill="1" applyAlignment="1">
      <alignment horizontal="left" vertical="top" wrapText="1"/>
    </xf>
    <xf numFmtId="0" fontId="0" fillId="11" borderId="0" xfId="0" applyFill="1"/>
    <xf numFmtId="0" fontId="0" fillId="9" borderId="0" xfId="0" applyFill="1"/>
    <xf numFmtId="0" fontId="0" fillId="13" borderId="0" xfId="0" applyFill="1"/>
    <xf numFmtId="0" fontId="0" fillId="15" borderId="0" xfId="0" applyFill="1"/>
    <xf numFmtId="0" fontId="0" fillId="17" borderId="0" xfId="0" applyFill="1"/>
    <xf numFmtId="0" fontId="0" fillId="16" borderId="0" xfId="0" applyFill="1"/>
    <xf numFmtId="0" fontId="0" fillId="14" borderId="0" xfId="0" applyFill="1"/>
    <xf numFmtId="0" fontId="12" fillId="10" borderId="5" xfId="6" applyNumberFormat="1" applyFill="1">
      <alignment horizontal="left" vertical="top" wrapText="1" indent="1"/>
    </xf>
    <xf numFmtId="164" fontId="12" fillId="10" borderId="7" xfId="5" applyFont="1" applyFill="1" applyAlignment="1">
      <alignment horizontal="left" vertical="top" wrapText="1"/>
    </xf>
    <xf numFmtId="0" fontId="12" fillId="17" borderId="5" xfId="6" applyNumberFormat="1" applyFill="1" applyAlignment="1">
      <alignment horizontal="left" vertical="top" wrapText="1"/>
    </xf>
    <xf numFmtId="0" fontId="12" fillId="10" borderId="5" xfId="6" applyNumberFormat="1" applyFill="1" applyAlignment="1">
      <alignment horizontal="center" vertical="top" wrapText="1"/>
    </xf>
    <xf numFmtId="0" fontId="12" fillId="10" borderId="5" xfId="6" applyNumberFormat="1" applyFill="1" applyAlignment="1">
      <alignment horizontal="center" vertical="top" wrapText="1"/>
    </xf>
    <xf numFmtId="0" fontId="19" fillId="0" borderId="16" xfId="0" applyFont="1" applyBorder="1"/>
    <xf numFmtId="0" fontId="18" fillId="0" borderId="16" xfId="0" applyFont="1" applyBorder="1"/>
    <xf numFmtId="14" fontId="18" fillId="0" borderId="16" xfId="0" applyNumberFormat="1" applyFont="1" applyBorder="1"/>
    <xf numFmtId="0" fontId="0" fillId="2" borderId="0" xfId="0" applyFill="1" applyBorder="1" applyAlignment="1">
      <alignment wrapText="1"/>
    </xf>
    <xf numFmtId="0" fontId="10" fillId="7" borderId="3" xfId="10" applyAlignment="1">
      <alignment horizontal="left" vertical="center" wrapText="1"/>
    </xf>
    <xf numFmtId="164" fontId="9" fillId="0" borderId="7" xfId="5" applyFill="1" applyAlignment="1">
      <alignment horizontal="left" vertical="center" wrapText="1"/>
    </xf>
    <xf numFmtId="0" fontId="12" fillId="0" borderId="5" xfId="6" applyNumberFormat="1" applyFill="1" applyAlignment="1">
      <alignment horizontal="left" vertical="top" wrapText="1"/>
    </xf>
    <xf numFmtId="0" fontId="0" fillId="0" borderId="0" xfId="0" applyAlignment="1">
      <alignment wrapText="1"/>
    </xf>
    <xf numFmtId="0" fontId="6" fillId="6" borderId="0" xfId="9" applyAlignment="1">
      <alignment horizontal="center" wrapText="1"/>
    </xf>
    <xf numFmtId="0" fontId="0" fillId="2" borderId="0" xfId="0" applyFill="1" applyAlignment="1">
      <alignment wrapText="1"/>
    </xf>
    <xf numFmtId="0" fontId="10" fillId="6" borderId="3" xfId="11" applyAlignment="1">
      <alignment horizontal="left" vertical="center" wrapText="1"/>
    </xf>
    <xf numFmtId="0" fontId="0" fillId="11" borderId="0" xfId="0" applyFill="1" applyAlignment="1">
      <alignment wrapText="1"/>
    </xf>
    <xf numFmtId="164" fontId="9" fillId="12" borderId="7" xfId="5" applyFill="1" applyAlignment="1">
      <alignment horizontal="left" vertical="center" wrapText="1"/>
    </xf>
    <xf numFmtId="0" fontId="0" fillId="9" borderId="0" xfId="0" applyFill="1" applyAlignment="1">
      <alignment wrapText="1"/>
    </xf>
    <xf numFmtId="0" fontId="12" fillId="12" borderId="5" xfId="6" applyNumberFormat="1" applyFill="1" applyAlignment="1">
      <alignment horizontal="left" vertical="top" wrapText="1"/>
    </xf>
    <xf numFmtId="0" fontId="0" fillId="13" borderId="0" xfId="0" applyFill="1" applyAlignment="1">
      <alignment wrapText="1"/>
    </xf>
    <xf numFmtId="0" fontId="0" fillId="15" borderId="0" xfId="0" applyFill="1" applyAlignment="1">
      <alignment wrapText="1"/>
    </xf>
    <xf numFmtId="0" fontId="0" fillId="17" borderId="0" xfId="0" applyFill="1" applyAlignment="1">
      <alignment wrapText="1"/>
    </xf>
    <xf numFmtId="0" fontId="0" fillId="16" borderId="0" xfId="0" applyFill="1" applyAlignment="1">
      <alignment wrapText="1"/>
    </xf>
    <xf numFmtId="0" fontId="0" fillId="14" borderId="0" xfId="0" applyFill="1" applyAlignment="1">
      <alignment wrapText="1"/>
    </xf>
    <xf numFmtId="0" fontId="20" fillId="0" borderId="0" xfId="0" applyFont="1"/>
    <xf numFmtId="0" fontId="12" fillId="9" borderId="16" xfId="6" applyNumberFormat="1" applyFill="1" applyBorder="1" applyAlignment="1">
      <alignment horizontal="left" vertical="top" wrapText="1"/>
    </xf>
    <xf numFmtId="0" fontId="12" fillId="13" borderId="16" xfId="6" applyNumberFormat="1" applyFill="1" applyBorder="1" applyAlignment="1">
      <alignment horizontal="left" vertical="top" wrapText="1"/>
    </xf>
    <xf numFmtId="0" fontId="12" fillId="0" borderId="16" xfId="6" applyNumberFormat="1" applyBorder="1" applyAlignment="1">
      <alignment horizontal="left" vertical="top" wrapText="1"/>
    </xf>
    <xf numFmtId="0" fontId="12" fillId="15" borderId="16" xfId="6" applyNumberFormat="1" applyFill="1" applyBorder="1" applyAlignment="1">
      <alignment horizontal="left" vertical="top" wrapText="1"/>
    </xf>
    <xf numFmtId="0" fontId="18" fillId="0" borderId="0" xfId="0" applyFont="1"/>
    <xf numFmtId="0" fontId="12" fillId="0" borderId="0" xfId="6" applyNumberFormat="1" applyBorder="1" applyAlignment="1">
      <alignment horizontal="left" vertical="top" wrapText="1"/>
    </xf>
    <xf numFmtId="0" fontId="0" fillId="0" borderId="0" xfId="0" applyAlignment="1">
      <alignment horizontal="center" vertical="center" wrapText="1"/>
    </xf>
    <xf numFmtId="0" fontId="10" fillId="16" borderId="16" xfId="6" applyNumberFormat="1" applyFont="1" applyFill="1" applyBorder="1" applyAlignment="1">
      <alignment horizontal="left" vertical="top" wrapText="1"/>
    </xf>
    <xf numFmtId="0" fontId="10" fillId="0" borderId="21" xfId="6" applyNumberFormat="1" applyFont="1" applyBorder="1" applyAlignment="1">
      <alignment horizontal="left" vertical="top" wrapText="1"/>
    </xf>
    <xf numFmtId="0" fontId="12" fillId="11" borderId="16" xfId="6" applyNumberFormat="1" applyFill="1" applyBorder="1" applyAlignment="1">
      <alignment horizontal="left" vertical="top" wrapText="1"/>
    </xf>
    <xf numFmtId="0" fontId="12" fillId="17" borderId="16" xfId="6" applyNumberFormat="1" applyFill="1" applyBorder="1" applyAlignment="1">
      <alignment horizontal="left" vertical="top" wrapText="1"/>
    </xf>
    <xf numFmtId="0" fontId="21" fillId="0" borderId="0" xfId="0" applyFont="1"/>
    <xf numFmtId="0" fontId="12" fillId="18" borderId="16" xfId="6" applyNumberFormat="1" applyFill="1" applyBorder="1" applyAlignment="1">
      <alignment horizontal="left" vertical="top" wrapText="1"/>
    </xf>
    <xf numFmtId="0" fontId="22" fillId="10" borderId="16" xfId="6" applyNumberFormat="1" applyFont="1" applyFill="1" applyBorder="1" applyAlignment="1">
      <alignment horizontal="left" vertical="top" wrapText="1"/>
    </xf>
    <xf numFmtId="0" fontId="12" fillId="13" borderId="5" xfId="6" applyNumberFormat="1" applyFill="1" applyAlignment="1">
      <alignment horizontal="center" vertical="top" wrapText="1"/>
    </xf>
    <xf numFmtId="0" fontId="12" fillId="0" borderId="5" xfId="6" applyNumberFormat="1" applyFill="1" applyAlignment="1">
      <alignment horizontal="center" vertical="top" wrapText="1"/>
    </xf>
    <xf numFmtId="0" fontId="23" fillId="19" borderId="5" xfId="6" applyNumberFormat="1" applyFont="1" applyFill="1" applyAlignment="1">
      <alignment horizontal="left" vertical="top" wrapText="1"/>
    </xf>
    <xf numFmtId="0" fontId="16" fillId="0" borderId="5" xfId="6" applyNumberFormat="1" applyFont="1" applyFill="1" applyAlignment="1">
      <alignment horizontal="left" vertical="top" wrapText="1"/>
    </xf>
    <xf numFmtId="0" fontId="12" fillId="13" borderId="14" xfId="6" applyNumberFormat="1" applyFill="1" applyBorder="1" applyAlignment="1">
      <alignment horizontal="center" vertical="top" wrapText="1"/>
    </xf>
    <xf numFmtId="0" fontId="12" fillId="12" borderId="14" xfId="6" applyNumberFormat="1" applyFill="1" applyBorder="1" applyAlignment="1">
      <alignment horizontal="center" vertical="top" wrapText="1"/>
    </xf>
    <xf numFmtId="0" fontId="12" fillId="0" borderId="14" xfId="6" applyNumberFormat="1" applyFill="1" applyBorder="1" applyAlignment="1">
      <alignment horizontal="center" vertical="top" wrapText="1"/>
    </xf>
    <xf numFmtId="0" fontId="19" fillId="0" borderId="5" xfId="6" applyNumberFormat="1" applyFont="1" applyFill="1" applyAlignment="1">
      <alignment horizontal="left" vertical="top" wrapText="1"/>
    </xf>
    <xf numFmtId="0" fontId="12" fillId="9" borderId="4" xfId="6" applyNumberFormat="1" applyFill="1" applyBorder="1" applyAlignment="1">
      <alignment horizontal="center" vertical="top" wrapText="1"/>
    </xf>
    <xf numFmtId="0" fontId="12" fillId="0" borderId="5" xfId="6" applyNumberFormat="1" applyFill="1" applyAlignment="1">
      <alignment vertical="top" wrapText="1"/>
    </xf>
    <xf numFmtId="0" fontId="16" fillId="0" borderId="5" xfId="6" applyNumberFormat="1" applyFont="1" applyFill="1" applyAlignment="1">
      <alignment vertical="top" wrapText="1"/>
    </xf>
    <xf numFmtId="0" fontId="18" fillId="0" borderId="16" xfId="0" applyFont="1" applyBorder="1" applyAlignment="1">
      <alignment horizontal="center" vertical="center" wrapText="1"/>
    </xf>
    <xf numFmtId="0" fontId="12" fillId="15" borderId="0" xfId="6" applyNumberFormat="1" applyFill="1" applyBorder="1" applyAlignment="1">
      <alignment horizontal="center" vertical="center" wrapText="1"/>
    </xf>
    <xf numFmtId="0" fontId="12" fillId="15" borderId="11" xfId="6" applyNumberFormat="1" applyFill="1" applyBorder="1" applyAlignment="1">
      <alignment horizontal="center" vertical="center" wrapText="1"/>
    </xf>
    <xf numFmtId="164" fontId="0" fillId="0" borderId="6" xfId="8" applyFont="1" applyBorder="1">
      <alignment horizontal="left" vertical="center" wrapText="1" indent="1"/>
    </xf>
    <xf numFmtId="164" fontId="11" fillId="0" borderId="6" xfId="8" applyBorder="1">
      <alignment horizontal="left" vertical="center" wrapText="1" indent="1"/>
    </xf>
    <xf numFmtId="0" fontId="12" fillId="14" borderId="5" xfId="6" applyNumberFormat="1" applyFill="1" applyAlignment="1">
      <alignment horizontal="center" vertical="top" wrapText="1"/>
    </xf>
    <xf numFmtId="0" fontId="12" fillId="13" borderId="4" xfId="6" applyNumberFormat="1" applyFill="1" applyBorder="1" applyAlignment="1">
      <alignment horizontal="center" vertical="top" wrapText="1"/>
    </xf>
    <xf numFmtId="0" fontId="10" fillId="16" borderId="0" xfId="6" applyNumberFormat="1" applyFont="1" applyFill="1" applyBorder="1" applyAlignment="1">
      <alignment horizontal="center" vertical="top" wrapText="1"/>
    </xf>
    <xf numFmtId="0" fontId="12" fillId="13" borderId="5" xfId="6" applyNumberFormat="1" applyFill="1" applyAlignment="1">
      <alignment horizontal="center" vertical="top" wrapText="1"/>
    </xf>
    <xf numFmtId="0" fontId="12" fillId="13" borderId="12" xfId="6" applyNumberFormat="1" applyFill="1" applyBorder="1" applyAlignment="1">
      <alignment horizontal="center" vertical="top" wrapText="1"/>
    </xf>
    <xf numFmtId="0" fontId="18" fillId="15" borderId="4" xfId="6" applyNumberFormat="1" applyFont="1" applyFill="1" applyBorder="1" applyAlignment="1">
      <alignment horizontal="center" vertical="center" wrapText="1"/>
    </xf>
    <xf numFmtId="0" fontId="18" fillId="15" borderId="10" xfId="6" applyNumberFormat="1" applyFont="1" applyFill="1" applyBorder="1" applyAlignment="1">
      <alignment horizontal="center" vertical="center" wrapText="1"/>
    </xf>
    <xf numFmtId="0" fontId="18" fillId="15" borderId="0" xfId="6" applyNumberFormat="1" applyFont="1" applyFill="1" applyBorder="1" applyAlignment="1">
      <alignment horizontal="center" vertical="center" wrapText="1"/>
    </xf>
    <xf numFmtId="0" fontId="18" fillId="15" borderId="11" xfId="6" applyNumberFormat="1" applyFont="1" applyFill="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12" fillId="15" borderId="11" xfId="6" applyNumberFormat="1" applyFill="1" applyBorder="1" applyAlignment="1">
      <alignment horizontal="center" vertical="top" wrapText="1"/>
    </xf>
    <xf numFmtId="0" fontId="12" fillId="15" borderId="12" xfId="6" applyNumberFormat="1" applyFill="1" applyBorder="1" applyAlignment="1">
      <alignment horizontal="center" vertical="top" wrapText="1"/>
    </xf>
    <xf numFmtId="0" fontId="12" fillId="10" borderId="5" xfId="6" applyNumberFormat="1" applyFill="1" applyAlignment="1">
      <alignment horizontal="center" vertical="top" wrapText="1"/>
    </xf>
    <xf numFmtId="0" fontId="12" fillId="10" borderId="12" xfId="6" applyNumberFormat="1" applyFill="1" applyBorder="1" applyAlignment="1">
      <alignment horizontal="center" vertical="top" wrapText="1"/>
    </xf>
    <xf numFmtId="0" fontId="7" fillId="0" borderId="0" xfId="2">
      <alignment horizontal="left" indent="3"/>
    </xf>
    <xf numFmtId="0" fontId="12" fillId="15" borderId="0" xfId="6" applyNumberFormat="1" applyFill="1" applyBorder="1" applyAlignment="1">
      <alignment horizontal="center" vertical="top" wrapText="1"/>
    </xf>
    <xf numFmtId="0" fontId="12" fillId="15" borderId="5" xfId="6" applyNumberFormat="1" applyFill="1" applyBorder="1" applyAlignment="1">
      <alignment horizontal="center" vertical="top" wrapText="1"/>
    </xf>
    <xf numFmtId="0" fontId="1" fillId="0" borderId="0" xfId="7" applyNumberFormat="1">
      <alignment horizontal="left" vertical="top" wrapText="1" indent="1"/>
    </xf>
    <xf numFmtId="0" fontId="12" fillId="17" borderId="0" xfId="6" applyNumberFormat="1" applyFill="1" applyBorder="1" applyAlignment="1">
      <alignment horizontal="center" vertical="top" wrapText="1"/>
    </xf>
    <xf numFmtId="0" fontId="12" fillId="17" borderId="11" xfId="6" applyNumberFormat="1" applyFill="1" applyBorder="1" applyAlignment="1">
      <alignment horizontal="center" vertical="top" wrapText="1"/>
    </xf>
    <xf numFmtId="0" fontId="11" fillId="0" borderId="6" xfId="8" applyNumberFormat="1">
      <alignment horizontal="left" vertical="center" wrapText="1" indent="1"/>
    </xf>
    <xf numFmtId="164" fontId="11" fillId="0" borderId="6" xfId="8">
      <alignment horizontal="left" vertical="center" wrapText="1" indent="1"/>
    </xf>
    <xf numFmtId="0" fontId="12" fillId="17" borderId="5" xfId="6" applyNumberFormat="1" applyFill="1" applyAlignment="1">
      <alignment horizontal="center" vertical="top" wrapText="1"/>
    </xf>
    <xf numFmtId="0" fontId="12" fillId="17" borderId="13" xfId="6" applyNumberFormat="1" applyFill="1" applyBorder="1" applyAlignment="1">
      <alignment horizontal="center" vertical="top" wrapText="1"/>
    </xf>
    <xf numFmtId="0" fontId="12" fillId="10" borderId="14" xfId="6" applyNumberFormat="1" applyFill="1" applyBorder="1" applyAlignment="1">
      <alignment horizontal="center" vertical="top" wrapText="1"/>
    </xf>
    <xf numFmtId="0" fontId="12" fillId="10" borderId="15" xfId="6" applyNumberFormat="1" applyFill="1" applyBorder="1" applyAlignment="1">
      <alignment horizontal="center" vertical="top" wrapText="1"/>
    </xf>
    <xf numFmtId="0" fontId="12" fillId="0" borderId="14" xfId="6" applyNumberFormat="1" applyFill="1" applyBorder="1" applyAlignment="1">
      <alignment horizontal="center" vertical="top" wrapText="1"/>
    </xf>
    <xf numFmtId="0" fontId="12" fillId="0" borderId="15" xfId="6" applyNumberFormat="1" applyFill="1" applyBorder="1" applyAlignment="1">
      <alignment horizontal="center" vertical="top" wrapText="1"/>
    </xf>
    <xf numFmtId="0" fontId="12" fillId="13" borderId="14" xfId="6" applyNumberFormat="1" applyFill="1" applyBorder="1" applyAlignment="1">
      <alignment horizontal="center" vertical="top" wrapText="1"/>
    </xf>
    <xf numFmtId="0" fontId="12" fillId="13" borderId="15" xfId="6" applyNumberFormat="1" applyFill="1" applyBorder="1" applyAlignment="1">
      <alignment horizontal="center" vertical="top" wrapText="1"/>
    </xf>
    <xf numFmtId="0" fontId="12" fillId="0" borderId="5" xfId="6" applyNumberFormat="1" applyFill="1" applyAlignment="1">
      <alignment horizontal="center" vertical="top" wrapText="1"/>
    </xf>
    <xf numFmtId="0" fontId="12" fillId="0" borderId="12" xfId="6" applyNumberFormat="1" applyFill="1" applyBorder="1" applyAlignment="1">
      <alignment horizontal="center" vertical="top" wrapText="1"/>
    </xf>
    <xf numFmtId="0" fontId="12" fillId="12" borderId="14" xfId="6" applyNumberFormat="1" applyFill="1" applyBorder="1" applyAlignment="1">
      <alignment horizontal="center" vertical="top" wrapText="1"/>
    </xf>
    <xf numFmtId="0" fontId="12" fillId="12" borderId="15" xfId="6" applyNumberFormat="1" applyFill="1" applyBorder="1" applyAlignment="1">
      <alignment horizontal="center" vertical="top" wrapText="1"/>
    </xf>
    <xf numFmtId="164" fontId="9" fillId="0" borderId="17" xfId="5" applyFill="1" applyBorder="1" applyAlignment="1">
      <alignment horizontal="center" vertical="center" wrapText="1"/>
    </xf>
    <xf numFmtId="164" fontId="9" fillId="0" borderId="11" xfId="5" applyFill="1" applyBorder="1" applyAlignment="1">
      <alignment horizontal="center" vertical="center" wrapText="1"/>
    </xf>
    <xf numFmtId="164" fontId="9" fillId="12" borderId="18" xfId="5" applyFill="1" applyBorder="1" applyAlignment="1">
      <alignment horizontal="center" vertical="center" wrapText="1"/>
    </xf>
    <xf numFmtId="164" fontId="9" fillId="12" borderId="4" xfId="5" applyFill="1" applyBorder="1" applyAlignment="1">
      <alignment horizontal="center" vertical="center" wrapText="1"/>
    </xf>
    <xf numFmtId="164" fontId="9" fillId="12" borderId="19" xfId="5" applyFill="1" applyBorder="1" applyAlignment="1">
      <alignment horizontal="center" vertical="center" wrapText="1"/>
    </xf>
    <xf numFmtId="164" fontId="9" fillId="12" borderId="17" xfId="5" applyFill="1" applyBorder="1" applyAlignment="1">
      <alignment horizontal="center" vertical="center" wrapText="1"/>
    </xf>
    <xf numFmtId="164" fontId="9" fillId="12" borderId="0" xfId="5" applyFill="1" applyBorder="1" applyAlignment="1">
      <alignment horizontal="center" vertical="center" wrapText="1"/>
    </xf>
    <xf numFmtId="164" fontId="9" fillId="12" borderId="20" xfId="5" applyFill="1" applyBorder="1" applyAlignment="1">
      <alignment horizontal="center" vertical="center" wrapText="1"/>
    </xf>
    <xf numFmtId="0" fontId="16" fillId="0" borderId="0" xfId="6" applyNumberFormat="1" applyFont="1" applyFill="1" applyBorder="1" applyAlignment="1">
      <alignment horizontal="left" vertical="top" wrapText="1"/>
    </xf>
    <xf numFmtId="0" fontId="16" fillId="0" borderId="11" xfId="6" applyNumberFormat="1" applyFont="1" applyFill="1" applyBorder="1" applyAlignment="1">
      <alignment horizontal="left" vertical="top" wrapText="1"/>
    </xf>
    <xf numFmtId="164" fontId="9" fillId="0" borderId="18" xfId="5" applyFill="1" applyBorder="1" applyAlignment="1">
      <alignment horizontal="center" vertical="center" wrapText="1"/>
    </xf>
    <xf numFmtId="164" fontId="9" fillId="0" borderId="19" xfId="5" applyFill="1" applyBorder="1" applyAlignment="1">
      <alignment horizontal="center" vertical="center" wrapText="1"/>
    </xf>
    <xf numFmtId="164" fontId="9" fillId="0" borderId="20" xfId="5" applyFill="1" applyBorder="1" applyAlignment="1">
      <alignment horizontal="center" vertical="center" wrapText="1"/>
    </xf>
    <xf numFmtId="0" fontId="16" fillId="0" borderId="5" xfId="6" applyNumberFormat="1" applyFont="1" applyFill="1" applyAlignment="1">
      <alignment horizontal="left" vertical="top" wrapText="1"/>
    </xf>
    <xf numFmtId="0" fontId="16" fillId="0" borderId="12" xfId="6" applyNumberFormat="1" applyFont="1" applyFill="1" applyBorder="1" applyAlignment="1">
      <alignment horizontal="left" vertical="top" wrapText="1"/>
    </xf>
    <xf numFmtId="0" fontId="12" fillId="10" borderId="14" xfId="6" applyNumberFormat="1" applyFill="1" applyBorder="1" applyAlignment="1">
      <alignment horizontal="left" vertical="top" wrapText="1"/>
    </xf>
    <xf numFmtId="0" fontId="12" fillId="10" borderId="15" xfId="6" applyNumberFormat="1" applyFill="1" applyBorder="1" applyAlignment="1">
      <alignment horizontal="left" vertical="top" wrapText="1"/>
    </xf>
    <xf numFmtId="164" fontId="9" fillId="12" borderId="10" xfId="5" applyFill="1" applyBorder="1" applyAlignment="1">
      <alignment horizontal="center" vertical="center" wrapText="1"/>
    </xf>
    <xf numFmtId="164" fontId="9" fillId="12" borderId="11" xfId="5" applyFill="1" applyBorder="1" applyAlignment="1">
      <alignment horizontal="center" vertical="center" wrapText="1"/>
    </xf>
    <xf numFmtId="164" fontId="9" fillId="0" borderId="10" xfId="5" applyFill="1" applyBorder="1" applyAlignment="1">
      <alignment horizontal="center" vertical="center" wrapText="1"/>
    </xf>
    <xf numFmtId="0" fontId="12" fillId="15" borderId="4" xfId="6" applyNumberFormat="1" applyFill="1" applyBorder="1" applyAlignment="1">
      <alignment horizontal="center" vertical="center" wrapText="1"/>
    </xf>
    <xf numFmtId="0" fontId="0" fillId="0" borderId="0" xfId="0" applyAlignment="1">
      <alignment horizontal="center" wrapText="1"/>
    </xf>
    <xf numFmtId="164" fontId="0" fillId="0" borderId="6" xfId="8" applyFont="1" applyBorder="1" applyAlignment="1">
      <alignment horizontal="left" vertical="center" wrapText="1"/>
    </xf>
    <xf numFmtId="164" fontId="11" fillId="0" borderId="6" xfId="8" applyBorder="1" applyAlignment="1">
      <alignment horizontal="left" vertical="center" wrapText="1"/>
    </xf>
    <xf numFmtId="0" fontId="7" fillId="0" borderId="0" xfId="2" applyAlignment="1">
      <alignment horizontal="left"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16">
    <cellStyle name="40% - Accent1" xfId="1" builtinId="31" customBuiltin="1"/>
    <cellStyle name="Accent1" xfId="3" builtinId="29" customBuiltin="1"/>
    <cellStyle name="Accent5" xfId="4" builtinId="45" customBuiltin="1"/>
    <cellStyle name="Day" xfId="5" xr:uid="{00000000-0005-0000-0000-000003000000}"/>
    <cellStyle name="Day Detail" xfId="6" xr:uid="{00000000-0005-0000-0000-000004000000}"/>
    <cellStyle name="Explanatory Text" xfId="14" builtinId="53" customBuiltin="1"/>
    <cellStyle name="Heading 1" xfId="2" builtinId="16" customBuiltin="1"/>
    <cellStyle name="Heading 2" xfId="10" builtinId="17" customBuiltin="1"/>
    <cellStyle name="Heading 3" xfId="11" builtinId="18" customBuiltin="1"/>
    <cellStyle name="Heading 4" xfId="12" builtinId="19" customBuiltin="1"/>
    <cellStyle name="Normal" xfId="0" builtinId="0" customBuiltin="1"/>
    <cellStyle name="Note" xfId="13" builtinId="10" customBuiltin="1"/>
    <cellStyle name="Notes" xfId="7" xr:uid="{00000000-0005-0000-0000-00000C000000}"/>
    <cellStyle name="Notes Header" xfId="8" xr:uid="{00000000-0005-0000-0000-00000D000000}"/>
    <cellStyle name="Title" xfId="9" builtinId="15" customBuiltin="1"/>
    <cellStyle name="Total" xfId="15" builtinId="25" customBuiltin="1"/>
  </cellStyles>
  <dxfs count="683">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1481-947E-4129-9F07-E2E12387EC48}">
  <dimension ref="A1:B13"/>
  <sheetViews>
    <sheetView workbookViewId="0">
      <selection activeCell="A24" sqref="A24"/>
    </sheetView>
  </sheetViews>
  <sheetFormatPr defaultRowHeight="14.4" x14ac:dyDescent="0.3"/>
  <cols>
    <col min="1" max="1" width="10.6640625" bestFit="1" customWidth="1"/>
    <col min="2" max="2" width="14" bestFit="1" customWidth="1"/>
  </cols>
  <sheetData>
    <row r="1" spans="1:2" x14ac:dyDescent="0.3">
      <c r="A1" s="28" t="s">
        <v>42</v>
      </c>
      <c r="B1" s="28" t="s">
        <v>43</v>
      </c>
    </row>
    <row r="2" spans="1:2" x14ac:dyDescent="0.3">
      <c r="A2" s="29" t="s">
        <v>2</v>
      </c>
      <c r="B2" s="30">
        <v>43860</v>
      </c>
    </row>
    <row r="3" spans="1:2" x14ac:dyDescent="0.3">
      <c r="A3" s="29" t="s">
        <v>44</v>
      </c>
      <c r="B3" s="30">
        <v>43888</v>
      </c>
    </row>
    <row r="4" spans="1:2" x14ac:dyDescent="0.3">
      <c r="A4" s="29" t="s">
        <v>45</v>
      </c>
      <c r="B4" s="30">
        <v>43916</v>
      </c>
    </row>
    <row r="5" spans="1:2" x14ac:dyDescent="0.3">
      <c r="A5" s="29" t="s">
        <v>46</v>
      </c>
      <c r="B5" s="30">
        <v>43951</v>
      </c>
    </row>
    <row r="6" spans="1:2" x14ac:dyDescent="0.3">
      <c r="A6" s="29" t="s">
        <v>47</v>
      </c>
      <c r="B6" s="30">
        <v>43979</v>
      </c>
    </row>
    <row r="7" spans="1:2" x14ac:dyDescent="0.3">
      <c r="A7" s="29" t="s">
        <v>48</v>
      </c>
      <c r="B7" s="30">
        <v>44007</v>
      </c>
    </row>
    <row r="8" spans="1:2" x14ac:dyDescent="0.3">
      <c r="A8" s="29" t="s">
        <v>49</v>
      </c>
      <c r="B8" s="30">
        <v>44042</v>
      </c>
    </row>
    <row r="9" spans="1:2" x14ac:dyDescent="0.3">
      <c r="A9" s="29" t="s">
        <v>50</v>
      </c>
      <c r="B9" s="30">
        <v>44070</v>
      </c>
    </row>
    <row r="10" spans="1:2" x14ac:dyDescent="0.3">
      <c r="A10" s="29" t="s">
        <v>51</v>
      </c>
      <c r="B10" s="30">
        <v>44098</v>
      </c>
    </row>
    <row r="11" spans="1:2" x14ac:dyDescent="0.3">
      <c r="A11" s="29" t="s">
        <v>52</v>
      </c>
      <c r="B11" s="30">
        <v>44126</v>
      </c>
    </row>
    <row r="12" spans="1:2" x14ac:dyDescent="0.3">
      <c r="A12" s="29" t="s">
        <v>53</v>
      </c>
      <c r="B12" s="30">
        <v>44154</v>
      </c>
    </row>
    <row r="13" spans="1:2" x14ac:dyDescent="0.3">
      <c r="A13" s="29" t="s">
        <v>54</v>
      </c>
      <c r="B13" s="30">
        <v>44182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6D40E-8F4E-4322-A5CD-97AFB20E6281}">
  <sheetPr>
    <tabColor theme="8" tint="0.59999389629810485"/>
  </sheetPr>
  <dimension ref="A1:N10"/>
  <sheetViews>
    <sheetView zoomScale="80" zoomScaleNormal="80" workbookViewId="0">
      <selection activeCell="G4" sqref="G4:I4"/>
    </sheetView>
  </sheetViews>
  <sheetFormatPr defaultRowHeight="14.4" x14ac:dyDescent="0.3"/>
  <cols>
    <col min="1" max="1" width="20.44140625" customWidth="1"/>
    <col min="4" max="4" width="16.44140625" customWidth="1"/>
    <col min="6" max="6" width="20.44140625" customWidth="1"/>
    <col min="9" max="9" width="44" customWidth="1"/>
    <col min="11" max="11" width="14.109375" customWidth="1"/>
    <col min="14" max="14" width="27.77734375" customWidth="1"/>
  </cols>
  <sheetData>
    <row r="1" spans="1:14" ht="16.2" x14ac:dyDescent="0.35">
      <c r="A1" s="48" t="s">
        <v>56</v>
      </c>
      <c r="F1" s="48" t="s">
        <v>57</v>
      </c>
      <c r="K1" s="48" t="s">
        <v>58</v>
      </c>
    </row>
    <row r="2" spans="1:14" ht="202.2" customHeight="1" x14ac:dyDescent="0.3">
      <c r="A2" s="49" t="s">
        <v>59</v>
      </c>
      <c r="B2" s="74" t="s">
        <v>60</v>
      </c>
      <c r="C2" s="74"/>
      <c r="D2" s="74"/>
      <c r="F2" s="50" t="s">
        <v>61</v>
      </c>
      <c r="G2" s="74" t="s">
        <v>94</v>
      </c>
      <c r="H2" s="74"/>
      <c r="I2" s="74"/>
      <c r="K2" s="51" t="s">
        <v>9</v>
      </c>
      <c r="L2" s="74" t="s">
        <v>62</v>
      </c>
      <c r="M2" s="74"/>
      <c r="N2" s="74"/>
    </row>
    <row r="3" spans="1:14" ht="125.4" customHeight="1" x14ac:dyDescent="0.3">
      <c r="A3" s="49" t="s">
        <v>5</v>
      </c>
      <c r="B3" s="74" t="s">
        <v>63</v>
      </c>
      <c r="C3" s="74"/>
      <c r="D3" s="74"/>
      <c r="F3" s="50" t="s">
        <v>64</v>
      </c>
      <c r="G3" s="74" t="s">
        <v>65</v>
      </c>
      <c r="H3" s="74"/>
      <c r="I3" s="74"/>
      <c r="K3" s="51" t="s">
        <v>66</v>
      </c>
      <c r="L3" s="74" t="s">
        <v>67</v>
      </c>
      <c r="M3" s="74"/>
      <c r="N3" s="74"/>
    </row>
    <row r="4" spans="1:14" ht="162" customHeight="1" x14ac:dyDescent="0.3">
      <c r="A4" s="49" t="s">
        <v>7</v>
      </c>
      <c r="B4" s="74" t="s">
        <v>68</v>
      </c>
      <c r="C4" s="74"/>
      <c r="D4" s="74"/>
      <c r="F4" s="50" t="s">
        <v>16</v>
      </c>
      <c r="G4" s="74" t="s">
        <v>69</v>
      </c>
      <c r="H4" s="74"/>
      <c r="I4" s="74"/>
      <c r="K4" s="52" t="s">
        <v>14</v>
      </c>
      <c r="L4" s="74" t="s">
        <v>70</v>
      </c>
      <c r="M4" s="74"/>
      <c r="N4" s="74"/>
    </row>
    <row r="5" spans="1:14" ht="134.4" customHeight="1" x14ac:dyDescent="0.3">
      <c r="A5" s="53"/>
      <c r="B5" s="53"/>
      <c r="C5" s="53"/>
      <c r="D5" s="53"/>
      <c r="F5" s="50" t="s">
        <v>19</v>
      </c>
      <c r="G5" s="74" t="s">
        <v>71</v>
      </c>
      <c r="H5" s="74"/>
      <c r="I5" s="74"/>
      <c r="K5" s="52" t="s">
        <v>72</v>
      </c>
      <c r="L5" s="74" t="s">
        <v>73</v>
      </c>
      <c r="M5" s="74"/>
      <c r="N5" s="74"/>
    </row>
    <row r="6" spans="1:14" ht="41.4" x14ac:dyDescent="0.3">
      <c r="B6" s="53"/>
      <c r="C6" s="53"/>
      <c r="D6" s="53"/>
      <c r="F6" s="54"/>
      <c r="G6" s="55"/>
      <c r="H6" s="55"/>
      <c r="I6" s="55"/>
      <c r="K6" s="56" t="s">
        <v>20</v>
      </c>
      <c r="L6" s="74" t="s">
        <v>74</v>
      </c>
      <c r="M6" s="74"/>
      <c r="N6" s="74"/>
    </row>
    <row r="7" spans="1:14" ht="16.2" x14ac:dyDescent="0.35">
      <c r="A7" s="48" t="s">
        <v>75</v>
      </c>
      <c r="B7" s="53"/>
      <c r="C7" s="53"/>
      <c r="D7" s="53"/>
      <c r="F7" s="48" t="s">
        <v>76</v>
      </c>
      <c r="K7" s="57"/>
      <c r="L7" s="55"/>
      <c r="M7" s="55"/>
      <c r="N7" s="55"/>
    </row>
    <row r="8" spans="1:14" ht="41.4" x14ac:dyDescent="0.3">
      <c r="A8" s="58" t="s">
        <v>6</v>
      </c>
      <c r="B8" s="74" t="s">
        <v>77</v>
      </c>
      <c r="C8" s="74"/>
      <c r="D8" s="74"/>
      <c r="F8" s="59" t="s">
        <v>22</v>
      </c>
      <c r="G8" s="74" t="s">
        <v>78</v>
      </c>
      <c r="H8" s="74"/>
      <c r="I8" s="74"/>
      <c r="K8" s="60" t="s">
        <v>79</v>
      </c>
    </row>
    <row r="9" spans="1:14" ht="149.4" customHeight="1" x14ac:dyDescent="0.3">
      <c r="A9" s="58" t="s">
        <v>15</v>
      </c>
      <c r="B9" s="74" t="s">
        <v>80</v>
      </c>
      <c r="C9" s="74"/>
      <c r="D9" s="74"/>
      <c r="F9" s="59" t="s">
        <v>81</v>
      </c>
      <c r="G9" s="74" t="s">
        <v>82</v>
      </c>
      <c r="H9" s="74"/>
      <c r="I9" s="74"/>
      <c r="K9" s="61" t="s">
        <v>83</v>
      </c>
      <c r="L9" s="74" t="s">
        <v>84</v>
      </c>
      <c r="M9" s="74"/>
      <c r="N9" s="74"/>
    </row>
    <row r="10" spans="1:14" ht="154.80000000000001" customHeight="1" x14ac:dyDescent="0.3">
      <c r="A10" s="58" t="s">
        <v>85</v>
      </c>
      <c r="B10" s="74" t="s">
        <v>86</v>
      </c>
      <c r="C10" s="74"/>
      <c r="D10" s="74"/>
      <c r="F10" s="62" t="s">
        <v>87</v>
      </c>
      <c r="G10" s="74" t="s">
        <v>88</v>
      </c>
      <c r="H10" s="74"/>
      <c r="I10" s="74"/>
      <c r="K10" s="35"/>
    </row>
  </sheetData>
  <mergeCells count="19">
    <mergeCell ref="B10:D10"/>
    <mergeCell ref="G10:I10"/>
    <mergeCell ref="B4:D4"/>
    <mergeCell ref="G4:I4"/>
    <mergeCell ref="L4:N4"/>
    <mergeCell ref="G5:I5"/>
    <mergeCell ref="L5:N5"/>
    <mergeCell ref="L6:N6"/>
    <mergeCell ref="B8:D8"/>
    <mergeCell ref="G8:I8"/>
    <mergeCell ref="B9:D9"/>
    <mergeCell ref="G9:I9"/>
    <mergeCell ref="L9:N9"/>
    <mergeCell ref="B2:D2"/>
    <mergeCell ref="G2:I2"/>
    <mergeCell ref="L2:N2"/>
    <mergeCell ref="B3:D3"/>
    <mergeCell ref="G3:I3"/>
    <mergeCell ref="L3:N3"/>
  </mergeCells>
  <conditionalFormatting sqref="A2">
    <cfRule type="expression" dxfId="682" priority="16">
      <formula>MONTH(A2)&lt;&gt;Calendar1MonthOption</formula>
    </cfRule>
  </conditionalFormatting>
  <conditionalFormatting sqref="A3">
    <cfRule type="expression" dxfId="681" priority="15">
      <formula>MONTH(A3)&lt;&gt;Calendar1MonthOption</formula>
    </cfRule>
  </conditionalFormatting>
  <conditionalFormatting sqref="A8">
    <cfRule type="expression" dxfId="680" priority="14">
      <formula>MONTH(A8)&lt;&gt;Calendar1MonthOption</formula>
    </cfRule>
  </conditionalFormatting>
  <conditionalFormatting sqref="A9">
    <cfRule type="expression" dxfId="679" priority="13">
      <formula>MONTH(A9)&lt;&gt;Calendar1MonthOption</formula>
    </cfRule>
  </conditionalFormatting>
  <conditionalFormatting sqref="F4">
    <cfRule type="expression" dxfId="678" priority="12">
      <formula>MONTH(F4)&lt;&gt;Calendar1MonthOption</formula>
    </cfRule>
  </conditionalFormatting>
  <conditionalFormatting sqref="F5:F6">
    <cfRule type="expression" dxfId="677" priority="11">
      <formula>MONTH(F5)&lt;&gt;Calendar2MonthOption</formula>
    </cfRule>
  </conditionalFormatting>
  <conditionalFormatting sqref="F8">
    <cfRule type="expression" dxfId="676" priority="10">
      <formula>MONTH(F8)&lt;&gt;Calendar2MonthOption</formula>
    </cfRule>
  </conditionalFormatting>
  <conditionalFormatting sqref="F9">
    <cfRule type="expression" dxfId="675" priority="9">
      <formula>MONTH(F9)&lt;&gt;Calendar2MonthOption</formula>
    </cfRule>
  </conditionalFormatting>
  <conditionalFormatting sqref="K5">
    <cfRule type="expression" dxfId="674" priority="8">
      <formula>MONTH(K5)&lt;&gt;Calendar2MonthOption</formula>
    </cfRule>
  </conditionalFormatting>
  <conditionalFormatting sqref="K6:K7">
    <cfRule type="expression" dxfId="673" priority="7">
      <formula>MONTH(K6)&lt;&gt;Calendar2MonthOption</formula>
    </cfRule>
  </conditionalFormatting>
  <conditionalFormatting sqref="K6:K7">
    <cfRule type="expression" dxfId="672" priority="6">
      <formula>MONTH(K6)&lt;&gt;Calendar1MonthOption</formula>
    </cfRule>
  </conditionalFormatting>
  <conditionalFormatting sqref="F10">
    <cfRule type="expression" dxfId="671" priority="5">
      <formula>MONTH(F10)&lt;&gt;Calendar1MonthOption</formula>
    </cfRule>
  </conditionalFormatting>
  <conditionalFormatting sqref="F10">
    <cfRule type="expression" dxfId="670" priority="4">
      <formula>MONTH(F10)&lt;&gt;Calendar1MonthOption</formula>
    </cfRule>
  </conditionalFormatting>
  <conditionalFormatting sqref="K4">
    <cfRule type="expression" dxfId="669" priority="3">
      <formula>MONTH(K4)&lt;&gt;Calendar2MonthOption</formula>
    </cfRule>
  </conditionalFormatting>
  <conditionalFormatting sqref="K3">
    <cfRule type="expression" dxfId="668" priority="2">
      <formula>MONTH(K3)&lt;&gt;Calendar2MonthOption</formula>
    </cfRule>
  </conditionalFormatting>
  <conditionalFormatting sqref="K2">
    <cfRule type="expression" dxfId="667" priority="1">
      <formula>MONTH(K2)&lt;&gt;Calendar2MonthOption</formula>
    </cfRule>
  </conditionalFormatting>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L216"/>
  <sheetViews>
    <sheetView showGridLines="0" zoomScale="80" zoomScaleNormal="80" workbookViewId="0">
      <selection activeCell="K2" sqref="K2"/>
    </sheetView>
  </sheetViews>
  <sheetFormatPr defaultColWidth="8.77734375" defaultRowHeight="14.4" x14ac:dyDescent="0.3"/>
  <cols>
    <col min="1" max="1" width="2" customWidth="1"/>
    <col min="2" max="2" width="22.21875" customWidth="1"/>
    <col min="3" max="3" width="23.109375" customWidth="1"/>
    <col min="4" max="4" width="24.21875" customWidth="1"/>
    <col min="5" max="5" width="23.6640625" customWidth="1"/>
    <col min="6" max="6" width="25.6640625" customWidth="1"/>
    <col min="7" max="8" width="17.6640625" customWidth="1"/>
    <col min="9" max="9" width="2.44140625" customWidth="1"/>
    <col min="14" max="14" width="6.77734375" customWidth="1"/>
  </cols>
  <sheetData>
    <row r="1" spans="1:12" ht="54" customHeight="1" x14ac:dyDescent="0.9">
      <c r="A1" s="2"/>
      <c r="B1" s="1">
        <v>2020</v>
      </c>
      <c r="C1" s="94" t="s">
        <v>2</v>
      </c>
      <c r="D1" s="94"/>
      <c r="E1" s="94"/>
      <c r="F1" s="2"/>
      <c r="G1" s="2"/>
      <c r="H1" s="2"/>
    </row>
    <row r="2" spans="1:12" ht="14.25" customHeight="1" x14ac:dyDescent="0.3">
      <c r="A2" s="3"/>
      <c r="B2" s="5" t="s">
        <v>1</v>
      </c>
      <c r="C2" s="6" t="str">
        <f>UPPER(TEXT(C3,"dddd"))</f>
        <v>TUESDAY</v>
      </c>
      <c r="D2" s="5" t="str">
        <f t="shared" ref="D2:H2" si="0">UPPER(TEXT(D3,"dddd"))</f>
        <v>WEDNESDAY</v>
      </c>
      <c r="E2" s="6" t="str">
        <f t="shared" si="0"/>
        <v>THURSDAY</v>
      </c>
      <c r="F2" s="5" t="str">
        <f t="shared" si="0"/>
        <v>FRIDAY</v>
      </c>
      <c r="G2" s="6" t="str">
        <f t="shared" si="0"/>
        <v>SATURDAY</v>
      </c>
      <c r="H2" s="5" t="str">
        <f t="shared" si="0"/>
        <v>SUNDAY</v>
      </c>
      <c r="K2" s="16"/>
      <c r="L2" t="s">
        <v>24</v>
      </c>
    </row>
    <row r="3" spans="1:12" ht="16.5" customHeight="1" x14ac:dyDescent="0.3">
      <c r="B3" s="4">
        <f t="array" ref="B3:H3">Days+1+DATE(Calendar1Year,Calendar1MonthOption,1)-WEEKDAY(DATE(Calendar1Year,Calendar1MonthOption,1),WeekdayOption)</f>
        <v>43829</v>
      </c>
      <c r="C3" s="4">
        <v>43830</v>
      </c>
      <c r="D3" s="4">
        <v>43831</v>
      </c>
      <c r="E3" s="4">
        <v>43832</v>
      </c>
      <c r="F3" s="4">
        <v>43833</v>
      </c>
      <c r="G3" s="12">
        <v>43834</v>
      </c>
      <c r="H3" s="12">
        <v>43835</v>
      </c>
      <c r="K3" s="17"/>
      <c r="L3" t="s">
        <v>25</v>
      </c>
    </row>
    <row r="4" spans="1:12" ht="54" customHeight="1" x14ac:dyDescent="0.3">
      <c r="B4" s="4"/>
      <c r="C4" s="9" t="s">
        <v>3</v>
      </c>
      <c r="D4" s="10" t="s">
        <v>4</v>
      </c>
      <c r="E4" s="4"/>
      <c r="F4" s="9" t="s">
        <v>5</v>
      </c>
      <c r="G4" s="12"/>
      <c r="H4" s="13"/>
      <c r="K4" s="18"/>
      <c r="L4" t="s">
        <v>26</v>
      </c>
    </row>
    <row r="5" spans="1:12" ht="40.799999999999997" customHeight="1" x14ac:dyDescent="0.3">
      <c r="B5" s="8"/>
      <c r="C5" s="9"/>
      <c r="D5" s="10"/>
      <c r="E5" s="8"/>
      <c r="F5" s="11" t="s">
        <v>6</v>
      </c>
      <c r="G5" s="13"/>
      <c r="H5" s="13"/>
      <c r="K5" s="19"/>
      <c r="L5" t="s">
        <v>27</v>
      </c>
    </row>
    <row r="6" spans="1:12" ht="16.5" customHeight="1" x14ac:dyDescent="0.3">
      <c r="B6" s="4">
        <f t="array" ref="B6:H6">Days+8+DATE(Calendar1Year,Calendar1MonthOption,1)-WEEKDAY(DATE(Calendar1Year,Calendar1MonthOption,1),WeekdayOption)</f>
        <v>43836</v>
      </c>
      <c r="C6" s="4">
        <v>43837</v>
      </c>
      <c r="D6" s="4">
        <v>43838</v>
      </c>
      <c r="E6" s="4">
        <v>43839</v>
      </c>
      <c r="F6" s="4">
        <v>43840</v>
      </c>
      <c r="G6" s="12">
        <v>43841</v>
      </c>
      <c r="H6" s="12">
        <v>43842</v>
      </c>
      <c r="K6" s="20"/>
      <c r="L6" t="s">
        <v>28</v>
      </c>
    </row>
    <row r="7" spans="1:12" ht="56.25" customHeight="1" x14ac:dyDescent="0.3">
      <c r="B7" s="8"/>
      <c r="C7" s="8"/>
      <c r="D7" s="8"/>
      <c r="E7" s="9" t="s">
        <v>7</v>
      </c>
      <c r="F7" s="14" t="s">
        <v>8</v>
      </c>
      <c r="G7" s="13"/>
      <c r="H7" s="13"/>
      <c r="K7" s="10"/>
      <c r="L7" t="s">
        <v>29</v>
      </c>
    </row>
    <row r="8" spans="1:12" ht="16.5" customHeight="1" x14ac:dyDescent="0.3">
      <c r="B8" s="4">
        <f t="array" ref="B8:H8">Days+15+DATE(Calendar1Year,Calendar1MonthOption,1)-WEEKDAY(DATE(Calendar1Year,Calendar1MonthOption,1),WeekdayOption)</f>
        <v>43843</v>
      </c>
      <c r="C8" s="4">
        <v>43844</v>
      </c>
      <c r="D8" s="4">
        <v>43845</v>
      </c>
      <c r="E8" s="4">
        <v>43846</v>
      </c>
      <c r="F8" s="4">
        <v>43847</v>
      </c>
      <c r="G8" s="12">
        <v>43848</v>
      </c>
      <c r="H8" s="12">
        <v>43849</v>
      </c>
      <c r="K8" s="21"/>
      <c r="L8" t="s">
        <v>30</v>
      </c>
    </row>
    <row r="9" spans="1:12" ht="56.25" customHeight="1" x14ac:dyDescent="0.3">
      <c r="B9" s="88" t="s">
        <v>9</v>
      </c>
      <c r="C9" s="89"/>
      <c r="D9" s="15" t="s">
        <v>10</v>
      </c>
      <c r="E9" s="8"/>
      <c r="F9" s="14" t="s">
        <v>11</v>
      </c>
      <c r="G9" s="13"/>
      <c r="H9" s="13"/>
      <c r="K9" s="22"/>
      <c r="L9" t="s">
        <v>31</v>
      </c>
    </row>
    <row r="10" spans="1:12" ht="16.5" customHeight="1" x14ac:dyDescent="0.3">
      <c r="B10" s="4">
        <f t="array" ref="B10:H10">Days+22+DATE(Calendar1Year,Calendar1MonthOption,1)-WEEKDAY(DATE(Calendar1Year,Calendar1MonthOption,1),WeekdayOption)</f>
        <v>43850</v>
      </c>
      <c r="C10" s="4">
        <v>43851</v>
      </c>
      <c r="D10" s="4">
        <v>43852</v>
      </c>
      <c r="E10" s="4">
        <v>43853</v>
      </c>
      <c r="F10" s="4">
        <v>43854</v>
      </c>
      <c r="G10" s="12">
        <v>43855</v>
      </c>
      <c r="H10" s="12">
        <v>43856</v>
      </c>
    </row>
    <row r="11" spans="1:12" ht="16.5" customHeight="1" x14ac:dyDescent="0.3">
      <c r="B11" s="10" t="s">
        <v>12</v>
      </c>
      <c r="C11" s="4"/>
      <c r="D11" s="82" t="s">
        <v>13</v>
      </c>
      <c r="E11" s="84" t="s">
        <v>14</v>
      </c>
      <c r="F11" s="11" t="s">
        <v>15</v>
      </c>
      <c r="G11" s="84" t="s">
        <v>17</v>
      </c>
      <c r="H11" s="86"/>
    </row>
    <row r="12" spans="1:12" ht="56.25" customHeight="1" x14ac:dyDescent="0.3">
      <c r="B12" s="10"/>
      <c r="C12" s="8"/>
      <c r="D12" s="83"/>
      <c r="E12" s="85"/>
      <c r="F12" s="14" t="s">
        <v>16</v>
      </c>
      <c r="G12" s="85"/>
      <c r="H12" s="87"/>
    </row>
    <row r="13" spans="1:12" ht="16.5" customHeight="1" x14ac:dyDescent="0.3">
      <c r="B13" s="4">
        <f t="array" ref="B13:H13">Days+29+DATE(Calendar1Year,Calendar1MonthOption,1)-WEEKDAY(DATE(Calendar1Year,Calendar1MonthOption,1),WeekdayOption)</f>
        <v>43857</v>
      </c>
      <c r="C13" s="4">
        <v>43858</v>
      </c>
      <c r="D13" s="4">
        <v>43859</v>
      </c>
      <c r="E13" s="4">
        <v>43860</v>
      </c>
      <c r="F13" s="4">
        <v>43861</v>
      </c>
      <c r="G13" s="12">
        <v>43862</v>
      </c>
      <c r="H13" s="12">
        <v>43863</v>
      </c>
    </row>
    <row r="14" spans="1:12" ht="16.5" customHeight="1" x14ac:dyDescent="0.3">
      <c r="B14" s="75" t="s">
        <v>17</v>
      </c>
      <c r="C14" s="79" t="s">
        <v>18</v>
      </c>
      <c r="D14" s="80" t="s">
        <v>19</v>
      </c>
      <c r="E14" s="81" t="s">
        <v>20</v>
      </c>
      <c r="F14" s="9" t="s">
        <v>5</v>
      </c>
      <c r="G14" s="12"/>
      <c r="H14" s="12"/>
    </row>
    <row r="15" spans="1:12" ht="76.2" customHeight="1" x14ac:dyDescent="0.3">
      <c r="B15" s="75"/>
      <c r="C15" s="79"/>
      <c r="D15" s="80"/>
      <c r="E15" s="81"/>
      <c r="F15" s="11" t="s">
        <v>6</v>
      </c>
      <c r="G15" s="12"/>
      <c r="H15" s="12"/>
    </row>
    <row r="16" spans="1:12" ht="57" customHeight="1" x14ac:dyDescent="0.3">
      <c r="B16" s="76"/>
      <c r="C16" s="90" t="s">
        <v>17</v>
      </c>
      <c r="D16" s="91"/>
      <c r="E16" s="9" t="s">
        <v>21</v>
      </c>
      <c r="F16" s="25" t="s">
        <v>22</v>
      </c>
      <c r="G16" s="13"/>
      <c r="H16" s="13"/>
    </row>
    <row r="17" spans="1:8" ht="16.5" customHeight="1" x14ac:dyDescent="0.3">
      <c r="B17" s="4">
        <f t="array" ref="B17:C17">Days+36+DATE(Calendar1Year,Calendar1MonthOption,1)-WEEKDAY(DATE(Calendar1Year,Calendar1MonthOption,1),WeekdayOption)</f>
        <v>43864</v>
      </c>
      <c r="C17" s="12">
        <v>43865</v>
      </c>
      <c r="D17" s="100" t="s">
        <v>0</v>
      </c>
      <c r="E17" s="100"/>
      <c r="F17" s="100"/>
      <c r="G17" s="100"/>
      <c r="H17" s="100"/>
    </row>
    <row r="18" spans="1:8" ht="63.75" customHeight="1" x14ac:dyDescent="0.3">
      <c r="B18" s="11" t="s">
        <v>23</v>
      </c>
      <c r="C18" s="13"/>
      <c r="D18" s="97"/>
      <c r="E18" s="97"/>
      <c r="F18" s="97"/>
      <c r="G18" s="97"/>
      <c r="H18" s="97"/>
    </row>
    <row r="19" spans="1:8" ht="54" customHeight="1" x14ac:dyDescent="0.9">
      <c r="A19" s="2"/>
      <c r="B19" s="1">
        <f>YEAR(DATE(Calendar1Year,Calendar1MonthOption+1,1))</f>
        <v>2020</v>
      </c>
      <c r="C19" s="94" t="str">
        <f>TEXT(DATE(Calendar1Year,Calendar1MonthOption+1,1),"mmmm")</f>
        <v>February</v>
      </c>
      <c r="D19" s="94"/>
      <c r="E19" s="94"/>
      <c r="F19" s="7"/>
      <c r="G19" s="7"/>
      <c r="H19" s="2"/>
    </row>
    <row r="20" spans="1:8" ht="14.25" customHeight="1" x14ac:dyDescent="0.3">
      <c r="A20" s="3"/>
      <c r="B20" s="5" t="str">
        <f>UPPER(TEXT(B21,"dddd"))</f>
        <v>MONDAY</v>
      </c>
      <c r="C20" s="6" t="str">
        <f t="shared" ref="C20:H20" si="1">UPPER(TEXT(C21,"dddd"))</f>
        <v>TUESDAY</v>
      </c>
      <c r="D20" s="5" t="str">
        <f t="shared" si="1"/>
        <v>WEDNESDAY</v>
      </c>
      <c r="E20" s="6" t="str">
        <f t="shared" si="1"/>
        <v>THURSDAY</v>
      </c>
      <c r="F20" s="5" t="str">
        <f t="shared" si="1"/>
        <v>FRIDAY</v>
      </c>
      <c r="G20" s="6" t="str">
        <f t="shared" si="1"/>
        <v>SATURDAY</v>
      </c>
      <c r="H20" s="5" t="str">
        <f t="shared" si="1"/>
        <v>SUNDAY</v>
      </c>
    </row>
    <row r="21" spans="1:8" ht="16.5" customHeight="1" x14ac:dyDescent="0.3">
      <c r="B21" s="4">
        <f t="array" ref="B21:H21">Days+1+DATE(Calendar2Year,Calendar2MonthOption,1)-WEEKDAY(DATE(Calendar2Year,Calendar2MonthOption,1),WeekdayOption)</f>
        <v>43857</v>
      </c>
      <c r="C21" s="4">
        <v>43858</v>
      </c>
      <c r="D21" s="4">
        <v>43859</v>
      </c>
      <c r="E21" s="4">
        <v>43860</v>
      </c>
      <c r="F21" s="4">
        <v>43861</v>
      </c>
      <c r="G21" s="12">
        <v>43862</v>
      </c>
      <c r="H21" s="12">
        <v>43863</v>
      </c>
    </row>
    <row r="22" spans="1:8" ht="16.5" customHeight="1" x14ac:dyDescent="0.3">
      <c r="B22" s="75" t="s">
        <v>17</v>
      </c>
      <c r="C22" s="79" t="s">
        <v>18</v>
      </c>
      <c r="D22" s="80" t="s">
        <v>19</v>
      </c>
      <c r="E22" s="81" t="s">
        <v>20</v>
      </c>
      <c r="F22" s="9" t="s">
        <v>5</v>
      </c>
      <c r="G22" s="12"/>
      <c r="H22" s="12"/>
    </row>
    <row r="23" spans="1:8" ht="43.2" customHeight="1" x14ac:dyDescent="0.3">
      <c r="B23" s="75"/>
      <c r="C23" s="79"/>
      <c r="D23" s="80"/>
      <c r="E23" s="81"/>
      <c r="F23" s="11" t="s">
        <v>6</v>
      </c>
      <c r="G23" s="12"/>
      <c r="H23" s="12"/>
    </row>
    <row r="24" spans="1:8" ht="56.25" customHeight="1" x14ac:dyDescent="0.3">
      <c r="B24" s="76"/>
      <c r="C24" s="90" t="s">
        <v>17</v>
      </c>
      <c r="D24" s="91"/>
      <c r="E24" s="9" t="s">
        <v>21</v>
      </c>
      <c r="F24" s="25" t="s">
        <v>22</v>
      </c>
      <c r="G24" s="13"/>
      <c r="H24" s="13"/>
    </row>
    <row r="25" spans="1:8" ht="16.5" customHeight="1" x14ac:dyDescent="0.3">
      <c r="B25" s="4">
        <f t="array" ref="B25:H25">Days+8+DATE(Calendar2Year,Calendar2MonthOption,1)-WEEKDAY(DATE(Calendar2Year,Calendar2MonthOption,1),WeekdayOption)</f>
        <v>43864</v>
      </c>
      <c r="C25" s="4">
        <v>43865</v>
      </c>
      <c r="D25" s="4">
        <v>43866</v>
      </c>
      <c r="E25" s="4">
        <v>43867</v>
      </c>
      <c r="F25" s="4">
        <v>43868</v>
      </c>
      <c r="G25" s="12">
        <v>43869</v>
      </c>
      <c r="H25" s="12">
        <v>43870</v>
      </c>
    </row>
    <row r="26" spans="1:8" ht="56.25" customHeight="1" x14ac:dyDescent="0.3">
      <c r="B26" s="8"/>
      <c r="C26" s="8"/>
      <c r="D26" s="8"/>
      <c r="E26" s="9" t="s">
        <v>7</v>
      </c>
      <c r="F26" s="14" t="s">
        <v>8</v>
      </c>
      <c r="G26" s="13"/>
      <c r="H26" s="13"/>
    </row>
    <row r="27" spans="1:8" ht="16.5" customHeight="1" x14ac:dyDescent="0.3">
      <c r="B27" s="4">
        <f t="array" ref="B27:H27">Days+15+DATE(Calendar2Year,Calendar2MonthOption,1)-WEEKDAY(DATE(Calendar2Year,Calendar2MonthOption,1),WeekdayOption)</f>
        <v>43871</v>
      </c>
      <c r="C27" s="4">
        <v>43872</v>
      </c>
      <c r="D27" s="4">
        <v>43873</v>
      </c>
      <c r="E27" s="4">
        <v>43874</v>
      </c>
      <c r="F27" s="4">
        <v>43875</v>
      </c>
      <c r="G27" s="12">
        <v>43876</v>
      </c>
      <c r="H27" s="12">
        <v>43877</v>
      </c>
    </row>
    <row r="28" spans="1:8" ht="56.25" customHeight="1" x14ac:dyDescent="0.3">
      <c r="B28" s="88" t="s">
        <v>9</v>
      </c>
      <c r="C28" s="89"/>
      <c r="D28" s="15" t="s">
        <v>10</v>
      </c>
      <c r="E28" s="8"/>
      <c r="F28" s="14" t="s">
        <v>11</v>
      </c>
      <c r="G28" s="13"/>
      <c r="H28" s="13"/>
    </row>
    <row r="29" spans="1:8" ht="16.5" customHeight="1" x14ac:dyDescent="0.3">
      <c r="B29" s="4">
        <f t="array" ref="B29:H29">Days+22+DATE(Calendar2Year,Calendar2MonthOption,1)-WEEKDAY(DATE(Calendar2Year,Calendar2MonthOption,1),WeekdayOption)</f>
        <v>43878</v>
      </c>
      <c r="C29" s="4">
        <v>43879</v>
      </c>
      <c r="D29" s="4">
        <v>43880</v>
      </c>
      <c r="E29" s="4">
        <v>43881</v>
      </c>
      <c r="F29" s="4">
        <v>43882</v>
      </c>
      <c r="G29" s="12">
        <v>43883</v>
      </c>
      <c r="H29" s="12">
        <v>43884</v>
      </c>
    </row>
    <row r="30" spans="1:8" ht="36" customHeight="1" x14ac:dyDescent="0.3">
      <c r="B30" s="23" t="s">
        <v>32</v>
      </c>
      <c r="C30" s="4"/>
      <c r="D30" s="82" t="s">
        <v>13</v>
      </c>
      <c r="E30" s="84" t="s">
        <v>14</v>
      </c>
      <c r="F30" s="11" t="s">
        <v>15</v>
      </c>
      <c r="G30" s="84" t="s">
        <v>17</v>
      </c>
      <c r="H30" s="86"/>
    </row>
    <row r="31" spans="1:8" ht="56.25" customHeight="1" x14ac:dyDescent="0.3">
      <c r="B31" s="23"/>
      <c r="C31" s="8"/>
      <c r="D31" s="83"/>
      <c r="E31" s="85"/>
      <c r="F31" s="14" t="s">
        <v>16</v>
      </c>
      <c r="G31" s="85"/>
      <c r="H31" s="87"/>
    </row>
    <row r="32" spans="1:8" ht="16.5" customHeight="1" x14ac:dyDescent="0.3">
      <c r="B32" s="4">
        <f t="array" ref="B32:H32">Days+29+DATE(Calendar2Year,Calendar2MonthOption,1)-WEEKDAY(DATE(Calendar2Year,Calendar2MonthOption,1),WeekdayOption)</f>
        <v>43885</v>
      </c>
      <c r="C32" s="4">
        <v>43886</v>
      </c>
      <c r="D32" s="4">
        <v>43887</v>
      </c>
      <c r="E32" s="4">
        <v>43888</v>
      </c>
      <c r="F32" s="4">
        <v>43889</v>
      </c>
      <c r="G32" s="12">
        <v>43890</v>
      </c>
      <c r="H32" s="12">
        <v>43891</v>
      </c>
    </row>
    <row r="33" spans="1:8" ht="16.5" customHeight="1" x14ac:dyDescent="0.3">
      <c r="B33" s="75" t="s">
        <v>17</v>
      </c>
      <c r="C33" s="79" t="s">
        <v>18</v>
      </c>
      <c r="D33" s="80" t="s">
        <v>19</v>
      </c>
      <c r="E33" s="81" t="s">
        <v>20</v>
      </c>
      <c r="F33" s="9" t="s">
        <v>5</v>
      </c>
      <c r="G33" s="12"/>
      <c r="H33" s="12"/>
    </row>
    <row r="34" spans="1:8" ht="45.6" customHeight="1" x14ac:dyDescent="0.3">
      <c r="B34" s="75"/>
      <c r="C34" s="79"/>
      <c r="D34" s="80"/>
      <c r="E34" s="81"/>
      <c r="F34" s="11" t="s">
        <v>6</v>
      </c>
      <c r="G34" s="12"/>
      <c r="H34" s="12"/>
    </row>
    <row r="35" spans="1:8" ht="53.4" customHeight="1" x14ac:dyDescent="0.3">
      <c r="B35" s="76"/>
      <c r="C35" s="90" t="s">
        <v>17</v>
      </c>
      <c r="D35" s="91"/>
      <c r="E35" s="9" t="s">
        <v>21</v>
      </c>
      <c r="F35" s="25" t="s">
        <v>22</v>
      </c>
      <c r="G35" s="13"/>
      <c r="H35" s="13"/>
    </row>
    <row r="36" spans="1:8" ht="16.5" customHeight="1" x14ac:dyDescent="0.3">
      <c r="B36" s="4">
        <f t="array" ref="B36:C36">Days+36+DATE(Calendar2Year,Calendar2MonthOption,1)-WEEKDAY(DATE(Calendar2Year,Calendar2MonthOption,1),WeekdayOption)</f>
        <v>43892</v>
      </c>
      <c r="C36" s="4">
        <v>43893</v>
      </c>
      <c r="D36" s="101" t="s">
        <v>0</v>
      </c>
      <c r="E36" s="101"/>
      <c r="F36" s="101"/>
      <c r="G36" s="101"/>
      <c r="H36" s="101"/>
    </row>
    <row r="37" spans="1:8" ht="63.75" customHeight="1" x14ac:dyDescent="0.3">
      <c r="B37" s="8"/>
      <c r="C37" s="8"/>
      <c r="D37" s="97"/>
      <c r="E37" s="97"/>
      <c r="F37" s="97"/>
      <c r="G37" s="97"/>
      <c r="H37" s="97"/>
    </row>
    <row r="38" spans="1:8" ht="54" customHeight="1" x14ac:dyDescent="0.9">
      <c r="A38" s="2"/>
      <c r="B38" s="1">
        <f>YEAR(DATE(Calendar2Year,Calendar2MonthOption+1,1))</f>
        <v>2020</v>
      </c>
      <c r="C38" s="94" t="str">
        <f>TEXT(DATE(Calendar2Year,Calendar2MonthOption+1,1),"mmmm")</f>
        <v>March</v>
      </c>
      <c r="D38" s="94"/>
      <c r="E38" s="94"/>
      <c r="F38" s="7"/>
      <c r="G38" s="7"/>
      <c r="H38" s="2"/>
    </row>
    <row r="39" spans="1:8" ht="14.25" customHeight="1" x14ac:dyDescent="0.3">
      <c r="A39" s="3"/>
      <c r="B39" s="5" t="str">
        <f>UPPER(TEXT(B40,"dddd"))</f>
        <v>MONDAY</v>
      </c>
      <c r="C39" s="6" t="str">
        <f t="shared" ref="C39" si="2">UPPER(TEXT(C40,"dddd"))</f>
        <v>TUESDAY</v>
      </c>
      <c r="D39" s="5" t="str">
        <f t="shared" ref="D39" si="3">UPPER(TEXT(D40,"dddd"))</f>
        <v>WEDNESDAY</v>
      </c>
      <c r="E39" s="6" t="str">
        <f t="shared" ref="E39" si="4">UPPER(TEXT(E40,"dddd"))</f>
        <v>THURSDAY</v>
      </c>
      <c r="F39" s="5" t="str">
        <f t="shared" ref="F39" si="5">UPPER(TEXT(F40,"dddd"))</f>
        <v>FRIDAY</v>
      </c>
      <c r="G39" s="6" t="str">
        <f t="shared" ref="G39" si="6">UPPER(TEXT(G40,"dddd"))</f>
        <v>SATURDAY</v>
      </c>
      <c r="H39" s="5" t="str">
        <f t="shared" ref="H39" si="7">UPPER(TEXT(H40,"dddd"))</f>
        <v>SUNDAY</v>
      </c>
    </row>
    <row r="40" spans="1:8" ht="16.5" customHeight="1" x14ac:dyDescent="0.3">
      <c r="B40" s="4">
        <f t="array" ref="B40:H40">Days+1+DATE(Calendar3Year,Calendar3MonthOption,1)-WEEKDAY(DATE(Calendar3Year,Calendar3MonthOption,1),WeekdayOption)</f>
        <v>43885</v>
      </c>
      <c r="C40" s="4">
        <v>43886</v>
      </c>
      <c r="D40" s="4">
        <v>43887</v>
      </c>
      <c r="E40" s="4">
        <v>43888</v>
      </c>
      <c r="F40" s="4">
        <v>43889</v>
      </c>
      <c r="G40" s="12">
        <v>43890</v>
      </c>
      <c r="H40" s="12">
        <v>43891</v>
      </c>
    </row>
    <row r="41" spans="1:8" ht="16.5" customHeight="1" x14ac:dyDescent="0.3">
      <c r="B41" s="75" t="s">
        <v>17</v>
      </c>
      <c r="C41" s="79" t="s">
        <v>18</v>
      </c>
      <c r="D41" s="80" t="s">
        <v>19</v>
      </c>
      <c r="E41" s="81" t="s">
        <v>20</v>
      </c>
      <c r="F41" s="9" t="s">
        <v>5</v>
      </c>
      <c r="G41" s="12"/>
      <c r="H41" s="12"/>
    </row>
    <row r="42" spans="1:8" ht="24" customHeight="1" x14ac:dyDescent="0.3">
      <c r="B42" s="75"/>
      <c r="C42" s="79"/>
      <c r="D42" s="80"/>
      <c r="E42" s="81"/>
      <c r="F42" s="11" t="s">
        <v>6</v>
      </c>
      <c r="G42" s="12"/>
      <c r="H42" s="12"/>
    </row>
    <row r="43" spans="1:8" ht="56.25" customHeight="1" x14ac:dyDescent="0.3">
      <c r="B43" s="76"/>
      <c r="C43" s="90" t="s">
        <v>17</v>
      </c>
      <c r="D43" s="91"/>
      <c r="E43" s="9" t="s">
        <v>21</v>
      </c>
      <c r="F43" s="25" t="s">
        <v>22</v>
      </c>
      <c r="G43" s="13"/>
      <c r="H43" s="13"/>
    </row>
    <row r="44" spans="1:8" ht="16.5" customHeight="1" x14ac:dyDescent="0.3">
      <c r="B44" s="4">
        <f t="array" ref="B44:H44">Days+8+DATE(Calendar3Year,Calendar3MonthOption,1)-WEEKDAY(DATE(Calendar3Year,Calendar3MonthOption,1),WeekdayOption)</f>
        <v>43892</v>
      </c>
      <c r="C44" s="4">
        <v>43893</v>
      </c>
      <c r="D44" s="4">
        <v>43894</v>
      </c>
      <c r="E44" s="4">
        <v>43895</v>
      </c>
      <c r="F44" s="4">
        <v>43896</v>
      </c>
      <c r="G44" s="12">
        <v>43897</v>
      </c>
      <c r="H44" s="12">
        <v>43898</v>
      </c>
    </row>
    <row r="45" spans="1:8" ht="56.25" customHeight="1" x14ac:dyDescent="0.3">
      <c r="B45" s="8"/>
      <c r="C45" s="8"/>
      <c r="D45" s="8"/>
      <c r="E45" s="9" t="s">
        <v>7</v>
      </c>
      <c r="F45" s="14" t="s">
        <v>8</v>
      </c>
      <c r="G45" s="13"/>
      <c r="H45" s="13"/>
    </row>
    <row r="46" spans="1:8" ht="16.5" customHeight="1" x14ac:dyDescent="0.3">
      <c r="B46" s="4">
        <f t="array" ref="B46:H46">Days+15+DATE(Calendar3Year,Calendar3MonthOption,1)-WEEKDAY(DATE(Calendar3Year,Calendar3MonthOption,1),WeekdayOption)</f>
        <v>43899</v>
      </c>
      <c r="C46" s="4">
        <v>43900</v>
      </c>
      <c r="D46" s="4">
        <v>43901</v>
      </c>
      <c r="E46" s="4">
        <v>43902</v>
      </c>
      <c r="F46" s="4">
        <v>43903</v>
      </c>
      <c r="G46" s="12">
        <v>43904</v>
      </c>
      <c r="H46" s="12">
        <v>43905</v>
      </c>
    </row>
    <row r="47" spans="1:8" ht="56.25" customHeight="1" x14ac:dyDescent="0.3">
      <c r="B47" s="88" t="s">
        <v>9</v>
      </c>
      <c r="C47" s="89"/>
      <c r="D47" s="15" t="s">
        <v>10</v>
      </c>
      <c r="E47" s="8"/>
      <c r="F47" s="14" t="s">
        <v>11</v>
      </c>
      <c r="G47" s="13"/>
      <c r="H47" s="13"/>
    </row>
    <row r="48" spans="1:8" ht="16.5" customHeight="1" x14ac:dyDescent="0.3">
      <c r="B48" s="4">
        <f t="array" ref="B48:H48">Days+22+DATE(Calendar3Year,Calendar3MonthOption,1)-WEEKDAY(DATE(Calendar3Year,Calendar3MonthOption,1),WeekdayOption)</f>
        <v>43906</v>
      </c>
      <c r="C48" s="4">
        <v>43907</v>
      </c>
      <c r="D48" s="4">
        <v>43908</v>
      </c>
      <c r="E48" s="4">
        <v>43909</v>
      </c>
      <c r="F48" s="4">
        <v>43910</v>
      </c>
      <c r="G48" s="12">
        <v>43911</v>
      </c>
      <c r="H48" s="12">
        <v>43912</v>
      </c>
    </row>
    <row r="49" spans="1:8" ht="16.5" customHeight="1" x14ac:dyDescent="0.3">
      <c r="B49" s="4"/>
      <c r="C49" s="4"/>
      <c r="D49" s="82" t="s">
        <v>13</v>
      </c>
      <c r="E49" s="84" t="s">
        <v>14</v>
      </c>
      <c r="F49" s="11" t="s">
        <v>15</v>
      </c>
      <c r="G49" s="84" t="s">
        <v>17</v>
      </c>
      <c r="H49" s="86"/>
    </row>
    <row r="50" spans="1:8" ht="56.25" customHeight="1" x14ac:dyDescent="0.3">
      <c r="B50" s="8"/>
      <c r="C50" s="8"/>
      <c r="D50" s="83"/>
      <c r="E50" s="85"/>
      <c r="F50" s="14" t="s">
        <v>16</v>
      </c>
      <c r="G50" s="85"/>
      <c r="H50" s="87"/>
    </row>
    <row r="51" spans="1:8" ht="16.5" customHeight="1" x14ac:dyDescent="0.3">
      <c r="B51" s="4">
        <f t="array" ref="B51:H51">Days+29+DATE(Calendar3Year,Calendar3MonthOption,1)-WEEKDAY(DATE(Calendar3Year,Calendar3MonthOption,1),WeekdayOption)</f>
        <v>43913</v>
      </c>
      <c r="C51" s="4">
        <v>43914</v>
      </c>
      <c r="D51" s="4">
        <v>43915</v>
      </c>
      <c r="E51" s="4">
        <v>43916</v>
      </c>
      <c r="F51" s="4">
        <v>43917</v>
      </c>
      <c r="G51" s="12">
        <v>43918</v>
      </c>
      <c r="H51" s="12">
        <v>43919</v>
      </c>
    </row>
    <row r="52" spans="1:8" ht="16.5" customHeight="1" x14ac:dyDescent="0.3">
      <c r="B52" s="75" t="s">
        <v>17</v>
      </c>
      <c r="C52" s="79" t="s">
        <v>18</v>
      </c>
      <c r="D52" s="80" t="s">
        <v>19</v>
      </c>
      <c r="E52" s="81" t="s">
        <v>20</v>
      </c>
      <c r="F52" s="102" t="s">
        <v>22</v>
      </c>
      <c r="G52" s="12"/>
      <c r="H52" s="12"/>
    </row>
    <row r="53" spans="1:8" ht="24" customHeight="1" x14ac:dyDescent="0.3">
      <c r="B53" s="75"/>
      <c r="C53" s="79"/>
      <c r="D53" s="80"/>
      <c r="E53" s="81"/>
      <c r="F53" s="102"/>
      <c r="G53" s="12"/>
      <c r="H53" s="12"/>
    </row>
    <row r="54" spans="1:8" ht="57" customHeight="1" x14ac:dyDescent="0.3">
      <c r="B54" s="76"/>
      <c r="C54" s="90" t="s">
        <v>17</v>
      </c>
      <c r="D54" s="91"/>
      <c r="E54" s="9" t="s">
        <v>21</v>
      </c>
      <c r="F54" s="103"/>
      <c r="G54" s="13"/>
      <c r="H54" s="13"/>
    </row>
    <row r="55" spans="1:8" ht="16.5" customHeight="1" x14ac:dyDescent="0.3">
      <c r="B55" s="4">
        <f t="array" ref="B55:C55">Days+36+DATE(Calendar3Year,Calendar3MonthOption,1)-WEEKDAY(DATE(Calendar3Year,Calendar3MonthOption,1),WeekdayOption)</f>
        <v>43920</v>
      </c>
      <c r="C55" s="4">
        <v>43921</v>
      </c>
      <c r="D55" s="101" t="s">
        <v>0</v>
      </c>
      <c r="E55" s="101"/>
      <c r="F55" s="101"/>
      <c r="G55" s="101"/>
      <c r="H55" s="101"/>
    </row>
    <row r="56" spans="1:8" ht="63.75" customHeight="1" x14ac:dyDescent="0.3">
      <c r="B56" s="8"/>
      <c r="C56" s="8"/>
      <c r="D56" s="97"/>
      <c r="E56" s="97"/>
      <c r="F56" s="97"/>
      <c r="G56" s="97"/>
      <c r="H56" s="97"/>
    </row>
    <row r="57" spans="1:8" ht="54" customHeight="1" x14ac:dyDescent="0.9">
      <c r="A57" s="2"/>
      <c r="B57" s="1">
        <f>YEAR(DATE(Calendar3Year,Calendar3MonthOption+1,1))</f>
        <v>2020</v>
      </c>
      <c r="C57" s="94" t="str">
        <f>TEXT(DATE(Calendar3Year,Calendar3MonthOption+1,1),"mmmm")</f>
        <v>April</v>
      </c>
      <c r="D57" s="94"/>
      <c r="E57" s="94"/>
      <c r="F57" s="7"/>
      <c r="G57" s="7"/>
      <c r="H57" s="2"/>
    </row>
    <row r="58" spans="1:8" ht="14.25" customHeight="1" x14ac:dyDescent="0.3">
      <c r="A58" s="3"/>
      <c r="B58" s="5" t="str">
        <f>UPPER(TEXT(B59,"dddd"))</f>
        <v>MONDAY</v>
      </c>
      <c r="C58" s="6" t="str">
        <f t="shared" ref="C58" si="8">UPPER(TEXT(C59,"dddd"))</f>
        <v>TUESDAY</v>
      </c>
      <c r="D58" s="5" t="str">
        <f t="shared" ref="D58" si="9">UPPER(TEXT(D59,"dddd"))</f>
        <v>WEDNESDAY</v>
      </c>
      <c r="E58" s="6" t="str">
        <f t="shared" ref="E58" si="10">UPPER(TEXT(E59,"dddd"))</f>
        <v>THURSDAY</v>
      </c>
      <c r="F58" s="5" t="str">
        <f t="shared" ref="F58" si="11">UPPER(TEXT(F59,"dddd"))</f>
        <v>FRIDAY</v>
      </c>
      <c r="G58" s="6" t="str">
        <f t="shared" ref="G58" si="12">UPPER(TEXT(G59,"dddd"))</f>
        <v>SATURDAY</v>
      </c>
      <c r="H58" s="5" t="str">
        <f t="shared" ref="H58" si="13">UPPER(TEXT(H59,"dddd"))</f>
        <v>SUNDAY</v>
      </c>
    </row>
    <row r="59" spans="1:8" ht="16.2" customHeight="1" x14ac:dyDescent="0.3">
      <c r="B59" s="4">
        <f t="array" ref="B59:H59">Days+1+DATE(Calendar4Year,Calendar4MonthOption,1)-WEEKDAY(DATE(Calendar4Year,Calendar4MonthOption,1),WeekdayOption)</f>
        <v>43920</v>
      </c>
      <c r="C59" s="4">
        <v>43921</v>
      </c>
      <c r="D59" s="4">
        <v>43922</v>
      </c>
      <c r="E59" s="4">
        <v>43923</v>
      </c>
      <c r="F59" s="4">
        <v>43924</v>
      </c>
      <c r="G59" s="12">
        <v>43925</v>
      </c>
      <c r="H59" s="12">
        <v>43926</v>
      </c>
    </row>
    <row r="60" spans="1:8" ht="16.5" customHeight="1" x14ac:dyDescent="0.3">
      <c r="B60" s="4"/>
      <c r="C60" s="4"/>
      <c r="D60" s="4"/>
      <c r="E60" s="4"/>
      <c r="F60" s="9" t="s">
        <v>5</v>
      </c>
      <c r="G60" s="12"/>
      <c r="H60" s="12"/>
    </row>
    <row r="61" spans="1:8" ht="56.25" customHeight="1" x14ac:dyDescent="0.3">
      <c r="B61" s="8"/>
      <c r="C61" s="8"/>
      <c r="D61" s="8"/>
      <c r="F61" s="11" t="s">
        <v>6</v>
      </c>
      <c r="G61" s="13"/>
      <c r="H61" s="13"/>
    </row>
    <row r="62" spans="1:8" ht="16.5" customHeight="1" x14ac:dyDescent="0.3">
      <c r="B62" s="4">
        <f t="array" ref="B62:H62">Days+8+DATE(Calendar4Year,Calendar4MonthOption,1)-WEEKDAY(DATE(Calendar4Year,Calendar4MonthOption,1),WeekdayOption)</f>
        <v>43927</v>
      </c>
      <c r="C62" s="4">
        <v>43928</v>
      </c>
      <c r="D62" s="4">
        <v>43929</v>
      </c>
      <c r="E62" s="4">
        <v>43930</v>
      </c>
      <c r="F62" s="4">
        <v>43931</v>
      </c>
      <c r="G62" s="12">
        <v>43932</v>
      </c>
      <c r="H62" s="12">
        <v>43933</v>
      </c>
    </row>
    <row r="63" spans="1:8" ht="56.25" customHeight="1" x14ac:dyDescent="0.3">
      <c r="B63" s="8"/>
      <c r="C63" s="8"/>
      <c r="D63" s="8"/>
      <c r="E63" s="9" t="s">
        <v>7</v>
      </c>
      <c r="F63" s="14" t="s">
        <v>8</v>
      </c>
      <c r="G63" s="13"/>
      <c r="H63" s="13"/>
    </row>
    <row r="64" spans="1:8" ht="16.5" customHeight="1" x14ac:dyDescent="0.3">
      <c r="B64" s="4">
        <f t="array" ref="B64:H64">Days+15+DATE(Calendar4Year,Calendar4MonthOption,1)-WEEKDAY(DATE(Calendar4Year,Calendar4MonthOption,1),WeekdayOption)</f>
        <v>43934</v>
      </c>
      <c r="C64" s="4">
        <v>43935</v>
      </c>
      <c r="D64" s="4">
        <v>43936</v>
      </c>
      <c r="E64" s="4">
        <v>43937</v>
      </c>
      <c r="F64" s="4">
        <v>43938</v>
      </c>
      <c r="G64" s="12">
        <v>43939</v>
      </c>
      <c r="H64" s="12">
        <v>43940</v>
      </c>
    </row>
    <row r="65" spans="1:8" ht="56.25" customHeight="1" x14ac:dyDescent="0.3">
      <c r="B65" s="88" t="s">
        <v>9</v>
      </c>
      <c r="C65" s="89"/>
      <c r="D65" s="15" t="s">
        <v>10</v>
      </c>
      <c r="E65" s="8"/>
      <c r="F65" s="14" t="s">
        <v>11</v>
      </c>
      <c r="G65" s="13"/>
      <c r="H65" s="13"/>
    </row>
    <row r="66" spans="1:8" ht="16.5" customHeight="1" x14ac:dyDescent="0.3">
      <c r="B66" s="4">
        <f t="array" ref="B66:H66">Days+22+DATE(Calendar4Year,Calendar4MonthOption,1)-WEEKDAY(DATE(Calendar4Year,Calendar4MonthOption,1),WeekdayOption)</f>
        <v>43941</v>
      </c>
      <c r="C66" s="4">
        <v>43942</v>
      </c>
      <c r="D66" s="4">
        <v>43943</v>
      </c>
      <c r="E66" s="4">
        <v>43944</v>
      </c>
      <c r="F66" s="4">
        <v>43945</v>
      </c>
      <c r="G66" s="12">
        <v>43946</v>
      </c>
      <c r="H66" s="12">
        <v>43947</v>
      </c>
    </row>
    <row r="67" spans="1:8" ht="16.5" customHeight="1" x14ac:dyDescent="0.3">
      <c r="B67" s="4"/>
      <c r="C67" s="4"/>
      <c r="D67" s="82" t="s">
        <v>13</v>
      </c>
      <c r="E67" s="84" t="s">
        <v>14</v>
      </c>
      <c r="F67" s="11" t="s">
        <v>15</v>
      </c>
      <c r="G67" s="84" t="s">
        <v>17</v>
      </c>
      <c r="H67" s="86"/>
    </row>
    <row r="68" spans="1:8" ht="56.25" customHeight="1" x14ac:dyDescent="0.3">
      <c r="B68" s="8"/>
      <c r="C68" s="8"/>
      <c r="D68" s="83"/>
      <c r="E68" s="85"/>
      <c r="F68" s="14" t="s">
        <v>16</v>
      </c>
      <c r="G68" s="85"/>
      <c r="H68" s="87"/>
    </row>
    <row r="69" spans="1:8" ht="16.5" customHeight="1" x14ac:dyDescent="0.3">
      <c r="B69" s="4">
        <f t="array" ref="B69:H69">Days+29+DATE(Calendar4Year,Calendar4MonthOption,1)-WEEKDAY(DATE(Calendar4Year,Calendar4MonthOption,1),WeekdayOption)</f>
        <v>43948</v>
      </c>
      <c r="C69" s="4">
        <v>43949</v>
      </c>
      <c r="D69" s="4">
        <v>43950</v>
      </c>
      <c r="E69" s="4">
        <v>43951</v>
      </c>
      <c r="F69" s="4">
        <v>43952</v>
      </c>
      <c r="G69" s="12">
        <v>43953</v>
      </c>
      <c r="H69" s="12">
        <v>43954</v>
      </c>
    </row>
    <row r="70" spans="1:8" ht="16.5" customHeight="1" x14ac:dyDescent="0.3">
      <c r="B70" s="75" t="s">
        <v>17</v>
      </c>
      <c r="C70" s="79" t="s">
        <v>18</v>
      </c>
      <c r="D70" s="80" t="s">
        <v>19</v>
      </c>
      <c r="E70" s="81" t="s">
        <v>20</v>
      </c>
      <c r="F70" s="9" t="s">
        <v>5</v>
      </c>
      <c r="G70" s="12"/>
      <c r="H70" s="12"/>
    </row>
    <row r="71" spans="1:8" ht="16.5" customHeight="1" x14ac:dyDescent="0.3">
      <c r="B71" s="75"/>
      <c r="C71" s="79"/>
      <c r="D71" s="80"/>
      <c r="E71" s="81"/>
      <c r="F71" s="11" t="s">
        <v>6</v>
      </c>
      <c r="G71" s="12"/>
      <c r="H71" s="12"/>
    </row>
    <row r="72" spans="1:8" ht="57" customHeight="1" x14ac:dyDescent="0.3">
      <c r="B72" s="76"/>
      <c r="C72" s="90" t="s">
        <v>17</v>
      </c>
      <c r="D72" s="91"/>
      <c r="E72" s="9" t="s">
        <v>21</v>
      </c>
      <c r="F72" s="25" t="s">
        <v>22</v>
      </c>
      <c r="G72" s="13"/>
      <c r="H72" s="13"/>
    </row>
    <row r="73" spans="1:8" ht="16.5" customHeight="1" x14ac:dyDescent="0.3">
      <c r="B73" s="4">
        <f t="array" ref="B73:C73">Days+36+DATE(Calendar4Year,Calendar4MonthOption,1)-WEEKDAY(DATE(Calendar4Year,Calendar4MonthOption,1),WeekdayOption)</f>
        <v>43955</v>
      </c>
      <c r="C73" s="4">
        <v>43956</v>
      </c>
      <c r="D73" s="77" t="s">
        <v>0</v>
      </c>
      <c r="E73" s="78"/>
      <c r="F73" s="78"/>
      <c r="G73" s="78"/>
      <c r="H73" s="78"/>
    </row>
    <row r="74" spans="1:8" ht="63.75" customHeight="1" x14ac:dyDescent="0.3">
      <c r="B74" s="8"/>
      <c r="C74" s="8"/>
      <c r="D74" s="97"/>
      <c r="E74" s="97"/>
      <c r="F74" s="97"/>
      <c r="G74" s="97"/>
      <c r="H74" s="97"/>
    </row>
    <row r="75" spans="1:8" ht="54" customHeight="1" x14ac:dyDescent="0.9">
      <c r="A75" s="2"/>
      <c r="B75" s="1">
        <f>YEAR(DATE(Calendar4Year,Calendar4MonthOption+1,1))</f>
        <v>2020</v>
      </c>
      <c r="C75" s="94" t="str">
        <f>TEXT(DATE(Calendar4Year,Calendar4MonthOption+1,1),"mmmm")</f>
        <v>May</v>
      </c>
      <c r="D75" s="94"/>
      <c r="E75" s="94"/>
      <c r="F75" s="7"/>
      <c r="G75" s="7"/>
      <c r="H75" s="2"/>
    </row>
    <row r="76" spans="1:8" ht="14.25" customHeight="1" x14ac:dyDescent="0.3">
      <c r="A76" s="3"/>
      <c r="B76" s="5" t="str">
        <f>UPPER(TEXT(B77,"dddd"))</f>
        <v>MONDAY</v>
      </c>
      <c r="C76" s="6" t="str">
        <f t="shared" ref="C76" si="14">UPPER(TEXT(C77,"dddd"))</f>
        <v>TUESDAY</v>
      </c>
      <c r="D76" s="5" t="str">
        <f t="shared" ref="D76" si="15">UPPER(TEXT(D77,"dddd"))</f>
        <v>WEDNESDAY</v>
      </c>
      <c r="E76" s="6" t="str">
        <f t="shared" ref="E76" si="16">UPPER(TEXT(E77,"dddd"))</f>
        <v>THURSDAY</v>
      </c>
      <c r="F76" s="5" t="str">
        <f t="shared" ref="F76" si="17">UPPER(TEXT(F77,"dddd"))</f>
        <v>FRIDAY</v>
      </c>
      <c r="G76" s="6" t="str">
        <f t="shared" ref="G76" si="18">UPPER(TEXT(G77,"dddd"))</f>
        <v>SATURDAY</v>
      </c>
      <c r="H76" s="5" t="str">
        <f t="shared" ref="H76" si="19">UPPER(TEXT(H77,"dddd"))</f>
        <v>SUNDAY</v>
      </c>
    </row>
    <row r="77" spans="1:8" ht="16.5" customHeight="1" x14ac:dyDescent="0.3">
      <c r="B77" s="4">
        <f t="array" ref="B77:H77">Days+1+DATE(Calendar5Year,Calendar5MonthOption,1)-WEEKDAY(DATE(Calendar5Year,Calendar5MonthOption,1),WeekdayOption)</f>
        <v>43948</v>
      </c>
      <c r="C77" s="4">
        <v>43949</v>
      </c>
      <c r="D77" s="4">
        <v>43950</v>
      </c>
      <c r="E77" s="4">
        <v>43951</v>
      </c>
      <c r="F77" s="4">
        <v>43952</v>
      </c>
      <c r="G77" s="12">
        <v>43953</v>
      </c>
      <c r="H77" s="12">
        <v>43954</v>
      </c>
    </row>
    <row r="78" spans="1:8" ht="16.5" customHeight="1" x14ac:dyDescent="0.3">
      <c r="B78" s="75" t="s">
        <v>17</v>
      </c>
      <c r="C78" s="79" t="s">
        <v>18</v>
      </c>
      <c r="D78" s="80" t="s">
        <v>19</v>
      </c>
      <c r="E78" s="81" t="s">
        <v>20</v>
      </c>
      <c r="F78" s="9" t="s">
        <v>5</v>
      </c>
      <c r="G78" s="12"/>
      <c r="H78" s="12"/>
    </row>
    <row r="79" spans="1:8" ht="16.5" customHeight="1" x14ac:dyDescent="0.3">
      <c r="B79" s="75"/>
      <c r="C79" s="79"/>
      <c r="D79" s="80"/>
      <c r="E79" s="81"/>
      <c r="F79" s="11" t="s">
        <v>6</v>
      </c>
      <c r="G79" s="12"/>
      <c r="H79" s="12"/>
    </row>
    <row r="80" spans="1:8" ht="56.25" customHeight="1" x14ac:dyDescent="0.3">
      <c r="B80" s="76"/>
      <c r="C80" s="90" t="s">
        <v>17</v>
      </c>
      <c r="D80" s="91"/>
      <c r="E80" s="9" t="s">
        <v>21</v>
      </c>
      <c r="F80" s="25" t="s">
        <v>22</v>
      </c>
      <c r="G80" s="13"/>
      <c r="H80" s="13"/>
    </row>
    <row r="81" spans="1:8" ht="16.5" customHeight="1" x14ac:dyDescent="0.3">
      <c r="B81" s="4">
        <f t="array" ref="B81:H81">Days+8+DATE(Calendar5Year,Calendar5MonthOption,1)-WEEKDAY(DATE(Calendar5Year,Calendar5MonthOption,1),WeekdayOption)</f>
        <v>43955</v>
      </c>
      <c r="C81" s="4">
        <v>43956</v>
      </c>
      <c r="D81" s="4">
        <v>43957</v>
      </c>
      <c r="E81" s="4">
        <v>43958</v>
      </c>
      <c r="F81" s="4">
        <v>43959</v>
      </c>
      <c r="G81" s="12">
        <v>43960</v>
      </c>
      <c r="H81" s="12">
        <v>43961</v>
      </c>
    </row>
    <row r="82" spans="1:8" ht="56.25" customHeight="1" x14ac:dyDescent="0.3">
      <c r="B82" s="8"/>
      <c r="C82" s="8"/>
      <c r="D82" s="8"/>
      <c r="E82" s="9" t="s">
        <v>7</v>
      </c>
      <c r="F82" s="14" t="s">
        <v>8</v>
      </c>
      <c r="G82" s="13"/>
      <c r="H82" s="13"/>
    </row>
    <row r="83" spans="1:8" ht="16.5" customHeight="1" x14ac:dyDescent="0.3">
      <c r="B83" s="4">
        <f t="array" ref="B83:H83">Days+15+DATE(Calendar5Year,Calendar5MonthOption,1)-WEEKDAY(DATE(Calendar5Year,Calendar5MonthOption,1),WeekdayOption)</f>
        <v>43962</v>
      </c>
      <c r="C83" s="4">
        <v>43963</v>
      </c>
      <c r="D83" s="4">
        <v>43964</v>
      </c>
      <c r="E83" s="4">
        <v>43965</v>
      </c>
      <c r="F83" s="4">
        <v>43966</v>
      </c>
      <c r="G83" s="12">
        <v>43967</v>
      </c>
      <c r="H83" s="12">
        <v>43968</v>
      </c>
    </row>
    <row r="84" spans="1:8" ht="56.25" customHeight="1" x14ac:dyDescent="0.3">
      <c r="B84" s="88" t="s">
        <v>9</v>
      </c>
      <c r="C84" s="89"/>
      <c r="D84" s="15" t="s">
        <v>10</v>
      </c>
      <c r="E84" s="8"/>
      <c r="F84" s="14" t="s">
        <v>11</v>
      </c>
      <c r="G84" s="13"/>
      <c r="H84" s="13"/>
    </row>
    <row r="85" spans="1:8" ht="16.5" customHeight="1" x14ac:dyDescent="0.3">
      <c r="B85" s="4">
        <f t="array" ref="B85:H85">Days+22+DATE(Calendar5Year,Calendar5MonthOption,1)-WEEKDAY(DATE(Calendar5Year,Calendar5MonthOption,1),WeekdayOption)</f>
        <v>43969</v>
      </c>
      <c r="C85" s="4">
        <v>43970</v>
      </c>
      <c r="D85" s="4">
        <v>43971</v>
      </c>
      <c r="E85" s="4">
        <v>43972</v>
      </c>
      <c r="F85" s="4">
        <v>43973</v>
      </c>
      <c r="G85" s="12">
        <v>43974</v>
      </c>
      <c r="H85" s="12">
        <v>43975</v>
      </c>
    </row>
    <row r="86" spans="1:8" ht="16.5" customHeight="1" x14ac:dyDescent="0.3">
      <c r="B86" s="4"/>
      <c r="C86" s="4"/>
      <c r="D86" s="82" t="s">
        <v>13</v>
      </c>
      <c r="E86" s="84" t="s">
        <v>14</v>
      </c>
      <c r="F86" s="11" t="s">
        <v>15</v>
      </c>
      <c r="G86" s="84" t="s">
        <v>17</v>
      </c>
      <c r="H86" s="86"/>
    </row>
    <row r="87" spans="1:8" ht="56.25" customHeight="1" x14ac:dyDescent="0.3">
      <c r="B87" s="8"/>
      <c r="C87" s="8"/>
      <c r="D87" s="83"/>
      <c r="E87" s="85"/>
      <c r="F87" s="14" t="s">
        <v>16</v>
      </c>
      <c r="G87" s="85"/>
      <c r="H87" s="87"/>
    </row>
    <row r="88" spans="1:8" ht="16.5" customHeight="1" x14ac:dyDescent="0.3">
      <c r="B88" s="4">
        <f t="array" ref="B88:H88">Days+29+DATE(Calendar5Year,Calendar5MonthOption,1)-WEEKDAY(DATE(Calendar5Year,Calendar5MonthOption,1),WeekdayOption)</f>
        <v>43976</v>
      </c>
      <c r="C88" s="4">
        <v>43977</v>
      </c>
      <c r="D88" s="4">
        <v>43978</v>
      </c>
      <c r="E88" s="4">
        <v>43979</v>
      </c>
      <c r="F88" s="4">
        <v>43980</v>
      </c>
      <c r="G88" s="12">
        <v>43981</v>
      </c>
      <c r="H88" s="12">
        <v>43982</v>
      </c>
    </row>
    <row r="89" spans="1:8" ht="16.5" customHeight="1" x14ac:dyDescent="0.3">
      <c r="B89" s="26" t="s">
        <v>33</v>
      </c>
      <c r="C89" s="79" t="s">
        <v>18</v>
      </c>
      <c r="D89" s="80" t="s">
        <v>19</v>
      </c>
      <c r="E89" s="81" t="s">
        <v>20</v>
      </c>
      <c r="F89" s="9" t="s">
        <v>5</v>
      </c>
      <c r="G89" s="12"/>
      <c r="H89" s="12"/>
    </row>
    <row r="90" spans="1:8" ht="30" customHeight="1" x14ac:dyDescent="0.3">
      <c r="B90" s="10"/>
      <c r="C90" s="79"/>
      <c r="D90" s="80"/>
      <c r="E90" s="81"/>
      <c r="F90" s="11" t="s">
        <v>6</v>
      </c>
      <c r="G90" s="12"/>
      <c r="H90" s="12"/>
    </row>
    <row r="91" spans="1:8" ht="57" customHeight="1" x14ac:dyDescent="0.3">
      <c r="B91" s="95" t="s">
        <v>17</v>
      </c>
      <c r="C91" s="95"/>
      <c r="D91" s="96"/>
      <c r="E91" s="9" t="s">
        <v>21</v>
      </c>
      <c r="F91" s="25" t="s">
        <v>22</v>
      </c>
      <c r="G91" s="13"/>
      <c r="H91" s="13"/>
    </row>
    <row r="92" spans="1:8" ht="16.5" customHeight="1" x14ac:dyDescent="0.3">
      <c r="B92" s="4">
        <f t="array" ref="B92:C92">Days+36+DATE(Calendar5Year,Calendar5MonthOption,1)-WEEKDAY(DATE(Calendar5Year,Calendar5MonthOption,1),WeekdayOption)</f>
        <v>43983</v>
      </c>
      <c r="C92" s="4">
        <v>43984</v>
      </c>
      <c r="D92" s="77" t="s">
        <v>0</v>
      </c>
      <c r="E92" s="78"/>
      <c r="F92" s="78"/>
      <c r="G92" s="78"/>
      <c r="H92" s="78"/>
    </row>
    <row r="93" spans="1:8" ht="63.75" customHeight="1" x14ac:dyDescent="0.3">
      <c r="B93" s="8"/>
      <c r="C93" s="8"/>
      <c r="D93" s="97"/>
      <c r="E93" s="97"/>
      <c r="F93" s="97"/>
      <c r="G93" s="97"/>
      <c r="H93" s="97"/>
    </row>
    <row r="94" spans="1:8" ht="54" customHeight="1" x14ac:dyDescent="0.9">
      <c r="A94" s="2"/>
      <c r="B94" s="1">
        <f>YEAR(DATE(Calendar5Year,Calendar5MonthOption+1,1))</f>
        <v>2020</v>
      </c>
      <c r="C94" s="94" t="str">
        <f>TEXT(DATE(Calendar5Year,Calendar5MonthOption+1,1),"mmmm")</f>
        <v>June</v>
      </c>
      <c r="D94" s="94"/>
      <c r="E94" s="94"/>
      <c r="F94" s="7"/>
      <c r="G94" s="7"/>
      <c r="H94" s="2"/>
    </row>
    <row r="95" spans="1:8" ht="14.25" customHeight="1" x14ac:dyDescent="0.3">
      <c r="A95" s="3"/>
      <c r="B95" s="5" t="str">
        <f>UPPER(TEXT(B96,"dddd"))</f>
        <v>MONDAY</v>
      </c>
      <c r="C95" s="6" t="str">
        <f t="shared" ref="C95" si="20">UPPER(TEXT(C96,"dddd"))</f>
        <v>TUESDAY</v>
      </c>
      <c r="D95" s="5" t="str">
        <f t="shared" ref="D95" si="21">UPPER(TEXT(D96,"dddd"))</f>
        <v>WEDNESDAY</v>
      </c>
      <c r="E95" s="6" t="str">
        <f t="shared" ref="E95" si="22">UPPER(TEXT(E96,"dddd"))</f>
        <v>THURSDAY</v>
      </c>
      <c r="F95" s="5" t="str">
        <f t="shared" ref="F95" si="23">UPPER(TEXT(F96,"dddd"))</f>
        <v>FRIDAY</v>
      </c>
      <c r="G95" s="6" t="str">
        <f t="shared" ref="G95" si="24">UPPER(TEXT(G96,"dddd"))</f>
        <v>SATURDAY</v>
      </c>
      <c r="H95" s="5" t="str">
        <f t="shared" ref="H95" si="25">UPPER(TEXT(H96,"dddd"))</f>
        <v>SUNDAY</v>
      </c>
    </row>
    <row r="96" spans="1:8" ht="16.5" customHeight="1" x14ac:dyDescent="0.3">
      <c r="B96" s="4">
        <f t="array" ref="B96:H96">Days+1+DATE(Calendar6Year,Calendar6MonthOption,1)-WEEKDAY(DATE(Calendar6Year,Calendar6MonthOption,1),WeekdayOption)</f>
        <v>43983</v>
      </c>
      <c r="C96" s="4">
        <v>43984</v>
      </c>
      <c r="D96" s="4">
        <v>43985</v>
      </c>
      <c r="E96" s="4">
        <v>43986</v>
      </c>
      <c r="F96" s="4">
        <v>43987</v>
      </c>
      <c r="G96" s="12">
        <v>43988</v>
      </c>
      <c r="H96" s="12">
        <v>43989</v>
      </c>
    </row>
    <row r="97" spans="1:8" ht="56.25" customHeight="1" x14ac:dyDescent="0.3">
      <c r="B97" s="8"/>
      <c r="C97" s="8"/>
      <c r="D97" s="8"/>
      <c r="E97" s="9" t="s">
        <v>7</v>
      </c>
      <c r="F97" s="14" t="s">
        <v>8</v>
      </c>
      <c r="G97" s="13"/>
      <c r="H97" s="13"/>
    </row>
    <row r="98" spans="1:8" ht="16.5" customHeight="1" x14ac:dyDescent="0.3">
      <c r="B98" s="4">
        <f t="array" ref="B98:H98">Days+8+DATE(Calendar6Year,Calendar6MonthOption,1)-WEEKDAY(DATE(Calendar6Year,Calendar6MonthOption,1),WeekdayOption)</f>
        <v>43990</v>
      </c>
      <c r="C98" s="4">
        <v>43991</v>
      </c>
      <c r="D98" s="4">
        <v>43992</v>
      </c>
      <c r="E98" s="4">
        <v>43993</v>
      </c>
      <c r="F98" s="4">
        <v>43994</v>
      </c>
      <c r="G98" s="12">
        <v>43995</v>
      </c>
      <c r="H98" s="12">
        <v>43996</v>
      </c>
    </row>
    <row r="99" spans="1:8" ht="56.25" customHeight="1" x14ac:dyDescent="0.3">
      <c r="B99" s="88" t="s">
        <v>9</v>
      </c>
      <c r="C99" s="89"/>
      <c r="D99" s="15" t="s">
        <v>10</v>
      </c>
      <c r="E99" s="8"/>
      <c r="F99" s="14" t="s">
        <v>11</v>
      </c>
      <c r="G99" s="13"/>
      <c r="H99" s="13"/>
    </row>
    <row r="100" spans="1:8" ht="16.5" customHeight="1" x14ac:dyDescent="0.3">
      <c r="B100" s="4">
        <f t="array" ref="B100:H100">Days+15+DATE(Calendar6Year,Calendar6MonthOption,1)-WEEKDAY(DATE(Calendar6Year,Calendar6MonthOption,1),WeekdayOption)</f>
        <v>43997</v>
      </c>
      <c r="C100" s="4">
        <v>43998</v>
      </c>
      <c r="D100" s="4">
        <v>43999</v>
      </c>
      <c r="E100" s="4">
        <v>44000</v>
      </c>
      <c r="F100" s="4">
        <v>44001</v>
      </c>
      <c r="G100" s="12">
        <v>44002</v>
      </c>
      <c r="H100" s="12">
        <v>44003</v>
      </c>
    </row>
    <row r="101" spans="1:8" ht="16.5" customHeight="1" x14ac:dyDescent="0.3">
      <c r="B101" s="4"/>
      <c r="C101" s="4"/>
      <c r="D101" s="82" t="s">
        <v>13</v>
      </c>
      <c r="E101" s="84" t="s">
        <v>14</v>
      </c>
      <c r="F101" s="11" t="s">
        <v>15</v>
      </c>
      <c r="G101" s="84" t="s">
        <v>17</v>
      </c>
      <c r="H101" s="86"/>
    </row>
    <row r="102" spans="1:8" ht="56.25" customHeight="1" x14ac:dyDescent="0.3">
      <c r="B102" s="8"/>
      <c r="C102" s="8"/>
      <c r="D102" s="83"/>
      <c r="E102" s="85"/>
      <c r="F102" s="14" t="s">
        <v>16</v>
      </c>
      <c r="G102" s="85"/>
      <c r="H102" s="87"/>
    </row>
    <row r="103" spans="1:8" ht="16.5" customHeight="1" x14ac:dyDescent="0.3">
      <c r="B103" s="4">
        <f t="array" ref="B103:H103">Days+22+DATE(Calendar6Year,Calendar6MonthOption,1)-WEEKDAY(DATE(Calendar6Year,Calendar6MonthOption,1),WeekdayOption)</f>
        <v>44004</v>
      </c>
      <c r="C103" s="4">
        <v>44005</v>
      </c>
      <c r="D103" s="4">
        <v>44006</v>
      </c>
      <c r="E103" s="4">
        <v>44007</v>
      </c>
      <c r="F103" s="4">
        <v>44008</v>
      </c>
      <c r="G103" s="12">
        <v>44009</v>
      </c>
      <c r="H103" s="12">
        <v>44010</v>
      </c>
    </row>
    <row r="104" spans="1:8" ht="16.5" customHeight="1" x14ac:dyDescent="0.3">
      <c r="B104" s="75" t="s">
        <v>17</v>
      </c>
      <c r="C104" s="79" t="s">
        <v>18</v>
      </c>
      <c r="D104" s="80" t="s">
        <v>19</v>
      </c>
      <c r="E104" s="81" t="s">
        <v>20</v>
      </c>
      <c r="F104" s="98" t="s">
        <v>22</v>
      </c>
      <c r="G104" s="12"/>
      <c r="H104" s="12"/>
    </row>
    <row r="105" spans="1:8" ht="51.6" customHeight="1" x14ac:dyDescent="0.3">
      <c r="B105" s="75"/>
      <c r="C105" s="79"/>
      <c r="D105" s="80"/>
      <c r="E105" s="81"/>
      <c r="F105" s="98"/>
      <c r="G105" s="12"/>
      <c r="H105" s="12"/>
    </row>
    <row r="106" spans="1:8" ht="56.25" customHeight="1" x14ac:dyDescent="0.3">
      <c r="B106" s="76"/>
      <c r="C106" s="90" t="s">
        <v>17</v>
      </c>
      <c r="D106" s="91"/>
      <c r="E106" s="9" t="s">
        <v>21</v>
      </c>
      <c r="F106" s="99"/>
      <c r="G106" s="13"/>
      <c r="H106" s="13"/>
    </row>
    <row r="107" spans="1:8" ht="16.5" customHeight="1" x14ac:dyDescent="0.3">
      <c r="B107" s="4">
        <f t="array" ref="B107:H107">Days+29+DATE(Calendar6Year,Calendar6MonthOption,1)-WEEKDAY(DATE(Calendar6Year,Calendar6MonthOption,1),WeekdayOption)</f>
        <v>44011</v>
      </c>
      <c r="C107" s="4">
        <v>44012</v>
      </c>
      <c r="D107" s="4">
        <v>44013</v>
      </c>
      <c r="E107" s="4">
        <v>44014</v>
      </c>
      <c r="F107" s="4">
        <v>44015</v>
      </c>
      <c r="G107" s="12">
        <v>44016</v>
      </c>
      <c r="H107" s="12">
        <v>44017</v>
      </c>
    </row>
    <row r="108" spans="1:8" ht="16.5" customHeight="1" x14ac:dyDescent="0.3">
      <c r="B108" s="4"/>
      <c r="C108" s="4"/>
      <c r="D108" s="4"/>
      <c r="E108" s="9" t="s">
        <v>5</v>
      </c>
      <c r="F108" s="4"/>
      <c r="G108" s="12"/>
      <c r="H108" s="12"/>
    </row>
    <row r="109" spans="1:8" ht="57" customHeight="1" x14ac:dyDescent="0.3">
      <c r="B109" s="8"/>
      <c r="C109" s="8"/>
      <c r="D109" s="8"/>
      <c r="E109" s="11" t="s">
        <v>6</v>
      </c>
      <c r="F109" s="8"/>
      <c r="G109" s="13"/>
      <c r="H109" s="13"/>
    </row>
    <row r="110" spans="1:8" ht="16.5" customHeight="1" x14ac:dyDescent="0.3">
      <c r="B110" s="4">
        <f t="array" ref="B110:C110">Days+36+DATE(Calendar6Year,Calendar6MonthOption,1)-WEEKDAY(DATE(Calendar6Year,Calendar6MonthOption,1),WeekdayOption)</f>
        <v>44018</v>
      </c>
      <c r="C110" s="4">
        <v>44019</v>
      </c>
      <c r="D110" s="77" t="s">
        <v>0</v>
      </c>
      <c r="E110" s="78"/>
      <c r="F110" s="78"/>
      <c r="G110" s="78"/>
      <c r="H110" s="78"/>
    </row>
    <row r="111" spans="1:8" ht="63.75" customHeight="1" x14ac:dyDescent="0.3">
      <c r="B111" s="8"/>
      <c r="C111" s="8"/>
      <c r="D111" s="97"/>
      <c r="E111" s="97"/>
      <c r="F111" s="97"/>
      <c r="G111" s="97"/>
      <c r="H111" s="97"/>
    </row>
    <row r="112" spans="1:8" ht="54" customHeight="1" x14ac:dyDescent="0.9">
      <c r="A112" s="2"/>
      <c r="B112" s="1">
        <f>YEAR(DATE(Calendar6Year,Calendar6MonthOption+1,1))</f>
        <v>2020</v>
      </c>
      <c r="C112" s="94" t="str">
        <f>TEXT(DATE(Calendar6Year,Calendar6MonthOption+1,1),"mmmm")</f>
        <v>July</v>
      </c>
      <c r="D112" s="94"/>
      <c r="E112" s="94"/>
      <c r="F112" s="7"/>
      <c r="G112" s="7"/>
      <c r="H112" s="2"/>
    </row>
    <row r="113" spans="1:8" ht="14.25" customHeight="1" x14ac:dyDescent="0.3">
      <c r="A113" s="3"/>
      <c r="B113" s="5" t="str">
        <f>UPPER(TEXT(B114,"dddd"))</f>
        <v>MONDAY</v>
      </c>
      <c r="C113" s="6" t="str">
        <f t="shared" ref="C113" si="26">UPPER(TEXT(C114,"dddd"))</f>
        <v>TUESDAY</v>
      </c>
      <c r="D113" s="5" t="str">
        <f t="shared" ref="D113" si="27">UPPER(TEXT(D114,"dddd"))</f>
        <v>WEDNESDAY</v>
      </c>
      <c r="E113" s="6" t="str">
        <f t="shared" ref="E113" si="28">UPPER(TEXT(E114,"dddd"))</f>
        <v>THURSDAY</v>
      </c>
      <c r="F113" s="5" t="str">
        <f t="shared" ref="F113" si="29">UPPER(TEXT(F114,"dddd"))</f>
        <v>FRIDAY</v>
      </c>
      <c r="G113" s="6" t="str">
        <f t="shared" ref="G113" si="30">UPPER(TEXT(G114,"dddd"))</f>
        <v>SATURDAY</v>
      </c>
      <c r="H113" s="5" t="str">
        <f t="shared" ref="H113" si="31">UPPER(TEXT(H114,"dddd"))</f>
        <v>SUNDAY</v>
      </c>
    </row>
    <row r="114" spans="1:8" ht="16.5" customHeight="1" x14ac:dyDescent="0.3">
      <c r="B114" s="4">
        <f t="array" ref="B114:H114">Days+1+DATE(Calendar7Year,Calendar7MonthOption,1)-WEEKDAY(DATE(Calendar7Year,Calendar7MonthOption,1),WeekdayOption)</f>
        <v>44011</v>
      </c>
      <c r="C114" s="4">
        <v>44012</v>
      </c>
      <c r="D114" s="4">
        <v>44013</v>
      </c>
      <c r="E114" s="4">
        <v>44014</v>
      </c>
      <c r="F114" s="4">
        <v>44015</v>
      </c>
      <c r="G114" s="12">
        <v>44016</v>
      </c>
      <c r="H114" s="12">
        <v>44017</v>
      </c>
    </row>
    <row r="115" spans="1:8" ht="42.6" customHeight="1" x14ac:dyDescent="0.3">
      <c r="B115" s="4"/>
      <c r="C115" s="4"/>
      <c r="D115" s="4"/>
      <c r="E115" s="9" t="s">
        <v>5</v>
      </c>
      <c r="F115" s="10" t="s">
        <v>40</v>
      </c>
      <c r="G115" s="10" t="s">
        <v>34</v>
      </c>
      <c r="H115" s="12"/>
    </row>
    <row r="116" spans="1:8" ht="56.25" customHeight="1" x14ac:dyDescent="0.3">
      <c r="B116" s="8"/>
      <c r="C116" s="8"/>
      <c r="D116" s="8"/>
      <c r="E116" s="11" t="s">
        <v>6</v>
      </c>
      <c r="F116" s="10"/>
      <c r="G116" s="10"/>
      <c r="H116" s="13"/>
    </row>
    <row r="117" spans="1:8" ht="16.5" customHeight="1" x14ac:dyDescent="0.3">
      <c r="B117" s="4">
        <f t="array" ref="B117:H117">Days+8+DATE(Calendar7Year,Calendar7MonthOption,1)-WEEKDAY(DATE(Calendar7Year,Calendar7MonthOption,1),WeekdayOption)</f>
        <v>44018</v>
      </c>
      <c r="C117" s="4">
        <v>44019</v>
      </c>
      <c r="D117" s="4">
        <v>44020</v>
      </c>
      <c r="E117" s="4">
        <v>44021</v>
      </c>
      <c r="F117" s="4">
        <v>44022</v>
      </c>
      <c r="G117" s="12">
        <v>44023</v>
      </c>
      <c r="H117" s="12">
        <v>44024</v>
      </c>
    </row>
    <row r="118" spans="1:8" ht="56.25" customHeight="1" x14ac:dyDescent="0.3">
      <c r="B118" s="8"/>
      <c r="C118" s="8"/>
      <c r="D118" s="8"/>
      <c r="E118" s="9" t="s">
        <v>7</v>
      </c>
      <c r="F118" s="14" t="s">
        <v>8</v>
      </c>
      <c r="G118" s="13"/>
      <c r="H118" s="13"/>
    </row>
    <row r="119" spans="1:8" ht="16.5" customHeight="1" x14ac:dyDescent="0.3">
      <c r="B119" s="4">
        <f t="array" ref="B119:H119">Days+15+DATE(Calendar7Year,Calendar7MonthOption,1)-WEEKDAY(DATE(Calendar7Year,Calendar7MonthOption,1),WeekdayOption)</f>
        <v>44025</v>
      </c>
      <c r="C119" s="4">
        <v>44026</v>
      </c>
      <c r="D119" s="4">
        <v>44027</v>
      </c>
      <c r="E119" s="4">
        <v>44028</v>
      </c>
      <c r="F119" s="4">
        <v>44029</v>
      </c>
      <c r="G119" s="12">
        <v>44030</v>
      </c>
      <c r="H119" s="12">
        <v>44031</v>
      </c>
    </row>
    <row r="120" spans="1:8" ht="56.25" customHeight="1" x14ac:dyDescent="0.3">
      <c r="B120" s="88" t="s">
        <v>9</v>
      </c>
      <c r="C120" s="89"/>
      <c r="D120" s="15" t="s">
        <v>10</v>
      </c>
      <c r="E120" s="8"/>
      <c r="F120" s="14" t="s">
        <v>11</v>
      </c>
      <c r="G120" s="13"/>
      <c r="H120" s="13"/>
    </row>
    <row r="121" spans="1:8" ht="16.5" customHeight="1" x14ac:dyDescent="0.3">
      <c r="B121" s="4">
        <f t="array" ref="B121:H121">Days+22+DATE(Calendar7Year,Calendar7MonthOption,1)-WEEKDAY(DATE(Calendar7Year,Calendar7MonthOption,1),WeekdayOption)</f>
        <v>44032</v>
      </c>
      <c r="C121" s="4">
        <v>44033</v>
      </c>
      <c r="D121" s="4">
        <v>44034</v>
      </c>
      <c r="E121" s="4">
        <v>44035</v>
      </c>
      <c r="F121" s="4">
        <v>44036</v>
      </c>
      <c r="G121" s="12">
        <v>44037</v>
      </c>
      <c r="H121" s="12">
        <v>44038</v>
      </c>
    </row>
    <row r="122" spans="1:8" ht="16.5" customHeight="1" x14ac:dyDescent="0.3">
      <c r="B122" s="4"/>
      <c r="C122" s="4"/>
      <c r="D122" s="82" t="s">
        <v>13</v>
      </c>
      <c r="E122" s="84" t="s">
        <v>14</v>
      </c>
      <c r="F122" s="11" t="s">
        <v>15</v>
      </c>
      <c r="G122" s="84" t="s">
        <v>17</v>
      </c>
      <c r="H122" s="86"/>
    </row>
    <row r="123" spans="1:8" ht="56.25" customHeight="1" x14ac:dyDescent="0.3">
      <c r="B123" s="8"/>
      <c r="C123" s="8"/>
      <c r="D123" s="83"/>
      <c r="E123" s="85"/>
      <c r="F123" s="14" t="s">
        <v>16</v>
      </c>
      <c r="G123" s="85"/>
      <c r="H123" s="87"/>
    </row>
    <row r="124" spans="1:8" ht="16.5" customHeight="1" x14ac:dyDescent="0.3">
      <c r="B124" s="4">
        <f t="array" ref="B124:H124">Days+29+DATE(Calendar7Year,Calendar7MonthOption,1)-WEEKDAY(DATE(Calendar7Year,Calendar7MonthOption,1),WeekdayOption)</f>
        <v>44039</v>
      </c>
      <c r="C124" s="4">
        <v>44040</v>
      </c>
      <c r="D124" s="4">
        <v>44041</v>
      </c>
      <c r="E124" s="4">
        <v>44042</v>
      </c>
      <c r="F124" s="4">
        <v>44043</v>
      </c>
      <c r="G124" s="12">
        <v>44044</v>
      </c>
      <c r="H124" s="12">
        <v>44045</v>
      </c>
    </row>
    <row r="125" spans="1:8" ht="16.5" customHeight="1" x14ac:dyDescent="0.3">
      <c r="B125" s="75" t="s">
        <v>17</v>
      </c>
      <c r="C125" s="79" t="s">
        <v>18</v>
      </c>
      <c r="D125" s="80" t="s">
        <v>19</v>
      </c>
      <c r="E125" s="81" t="s">
        <v>20</v>
      </c>
      <c r="F125" s="9" t="s">
        <v>5</v>
      </c>
      <c r="G125" s="12"/>
      <c r="H125" s="12"/>
    </row>
    <row r="126" spans="1:8" ht="22.8" customHeight="1" x14ac:dyDescent="0.3">
      <c r="B126" s="75"/>
      <c r="C126" s="79"/>
      <c r="D126" s="80"/>
      <c r="E126" s="81"/>
      <c r="F126" s="11" t="s">
        <v>6</v>
      </c>
      <c r="G126" s="12"/>
      <c r="H126" s="12"/>
    </row>
    <row r="127" spans="1:8" ht="57" customHeight="1" x14ac:dyDescent="0.3">
      <c r="B127" s="76"/>
      <c r="C127" s="90" t="s">
        <v>17</v>
      </c>
      <c r="D127" s="91"/>
      <c r="E127" s="9" t="s">
        <v>21</v>
      </c>
      <c r="F127" s="25" t="s">
        <v>22</v>
      </c>
      <c r="G127" s="13"/>
      <c r="H127" s="13"/>
    </row>
    <row r="128" spans="1:8" ht="16.5" customHeight="1" x14ac:dyDescent="0.3">
      <c r="B128" s="4">
        <f t="array" ref="B128:C128">Days+36+DATE(Calendar7Year,Calendar7MonthOption,1)-WEEKDAY(DATE(Calendar7Year,Calendar7MonthOption,1),WeekdayOption)</f>
        <v>44046</v>
      </c>
      <c r="C128" s="4">
        <v>44047</v>
      </c>
      <c r="D128" s="77" t="s">
        <v>0</v>
      </c>
      <c r="E128" s="78"/>
      <c r="F128" s="78"/>
      <c r="G128" s="78"/>
      <c r="H128" s="78"/>
    </row>
    <row r="129" spans="1:8" ht="63.75" customHeight="1" x14ac:dyDescent="0.3">
      <c r="B129" s="8"/>
      <c r="C129" s="8"/>
      <c r="D129" s="97"/>
      <c r="E129" s="97"/>
      <c r="F129" s="97"/>
      <c r="G129" s="97"/>
      <c r="H129" s="97"/>
    </row>
    <row r="130" spans="1:8" ht="54" customHeight="1" x14ac:dyDescent="0.9">
      <c r="A130" s="2"/>
      <c r="B130" s="1">
        <f>YEAR(DATE(Calendar7Year,Calendar7MonthOption+1,1))</f>
        <v>2020</v>
      </c>
      <c r="C130" s="94" t="str">
        <f>TEXT(DATE(Calendar7Year,Calendar7MonthOption+1,1),"mmmm")</f>
        <v>August</v>
      </c>
      <c r="D130" s="94"/>
      <c r="E130" s="94"/>
      <c r="F130" s="7"/>
      <c r="G130" s="7"/>
      <c r="H130" s="2"/>
    </row>
    <row r="131" spans="1:8" ht="14.25" customHeight="1" x14ac:dyDescent="0.3">
      <c r="A131" s="3"/>
      <c r="B131" s="5" t="str">
        <f>UPPER(TEXT(B132,"dddd"))</f>
        <v>MONDAY</v>
      </c>
      <c r="C131" s="6" t="str">
        <f t="shared" ref="C131" si="32">UPPER(TEXT(C132,"dddd"))</f>
        <v>TUESDAY</v>
      </c>
      <c r="D131" s="5" t="str">
        <f t="shared" ref="D131" si="33">UPPER(TEXT(D132,"dddd"))</f>
        <v>WEDNESDAY</v>
      </c>
      <c r="E131" s="6" t="str">
        <f t="shared" ref="E131" si="34">UPPER(TEXT(E132,"dddd"))</f>
        <v>THURSDAY</v>
      </c>
      <c r="F131" s="5" t="str">
        <f t="shared" ref="F131" si="35">UPPER(TEXT(F132,"dddd"))</f>
        <v>FRIDAY</v>
      </c>
      <c r="G131" s="6" t="str">
        <f t="shared" ref="G131" si="36">UPPER(TEXT(G132,"dddd"))</f>
        <v>SATURDAY</v>
      </c>
      <c r="H131" s="5" t="str">
        <f t="shared" ref="H131" si="37">UPPER(TEXT(H132,"dddd"))</f>
        <v>SUNDAY</v>
      </c>
    </row>
    <row r="132" spans="1:8" ht="16.5" customHeight="1" x14ac:dyDescent="0.3">
      <c r="B132" s="4">
        <f t="array" ref="B132:H132">Days+1+DATE(Calendar8Year,Calendar8MonthOption,1)-WEEKDAY(DATE(Calendar8Year,Calendar8MonthOption,1),WeekdayOption)</f>
        <v>44039</v>
      </c>
      <c r="C132" s="4">
        <v>44040</v>
      </c>
      <c r="D132" s="4">
        <v>44041</v>
      </c>
      <c r="E132" s="4">
        <v>44042</v>
      </c>
      <c r="F132" s="4">
        <v>44043</v>
      </c>
      <c r="G132" s="12">
        <v>44044</v>
      </c>
      <c r="H132" s="12">
        <v>44045</v>
      </c>
    </row>
    <row r="133" spans="1:8" ht="16.5" customHeight="1" x14ac:dyDescent="0.3">
      <c r="B133" s="75" t="s">
        <v>17</v>
      </c>
      <c r="C133" s="79" t="s">
        <v>18</v>
      </c>
      <c r="D133" s="80" t="s">
        <v>19</v>
      </c>
      <c r="E133" s="81" t="s">
        <v>20</v>
      </c>
      <c r="F133" s="9" t="s">
        <v>5</v>
      </c>
      <c r="G133" s="12"/>
      <c r="H133" s="12"/>
    </row>
    <row r="134" spans="1:8" ht="16.5" customHeight="1" x14ac:dyDescent="0.3">
      <c r="B134" s="75"/>
      <c r="C134" s="79"/>
      <c r="D134" s="80"/>
      <c r="E134" s="81"/>
      <c r="F134" s="11" t="s">
        <v>6</v>
      </c>
      <c r="G134" s="12"/>
      <c r="H134" s="12"/>
    </row>
    <row r="135" spans="1:8" ht="56.25" customHeight="1" x14ac:dyDescent="0.3">
      <c r="B135" s="76"/>
      <c r="C135" s="90" t="s">
        <v>17</v>
      </c>
      <c r="D135" s="91"/>
      <c r="E135" s="9" t="s">
        <v>21</v>
      </c>
      <c r="F135" s="25" t="s">
        <v>22</v>
      </c>
      <c r="G135" s="13"/>
      <c r="H135" s="13"/>
    </row>
    <row r="136" spans="1:8" ht="16.5" customHeight="1" x14ac:dyDescent="0.3">
      <c r="B136" s="4">
        <f t="array" ref="B136:H136">Days+8+DATE(Calendar8Year,Calendar8MonthOption,1)-WEEKDAY(DATE(Calendar8Year,Calendar8MonthOption,1),WeekdayOption)</f>
        <v>44046</v>
      </c>
      <c r="C136" s="4">
        <v>44047</v>
      </c>
      <c r="D136" s="4">
        <v>44048</v>
      </c>
      <c r="E136" s="4">
        <v>44049</v>
      </c>
      <c r="F136" s="4">
        <v>44050</v>
      </c>
      <c r="G136" s="12">
        <v>44051</v>
      </c>
      <c r="H136" s="12">
        <v>44052</v>
      </c>
    </row>
    <row r="137" spans="1:8" ht="56.25" customHeight="1" x14ac:dyDescent="0.3">
      <c r="B137" s="8"/>
      <c r="C137" s="8"/>
      <c r="D137" s="8"/>
      <c r="E137" s="9" t="s">
        <v>7</v>
      </c>
      <c r="F137" s="14" t="s">
        <v>8</v>
      </c>
      <c r="G137" s="13"/>
      <c r="H137" s="13"/>
    </row>
    <row r="138" spans="1:8" ht="16.5" customHeight="1" x14ac:dyDescent="0.3">
      <c r="B138" s="4">
        <f t="array" ref="B138:H138">Days+15+DATE(Calendar8Year,Calendar8MonthOption,1)-WEEKDAY(DATE(Calendar8Year,Calendar8MonthOption,1),WeekdayOption)</f>
        <v>44053</v>
      </c>
      <c r="C138" s="4">
        <v>44054</v>
      </c>
      <c r="D138" s="4">
        <v>44055</v>
      </c>
      <c r="E138" s="4">
        <v>44056</v>
      </c>
      <c r="F138" s="4">
        <v>44057</v>
      </c>
      <c r="G138" s="12">
        <v>44058</v>
      </c>
      <c r="H138" s="12">
        <v>44059</v>
      </c>
    </row>
    <row r="139" spans="1:8" ht="56.25" customHeight="1" x14ac:dyDescent="0.3">
      <c r="B139" s="88" t="s">
        <v>9</v>
      </c>
      <c r="C139" s="89"/>
      <c r="D139" s="15" t="s">
        <v>10</v>
      </c>
      <c r="E139" s="8"/>
      <c r="F139" s="14" t="s">
        <v>11</v>
      </c>
      <c r="G139" s="13"/>
      <c r="H139" s="13"/>
    </row>
    <row r="140" spans="1:8" ht="16.5" customHeight="1" x14ac:dyDescent="0.3">
      <c r="B140" s="4">
        <f t="array" ref="B140:H140">Days+22+DATE(Calendar8Year,Calendar8MonthOption,1)-WEEKDAY(DATE(Calendar8Year,Calendar8MonthOption,1),WeekdayOption)</f>
        <v>44060</v>
      </c>
      <c r="C140" s="4">
        <v>44061</v>
      </c>
      <c r="D140" s="4">
        <v>44062</v>
      </c>
      <c r="E140" s="4">
        <v>44063</v>
      </c>
      <c r="F140" s="4">
        <v>44064</v>
      </c>
      <c r="G140" s="12">
        <v>44065</v>
      </c>
      <c r="H140" s="12">
        <v>44066</v>
      </c>
    </row>
    <row r="141" spans="1:8" ht="16.5" customHeight="1" x14ac:dyDescent="0.3">
      <c r="B141" s="4"/>
      <c r="C141" s="4"/>
      <c r="D141" s="82" t="s">
        <v>13</v>
      </c>
      <c r="E141" s="84" t="s">
        <v>14</v>
      </c>
      <c r="F141" s="11" t="s">
        <v>15</v>
      </c>
      <c r="G141" s="84" t="s">
        <v>17</v>
      </c>
      <c r="H141" s="86"/>
    </row>
    <row r="142" spans="1:8" ht="56.25" customHeight="1" x14ac:dyDescent="0.3">
      <c r="B142" s="8"/>
      <c r="C142" s="8"/>
      <c r="D142" s="83"/>
      <c r="E142" s="85"/>
      <c r="F142" s="14" t="s">
        <v>16</v>
      </c>
      <c r="G142" s="85"/>
      <c r="H142" s="87"/>
    </row>
    <row r="143" spans="1:8" ht="16.5" customHeight="1" x14ac:dyDescent="0.3">
      <c r="B143" s="4">
        <f t="array" ref="B143:H143">Days+29+DATE(Calendar8Year,Calendar8MonthOption,1)-WEEKDAY(DATE(Calendar8Year,Calendar8MonthOption,1),WeekdayOption)</f>
        <v>44067</v>
      </c>
      <c r="C143" s="4">
        <v>44068</v>
      </c>
      <c r="D143" s="4">
        <v>44069</v>
      </c>
      <c r="E143" s="4">
        <v>44070</v>
      </c>
      <c r="F143" s="4">
        <v>44071</v>
      </c>
      <c r="G143" s="12">
        <v>44072</v>
      </c>
      <c r="H143" s="12">
        <v>44073</v>
      </c>
    </row>
    <row r="144" spans="1:8" ht="16.5" customHeight="1" x14ac:dyDescent="0.3">
      <c r="B144" s="75" t="s">
        <v>17</v>
      </c>
      <c r="C144" s="79" t="s">
        <v>18</v>
      </c>
      <c r="D144" s="80" t="s">
        <v>19</v>
      </c>
      <c r="E144" s="81" t="s">
        <v>20</v>
      </c>
      <c r="F144" s="9" t="s">
        <v>5</v>
      </c>
      <c r="G144" s="12"/>
      <c r="H144" s="12"/>
    </row>
    <row r="145" spans="1:8" ht="16.5" customHeight="1" x14ac:dyDescent="0.3">
      <c r="B145" s="75"/>
      <c r="C145" s="79"/>
      <c r="D145" s="80"/>
      <c r="E145" s="81"/>
      <c r="F145" s="11" t="s">
        <v>6</v>
      </c>
      <c r="G145" s="12"/>
      <c r="H145" s="12"/>
    </row>
    <row r="146" spans="1:8" ht="57" customHeight="1" x14ac:dyDescent="0.3">
      <c r="B146" s="76"/>
      <c r="C146" s="90" t="s">
        <v>17</v>
      </c>
      <c r="D146" s="91"/>
      <c r="E146" s="9" t="s">
        <v>21</v>
      </c>
      <c r="F146" s="25" t="s">
        <v>22</v>
      </c>
      <c r="G146" s="13"/>
      <c r="H146" s="13"/>
    </row>
    <row r="147" spans="1:8" ht="16.5" customHeight="1" x14ac:dyDescent="0.3">
      <c r="B147" s="4">
        <f t="array" ref="B147:C147">Days+36+DATE(Calendar8Year,Calendar8MonthOption,1)-WEEKDAY(DATE(Calendar8Year,Calendar8MonthOption,1),WeekdayOption)</f>
        <v>44074</v>
      </c>
      <c r="C147" s="4">
        <v>44075</v>
      </c>
      <c r="D147" s="77" t="s">
        <v>0</v>
      </c>
      <c r="E147" s="78"/>
      <c r="F147" s="78"/>
      <c r="G147" s="78"/>
      <c r="H147" s="78"/>
    </row>
    <row r="148" spans="1:8" ht="63.75" customHeight="1" x14ac:dyDescent="0.3">
      <c r="B148" s="8"/>
      <c r="C148" s="8"/>
      <c r="D148" s="97"/>
      <c r="E148" s="97"/>
      <c r="F148" s="97"/>
      <c r="G148" s="97"/>
      <c r="H148" s="97"/>
    </row>
    <row r="149" spans="1:8" ht="54" customHeight="1" x14ac:dyDescent="0.9">
      <c r="A149" s="2"/>
      <c r="B149" s="1">
        <f>YEAR(DATE(Calendar8Year,Calendar8MonthOption+1,1))</f>
        <v>2020</v>
      </c>
      <c r="C149" s="94" t="str">
        <f>TEXT(DATE(Calendar8Year,Calendar8MonthOption+1,1),"mmmm")</f>
        <v>September</v>
      </c>
      <c r="D149" s="94"/>
      <c r="E149" s="94"/>
      <c r="F149" s="7"/>
      <c r="G149" s="7"/>
      <c r="H149" s="2"/>
    </row>
    <row r="150" spans="1:8" ht="14.25" customHeight="1" x14ac:dyDescent="0.3">
      <c r="A150" s="3"/>
      <c r="B150" s="5" t="str">
        <f>UPPER(TEXT(B151,"dddd"))</f>
        <v>MONDAY</v>
      </c>
      <c r="C150" s="6" t="str">
        <f t="shared" ref="C150" si="38">UPPER(TEXT(C151,"dddd"))</f>
        <v>TUESDAY</v>
      </c>
      <c r="D150" s="5" t="str">
        <f t="shared" ref="D150" si="39">UPPER(TEXT(D151,"dddd"))</f>
        <v>WEDNESDAY</v>
      </c>
      <c r="E150" s="6" t="str">
        <f t="shared" ref="E150" si="40">UPPER(TEXT(E151,"dddd"))</f>
        <v>THURSDAY</v>
      </c>
      <c r="F150" s="5" t="str">
        <f t="shared" ref="F150" si="41">UPPER(TEXT(F151,"dddd"))</f>
        <v>FRIDAY</v>
      </c>
      <c r="G150" s="6" t="str">
        <f t="shared" ref="G150" si="42">UPPER(TEXT(G151,"dddd"))</f>
        <v>SATURDAY</v>
      </c>
      <c r="H150" s="5" t="str">
        <f t="shared" ref="H150" si="43">UPPER(TEXT(H151,"dddd"))</f>
        <v>SUNDAY</v>
      </c>
    </row>
    <row r="151" spans="1:8" ht="16.5" customHeight="1" x14ac:dyDescent="0.3">
      <c r="B151" s="4">
        <f t="array" ref="B151:H151">Days+1+DATE(Calendar9Year,Calendar9MonthOption,1)-WEEKDAY(DATE(Calendar9Year,Calendar9MonthOption,1),WeekdayOption)</f>
        <v>44074</v>
      </c>
      <c r="C151" s="4">
        <v>44075</v>
      </c>
      <c r="D151" s="4">
        <v>44076</v>
      </c>
      <c r="E151" s="4">
        <v>44077</v>
      </c>
      <c r="F151" s="4">
        <v>44078</v>
      </c>
      <c r="G151" s="12">
        <v>44079</v>
      </c>
      <c r="H151" s="12">
        <v>44080</v>
      </c>
    </row>
    <row r="152" spans="1:8" ht="56.25" customHeight="1" x14ac:dyDescent="0.3">
      <c r="B152" s="8"/>
      <c r="C152" s="8"/>
      <c r="D152" s="8"/>
      <c r="E152" s="9" t="s">
        <v>7</v>
      </c>
      <c r="F152" s="14" t="s">
        <v>8</v>
      </c>
      <c r="G152" s="13"/>
      <c r="H152" s="13"/>
    </row>
    <row r="153" spans="1:8" ht="16.5" customHeight="1" x14ac:dyDescent="0.3">
      <c r="B153" s="4">
        <f t="array" ref="B153:H153">Days+8+DATE(Calendar9Year,Calendar9MonthOption,1)-WEEKDAY(DATE(Calendar9Year,Calendar9MonthOption,1),WeekdayOption)</f>
        <v>44081</v>
      </c>
      <c r="C153" s="4">
        <v>44082</v>
      </c>
      <c r="D153" s="4">
        <v>44083</v>
      </c>
      <c r="E153" s="4">
        <v>44084</v>
      </c>
      <c r="F153" s="4">
        <v>44085</v>
      </c>
      <c r="G153" s="12">
        <v>44086</v>
      </c>
      <c r="H153" s="12">
        <v>44087</v>
      </c>
    </row>
    <row r="154" spans="1:8" ht="56.25" customHeight="1" x14ac:dyDescent="0.3">
      <c r="B154" s="24" t="s">
        <v>35</v>
      </c>
      <c r="C154" s="88" t="s">
        <v>9</v>
      </c>
      <c r="D154" s="89"/>
      <c r="E154" s="15" t="s">
        <v>10</v>
      </c>
      <c r="F154" s="14" t="s">
        <v>11</v>
      </c>
      <c r="G154" s="13"/>
      <c r="H154" s="13"/>
    </row>
    <row r="155" spans="1:8" ht="16.5" customHeight="1" x14ac:dyDescent="0.3">
      <c r="B155" s="4">
        <f t="array" ref="B155:H155">Days+15+DATE(Calendar9Year,Calendar9MonthOption,1)-WEEKDAY(DATE(Calendar9Year,Calendar9MonthOption,1),WeekdayOption)</f>
        <v>44088</v>
      </c>
      <c r="C155" s="4">
        <v>44089</v>
      </c>
      <c r="D155" s="4">
        <v>44090</v>
      </c>
      <c r="E155" s="4">
        <v>44091</v>
      </c>
      <c r="F155" s="4">
        <v>44092</v>
      </c>
      <c r="G155" s="12">
        <v>44093</v>
      </c>
      <c r="H155" s="12">
        <v>44094</v>
      </c>
    </row>
    <row r="156" spans="1:8" ht="16.5" customHeight="1" x14ac:dyDescent="0.3">
      <c r="B156" s="4"/>
      <c r="C156" s="4"/>
      <c r="D156" s="82" t="s">
        <v>13</v>
      </c>
      <c r="E156" s="84" t="s">
        <v>14</v>
      </c>
      <c r="F156" s="11" t="s">
        <v>15</v>
      </c>
      <c r="G156" s="84" t="s">
        <v>17</v>
      </c>
      <c r="H156" s="86"/>
    </row>
    <row r="157" spans="1:8" ht="56.25" customHeight="1" x14ac:dyDescent="0.3">
      <c r="B157" s="8"/>
      <c r="C157" s="8"/>
      <c r="D157" s="83"/>
      <c r="E157" s="85"/>
      <c r="F157" s="14" t="s">
        <v>16</v>
      </c>
      <c r="G157" s="85"/>
      <c r="H157" s="87"/>
    </row>
    <row r="158" spans="1:8" ht="16.5" customHeight="1" x14ac:dyDescent="0.3">
      <c r="B158" s="4">
        <f t="array" ref="B158:H158">Days+22+DATE(Calendar9Year,Calendar9MonthOption,1)-WEEKDAY(DATE(Calendar9Year,Calendar9MonthOption,1),WeekdayOption)</f>
        <v>44095</v>
      </c>
      <c r="C158" s="4">
        <v>44096</v>
      </c>
      <c r="D158" s="4">
        <v>44097</v>
      </c>
      <c r="E158" s="4">
        <v>44098</v>
      </c>
      <c r="F158" s="4">
        <v>44099</v>
      </c>
      <c r="G158" s="12">
        <v>44100</v>
      </c>
      <c r="H158" s="12">
        <v>44101</v>
      </c>
    </row>
    <row r="159" spans="1:8" ht="16.5" customHeight="1" x14ac:dyDescent="0.3">
      <c r="B159" s="75" t="s">
        <v>17</v>
      </c>
      <c r="C159" s="79" t="s">
        <v>18</v>
      </c>
      <c r="D159" s="80" t="s">
        <v>19</v>
      </c>
      <c r="E159" s="81" t="s">
        <v>20</v>
      </c>
      <c r="F159" s="9" t="s">
        <v>5</v>
      </c>
      <c r="G159" s="12"/>
      <c r="H159" s="12"/>
    </row>
    <row r="160" spans="1:8" ht="16.5" customHeight="1" x14ac:dyDescent="0.3">
      <c r="B160" s="75"/>
      <c r="C160" s="79"/>
      <c r="D160" s="80"/>
      <c r="E160" s="81"/>
      <c r="F160" s="11" t="s">
        <v>6</v>
      </c>
      <c r="G160" s="12"/>
      <c r="H160" s="12"/>
    </row>
    <row r="161" spans="1:8" ht="56.25" customHeight="1" x14ac:dyDescent="0.3">
      <c r="B161" s="76"/>
      <c r="C161" s="90" t="s">
        <v>17</v>
      </c>
      <c r="D161" s="91"/>
      <c r="E161" s="9" t="s">
        <v>21</v>
      </c>
      <c r="F161" s="25" t="s">
        <v>22</v>
      </c>
      <c r="G161" s="13"/>
      <c r="H161" s="13"/>
    </row>
    <row r="162" spans="1:8" ht="16.5" customHeight="1" x14ac:dyDescent="0.3">
      <c r="B162" s="4">
        <f t="array" ref="B162:H162">Days+29+DATE(Calendar9Year,Calendar9MonthOption,1)-WEEKDAY(DATE(Calendar9Year,Calendar9MonthOption,1),WeekdayOption)</f>
        <v>44102</v>
      </c>
      <c r="C162" s="4">
        <v>44103</v>
      </c>
      <c r="D162" s="4">
        <v>44104</v>
      </c>
      <c r="E162" s="4">
        <v>44105</v>
      </c>
      <c r="F162" s="4">
        <v>44106</v>
      </c>
      <c r="G162" s="12">
        <v>44107</v>
      </c>
      <c r="H162" s="12">
        <v>44108</v>
      </c>
    </row>
    <row r="163" spans="1:8" ht="57" customHeight="1" x14ac:dyDescent="0.3">
      <c r="B163" s="8"/>
      <c r="C163" s="8"/>
      <c r="D163" s="8"/>
      <c r="E163" s="9" t="s">
        <v>7</v>
      </c>
      <c r="F163" s="14" t="s">
        <v>8</v>
      </c>
      <c r="G163" s="13"/>
      <c r="H163" s="13"/>
    </row>
    <row r="164" spans="1:8" ht="16.5" customHeight="1" x14ac:dyDescent="0.3">
      <c r="B164" s="4">
        <f t="array" ref="B164:C164">Days+36+DATE(Calendar9Year,Calendar9MonthOption,1)-WEEKDAY(DATE(Calendar9Year,Calendar9MonthOption,1),WeekdayOption)</f>
        <v>44109</v>
      </c>
      <c r="C164" s="4">
        <v>44110</v>
      </c>
      <c r="D164" s="77" t="s">
        <v>0</v>
      </c>
      <c r="E164" s="78"/>
      <c r="F164" s="78"/>
      <c r="G164" s="78"/>
      <c r="H164" s="78"/>
    </row>
    <row r="165" spans="1:8" ht="63.75" customHeight="1" x14ac:dyDescent="0.3">
      <c r="B165" s="8"/>
      <c r="C165" s="8"/>
      <c r="D165" s="97"/>
      <c r="E165" s="97"/>
      <c r="F165" s="97"/>
      <c r="G165" s="97"/>
      <c r="H165" s="97"/>
    </row>
    <row r="166" spans="1:8" ht="54" customHeight="1" x14ac:dyDescent="0.9">
      <c r="A166" s="2"/>
      <c r="B166" s="1">
        <f>YEAR(DATE(Calendar9Year,Calendar9MonthOption+1,1))</f>
        <v>2020</v>
      </c>
      <c r="C166" s="94" t="str">
        <f>TEXT(DATE(Calendar9Year,Calendar9MonthOption+1,1),"mmmm")</f>
        <v>October</v>
      </c>
      <c r="D166" s="94"/>
      <c r="E166" s="94"/>
      <c r="F166" s="7"/>
      <c r="G166" s="7"/>
      <c r="H166" s="2"/>
    </row>
    <row r="167" spans="1:8" ht="14.25" customHeight="1" x14ac:dyDescent="0.3">
      <c r="A167" s="3"/>
      <c r="B167" s="5" t="str">
        <f>UPPER(TEXT(B168,"dddd"))</f>
        <v>MONDAY</v>
      </c>
      <c r="C167" s="6" t="str">
        <f t="shared" ref="C167:H167" si="44">UPPER(TEXT(C168,"dddd"))</f>
        <v>TUESDAY</v>
      </c>
      <c r="D167" s="5" t="str">
        <f t="shared" si="44"/>
        <v>WEDNESDAY</v>
      </c>
      <c r="E167" s="6" t="str">
        <f t="shared" si="44"/>
        <v>THURSDAY</v>
      </c>
      <c r="F167" s="5" t="str">
        <f t="shared" si="44"/>
        <v>FRIDAY</v>
      </c>
      <c r="G167" s="6" t="str">
        <f t="shared" si="44"/>
        <v>SATURDAY</v>
      </c>
      <c r="H167" s="5" t="str">
        <f t="shared" si="44"/>
        <v>SUNDAY</v>
      </c>
    </row>
    <row r="168" spans="1:8" ht="16.5" customHeight="1" x14ac:dyDescent="0.3">
      <c r="B168" s="4">
        <f t="array" ref="B168:H168">Days+1+DATE(Calendar10Year,Calendar10MonthOption,1)-WEEKDAY(DATE(Calendar10Year,Calendar10MonthOption,1),WeekdayOption)</f>
        <v>44102</v>
      </c>
      <c r="C168" s="4">
        <v>44103</v>
      </c>
      <c r="D168" s="4">
        <v>44104</v>
      </c>
      <c r="E168" s="4">
        <v>44105</v>
      </c>
      <c r="F168" s="4">
        <v>44106</v>
      </c>
      <c r="G168" s="12">
        <v>44107</v>
      </c>
      <c r="H168" s="12">
        <v>44108</v>
      </c>
    </row>
    <row r="169" spans="1:8" ht="56.25" customHeight="1" x14ac:dyDescent="0.3">
      <c r="B169" s="8"/>
      <c r="C169" s="8"/>
      <c r="D169" s="8"/>
      <c r="E169" s="9" t="s">
        <v>7</v>
      </c>
      <c r="F169" s="14" t="s">
        <v>8</v>
      </c>
      <c r="G169" s="13"/>
      <c r="H169" s="13"/>
    </row>
    <row r="170" spans="1:8" ht="16.5" customHeight="1" x14ac:dyDescent="0.3">
      <c r="B170" s="4">
        <f t="array" ref="B170:H170">Days+8+DATE(Calendar10Year,Calendar10MonthOption,1)-WEEKDAY(DATE(Calendar10Year,Calendar10MonthOption,1),WeekdayOption)</f>
        <v>44109</v>
      </c>
      <c r="C170" s="4">
        <v>44110</v>
      </c>
      <c r="D170" s="4">
        <v>44111</v>
      </c>
      <c r="E170" s="4">
        <v>44112</v>
      </c>
      <c r="F170" s="4">
        <v>44113</v>
      </c>
      <c r="G170" s="12">
        <v>44114</v>
      </c>
      <c r="H170" s="12">
        <v>44115</v>
      </c>
    </row>
    <row r="171" spans="1:8" ht="56.25" customHeight="1" x14ac:dyDescent="0.3">
      <c r="B171" s="88" t="s">
        <v>9</v>
      </c>
      <c r="C171" s="89"/>
      <c r="D171" s="15" t="s">
        <v>10</v>
      </c>
      <c r="E171" s="8"/>
      <c r="F171" s="14" t="s">
        <v>11</v>
      </c>
      <c r="G171" s="13"/>
      <c r="H171" s="13"/>
    </row>
    <row r="172" spans="1:8" ht="16.5" customHeight="1" x14ac:dyDescent="0.3">
      <c r="B172" s="4">
        <f t="array" ref="B172:H172">Days+15+DATE(Calendar10Year,Calendar10MonthOption,1)-WEEKDAY(DATE(Calendar10Year,Calendar10MonthOption,1),WeekdayOption)</f>
        <v>44116</v>
      </c>
      <c r="C172" s="4">
        <v>44117</v>
      </c>
      <c r="D172" s="4">
        <v>44118</v>
      </c>
      <c r="E172" s="4">
        <v>44119</v>
      </c>
      <c r="F172" s="4">
        <v>44120</v>
      </c>
      <c r="G172" s="12">
        <v>44121</v>
      </c>
      <c r="H172" s="12">
        <v>44122</v>
      </c>
    </row>
    <row r="173" spans="1:8" ht="16.5" customHeight="1" x14ac:dyDescent="0.3">
      <c r="B173" s="92" t="s">
        <v>36</v>
      </c>
      <c r="C173" s="4"/>
      <c r="D173" s="82" t="s">
        <v>13</v>
      </c>
      <c r="E173" s="84" t="s">
        <v>14</v>
      </c>
      <c r="F173" s="11" t="s">
        <v>15</v>
      </c>
      <c r="G173" s="84" t="s">
        <v>17</v>
      </c>
      <c r="H173" s="86"/>
    </row>
    <row r="174" spans="1:8" ht="56.25" customHeight="1" x14ac:dyDescent="0.3">
      <c r="B174" s="93"/>
      <c r="C174" s="8"/>
      <c r="D174" s="83"/>
      <c r="E174" s="85"/>
      <c r="F174" s="14" t="s">
        <v>16</v>
      </c>
      <c r="G174" s="85"/>
      <c r="H174" s="87"/>
    </row>
    <row r="175" spans="1:8" ht="16.5" customHeight="1" x14ac:dyDescent="0.3">
      <c r="B175" s="4">
        <f t="array" ref="B175:H175">Days+22+DATE(Calendar10Year,Calendar10MonthOption,1)-WEEKDAY(DATE(Calendar10Year,Calendar10MonthOption,1),WeekdayOption)</f>
        <v>44123</v>
      </c>
      <c r="C175" s="4">
        <v>44124</v>
      </c>
      <c r="D175" s="4">
        <v>44125</v>
      </c>
      <c r="E175" s="4">
        <v>44126</v>
      </c>
      <c r="F175" s="4">
        <v>44127</v>
      </c>
      <c r="G175" s="12">
        <v>44128</v>
      </c>
      <c r="H175" s="12">
        <v>44129</v>
      </c>
    </row>
    <row r="176" spans="1:8" ht="16.5" customHeight="1" x14ac:dyDescent="0.3">
      <c r="B176" s="75" t="s">
        <v>17</v>
      </c>
      <c r="C176" s="79" t="s">
        <v>18</v>
      </c>
      <c r="D176" s="80" t="s">
        <v>19</v>
      </c>
      <c r="E176" s="81" t="s">
        <v>20</v>
      </c>
      <c r="F176" s="9" t="s">
        <v>5</v>
      </c>
      <c r="G176" s="12"/>
      <c r="H176" s="12"/>
    </row>
    <row r="177" spans="2:8" ht="16.5" customHeight="1" x14ac:dyDescent="0.3">
      <c r="B177" s="75"/>
      <c r="C177" s="79"/>
      <c r="D177" s="80"/>
      <c r="E177" s="81"/>
      <c r="F177" s="11" t="s">
        <v>6</v>
      </c>
      <c r="G177" s="12"/>
      <c r="H177" s="12"/>
    </row>
    <row r="178" spans="2:8" ht="56.25" customHeight="1" x14ac:dyDescent="0.3">
      <c r="B178" s="76"/>
      <c r="C178" s="90" t="s">
        <v>17</v>
      </c>
      <c r="D178" s="91"/>
      <c r="E178" s="9" t="s">
        <v>21</v>
      </c>
      <c r="F178" s="25" t="s">
        <v>22</v>
      </c>
      <c r="G178" s="13"/>
      <c r="H178" s="13"/>
    </row>
    <row r="179" spans="2:8" ht="16.5" customHeight="1" x14ac:dyDescent="0.3">
      <c r="B179" s="4">
        <f t="array" ref="B179:H179">Days+29+DATE(Calendar10Year,Calendar10MonthOption,1)-WEEKDAY(DATE(Calendar10Year,Calendar10MonthOption,1),WeekdayOption)</f>
        <v>44130</v>
      </c>
      <c r="C179" s="4">
        <v>44131</v>
      </c>
      <c r="D179" s="4">
        <v>44132</v>
      </c>
      <c r="E179" s="4">
        <v>44133</v>
      </c>
      <c r="F179" s="4">
        <v>44134</v>
      </c>
      <c r="G179" s="12">
        <v>44135</v>
      </c>
      <c r="H179" s="12">
        <v>44136</v>
      </c>
    </row>
    <row r="180" spans="2:8" ht="57" customHeight="1" x14ac:dyDescent="0.3">
      <c r="B180" s="8"/>
      <c r="C180" s="8"/>
      <c r="D180" s="8"/>
      <c r="E180" s="9" t="s">
        <v>7</v>
      </c>
      <c r="F180" s="14" t="s">
        <v>8</v>
      </c>
      <c r="G180" s="13"/>
      <c r="H180" s="13"/>
    </row>
    <row r="181" spans="2:8" ht="16.5" customHeight="1" x14ac:dyDescent="0.3">
      <c r="B181" s="4">
        <f t="array" ref="B181:C181">Days+36+DATE(Calendar10Year,Calendar10MonthOption,1)-WEEKDAY(DATE(Calendar10Year,Calendar10MonthOption,1),WeekdayOption)</f>
        <v>44137</v>
      </c>
      <c r="C181" s="4">
        <v>44138</v>
      </c>
      <c r="D181" s="77" t="s">
        <v>0</v>
      </c>
      <c r="E181" s="78"/>
      <c r="F181" s="78"/>
      <c r="G181" s="78"/>
      <c r="H181" s="78"/>
    </row>
    <row r="182" spans="2:8" ht="63.75" customHeight="1" x14ac:dyDescent="0.3">
      <c r="B182" s="8"/>
      <c r="C182" s="8"/>
      <c r="D182" s="97"/>
      <c r="E182" s="97"/>
      <c r="F182" s="97"/>
      <c r="G182" s="97"/>
      <c r="H182" s="97"/>
    </row>
    <row r="183" spans="2:8" ht="54" customHeight="1" x14ac:dyDescent="0.9">
      <c r="B183" s="1">
        <f>YEAR(DATE(Calendar10Year,Calendar10MonthOption+1,1))</f>
        <v>2020</v>
      </c>
      <c r="C183" s="94" t="str">
        <f>TEXT(DATE(Calendar10Year,Calendar10MonthOption+1,1),"mmmm")</f>
        <v>November</v>
      </c>
      <c r="D183" s="94"/>
      <c r="E183" s="94"/>
      <c r="F183" s="7"/>
      <c r="G183" s="7"/>
      <c r="H183" s="2"/>
    </row>
    <row r="184" spans="2:8" ht="14.25" customHeight="1" x14ac:dyDescent="0.3">
      <c r="B184" s="5" t="str">
        <f>UPPER(TEXT(B185,"dddd"))</f>
        <v>MONDAY</v>
      </c>
      <c r="C184" s="6" t="str">
        <f t="shared" ref="C184:H184" si="45">UPPER(TEXT(C185,"dddd"))</f>
        <v>TUESDAY</v>
      </c>
      <c r="D184" s="5" t="str">
        <f t="shared" si="45"/>
        <v>WEDNESDAY</v>
      </c>
      <c r="E184" s="6" t="str">
        <f t="shared" si="45"/>
        <v>THURSDAY</v>
      </c>
      <c r="F184" s="5" t="str">
        <f t="shared" si="45"/>
        <v>FRIDAY</v>
      </c>
      <c r="G184" s="6" t="str">
        <f t="shared" si="45"/>
        <v>SATURDAY</v>
      </c>
      <c r="H184" s="5" t="str">
        <f t="shared" si="45"/>
        <v>SUNDAY</v>
      </c>
    </row>
    <row r="185" spans="2:8" ht="16.5" customHeight="1" x14ac:dyDescent="0.3">
      <c r="B185" s="4">
        <f t="array" ref="B185:H185">Days+1+DATE(Calendar11Year,Calendar11MonthOption,1)-WEEKDAY(DATE(Calendar11Year,Calendar11MonthOption,1),WeekdayOption)</f>
        <v>44130</v>
      </c>
      <c r="C185" s="4">
        <v>44131</v>
      </c>
      <c r="D185" s="4">
        <v>44132</v>
      </c>
      <c r="E185" s="4">
        <v>44133</v>
      </c>
      <c r="F185" s="4">
        <v>44134</v>
      </c>
      <c r="G185" s="12">
        <v>44135</v>
      </c>
      <c r="H185" s="12">
        <v>44136</v>
      </c>
    </row>
    <row r="186" spans="2:8" ht="56.25" customHeight="1" x14ac:dyDescent="0.3">
      <c r="B186" s="8"/>
      <c r="C186" s="8"/>
      <c r="D186" s="8"/>
      <c r="E186" s="9" t="s">
        <v>7</v>
      </c>
      <c r="F186" s="14" t="s">
        <v>8</v>
      </c>
      <c r="G186" s="13"/>
      <c r="H186" s="13"/>
    </row>
    <row r="187" spans="2:8" ht="16.5" customHeight="1" x14ac:dyDescent="0.3">
      <c r="B187" s="4">
        <f t="array" ref="B187:H187">Days+8+DATE(Calendar11Year,Calendar11MonthOption,1)-WEEKDAY(DATE(Calendar11Year,Calendar11MonthOption,1),WeekdayOption)</f>
        <v>44137</v>
      </c>
      <c r="C187" s="4">
        <v>44138</v>
      </c>
      <c r="D187" s="4">
        <v>44139</v>
      </c>
      <c r="E187" s="4">
        <v>44140</v>
      </c>
      <c r="F187" s="4">
        <v>44141</v>
      </c>
      <c r="G187" s="12">
        <v>44142</v>
      </c>
      <c r="H187" s="12">
        <v>44143</v>
      </c>
    </row>
    <row r="188" spans="2:8" ht="56.25" customHeight="1" x14ac:dyDescent="0.3">
      <c r="B188" s="88" t="s">
        <v>9</v>
      </c>
      <c r="C188" s="89"/>
      <c r="D188" s="15" t="s">
        <v>10</v>
      </c>
      <c r="E188" s="8"/>
      <c r="F188" s="14" t="s">
        <v>11</v>
      </c>
      <c r="G188" s="13"/>
      <c r="H188" s="13"/>
    </row>
    <row r="189" spans="2:8" ht="16.5" customHeight="1" x14ac:dyDescent="0.3">
      <c r="B189" s="4">
        <f t="array" ref="B189:H189">Days+15+DATE(Calendar11Year,Calendar11MonthOption,1)-WEEKDAY(DATE(Calendar11Year,Calendar11MonthOption,1),WeekdayOption)</f>
        <v>44144</v>
      </c>
      <c r="C189" s="4">
        <v>44145</v>
      </c>
      <c r="D189" s="4">
        <v>44146</v>
      </c>
      <c r="E189" s="4">
        <v>44147</v>
      </c>
      <c r="F189" s="4">
        <v>44148</v>
      </c>
      <c r="G189" s="12">
        <v>44149</v>
      </c>
      <c r="H189" s="12">
        <v>44150</v>
      </c>
    </row>
    <row r="190" spans="2:8" ht="16.5" customHeight="1" x14ac:dyDescent="0.3">
      <c r="B190" s="4"/>
      <c r="C190" s="82" t="s">
        <v>41</v>
      </c>
      <c r="D190" s="104" t="s">
        <v>37</v>
      </c>
      <c r="E190" s="84" t="s">
        <v>14</v>
      </c>
      <c r="F190" s="11" t="s">
        <v>15</v>
      </c>
      <c r="G190" s="84" t="s">
        <v>17</v>
      </c>
      <c r="H190" s="86"/>
    </row>
    <row r="191" spans="2:8" ht="56.25" customHeight="1" x14ac:dyDescent="0.3">
      <c r="B191" s="8"/>
      <c r="C191" s="83"/>
      <c r="D191" s="105"/>
      <c r="E191" s="85"/>
      <c r="F191" s="14" t="s">
        <v>16</v>
      </c>
      <c r="G191" s="85"/>
      <c r="H191" s="87"/>
    </row>
    <row r="192" spans="2:8" ht="16.5" customHeight="1" x14ac:dyDescent="0.3">
      <c r="B192" s="4">
        <f t="array" ref="B192:H192">Days+22+DATE(Calendar11Year,Calendar11MonthOption,1)-WEEKDAY(DATE(Calendar11Year,Calendar11MonthOption,1),WeekdayOption)</f>
        <v>44151</v>
      </c>
      <c r="C192" s="4">
        <v>44152</v>
      </c>
      <c r="D192" s="4">
        <v>44153</v>
      </c>
      <c r="E192" s="4">
        <v>44154</v>
      </c>
      <c r="F192" s="4">
        <v>44155</v>
      </c>
      <c r="G192" s="12">
        <v>44156</v>
      </c>
      <c r="H192" s="12">
        <v>44157</v>
      </c>
    </row>
    <row r="193" spans="2:8" ht="16.5" customHeight="1" x14ac:dyDescent="0.3">
      <c r="B193" s="75" t="s">
        <v>17</v>
      </c>
      <c r="C193" s="79" t="s">
        <v>18</v>
      </c>
      <c r="D193" s="80" t="s">
        <v>19</v>
      </c>
      <c r="E193" s="81" t="s">
        <v>20</v>
      </c>
      <c r="F193" s="9" t="s">
        <v>5</v>
      </c>
      <c r="G193" s="12"/>
      <c r="H193" s="12"/>
    </row>
    <row r="194" spans="2:8" ht="24" customHeight="1" x14ac:dyDescent="0.3">
      <c r="B194" s="75"/>
      <c r="C194" s="79"/>
      <c r="D194" s="80"/>
      <c r="E194" s="81"/>
      <c r="F194" s="11" t="s">
        <v>6</v>
      </c>
      <c r="G194" s="12"/>
      <c r="H194" s="12"/>
    </row>
    <row r="195" spans="2:8" ht="56.25" customHeight="1" x14ac:dyDescent="0.3">
      <c r="B195" s="76"/>
      <c r="C195" s="90" t="s">
        <v>17</v>
      </c>
      <c r="D195" s="91"/>
      <c r="E195" s="9" t="s">
        <v>21</v>
      </c>
      <c r="F195" s="25" t="s">
        <v>22</v>
      </c>
      <c r="G195" s="13"/>
      <c r="H195" s="13"/>
    </row>
    <row r="196" spans="2:8" ht="16.5" customHeight="1" x14ac:dyDescent="0.3">
      <c r="B196" s="4">
        <f t="array" ref="B196:H196">Days+29+DATE(Calendar11Year,Calendar11MonthOption,1)-WEEKDAY(DATE(Calendar11Year,Calendar11MonthOption,1),WeekdayOption)</f>
        <v>44158</v>
      </c>
      <c r="C196" s="4">
        <v>44159</v>
      </c>
      <c r="D196" s="4">
        <v>44160</v>
      </c>
      <c r="E196" s="4">
        <v>44161</v>
      </c>
      <c r="F196" s="4">
        <v>44162</v>
      </c>
      <c r="G196" s="12">
        <v>44163</v>
      </c>
      <c r="H196" s="12">
        <v>44164</v>
      </c>
    </row>
    <row r="197" spans="2:8" ht="57" customHeight="1" x14ac:dyDescent="0.3">
      <c r="B197" s="8"/>
      <c r="C197" s="8"/>
      <c r="D197" s="8"/>
      <c r="E197" s="10" t="s">
        <v>38</v>
      </c>
      <c r="F197" s="14" t="s">
        <v>8</v>
      </c>
      <c r="G197" s="13"/>
      <c r="H197" s="13"/>
    </row>
    <row r="198" spans="2:8" ht="16.5" customHeight="1" x14ac:dyDescent="0.3">
      <c r="B198" s="4">
        <f t="array" ref="B198:C198">Days+36+DATE(Calendar11Year,Calendar11MonthOption,1)-WEEKDAY(DATE(Calendar11Year,Calendar11MonthOption,1),WeekdayOption)</f>
        <v>44165</v>
      </c>
      <c r="C198" s="4">
        <v>44166</v>
      </c>
      <c r="D198" s="77" t="s">
        <v>0</v>
      </c>
      <c r="E198" s="78"/>
      <c r="F198" s="78"/>
      <c r="G198" s="78"/>
      <c r="H198" s="78"/>
    </row>
    <row r="199" spans="2:8" ht="63.75" customHeight="1" x14ac:dyDescent="0.3">
      <c r="B199" s="88" t="s">
        <v>9</v>
      </c>
      <c r="C199" s="89"/>
      <c r="D199" s="97"/>
      <c r="E199" s="97"/>
      <c r="F199" s="97"/>
      <c r="G199" s="97"/>
      <c r="H199" s="97"/>
    </row>
    <row r="200" spans="2:8" ht="54" customHeight="1" x14ac:dyDescent="0.9">
      <c r="B200" s="1">
        <f>YEAR(DATE(Calendar11Year,Calendar11MonthOption+1,1))</f>
        <v>2020</v>
      </c>
      <c r="C200" s="94" t="str">
        <f>TEXT(DATE(Calendar11Year,Calendar11MonthOption+1,1),"mmmm")</f>
        <v>December</v>
      </c>
      <c r="D200" s="94"/>
      <c r="E200" s="94"/>
      <c r="F200" s="7"/>
      <c r="G200" s="7"/>
      <c r="H200" s="2"/>
    </row>
    <row r="201" spans="2:8" ht="14.25" customHeight="1" x14ac:dyDescent="0.3">
      <c r="B201" s="5" t="str">
        <f>UPPER(TEXT(B202,"dddd"))</f>
        <v>MONDAY</v>
      </c>
      <c r="C201" s="6" t="str">
        <f t="shared" ref="C201:H201" si="46">UPPER(TEXT(C202,"dddd"))</f>
        <v>TUESDAY</v>
      </c>
      <c r="D201" s="5" t="str">
        <f t="shared" si="46"/>
        <v>WEDNESDAY</v>
      </c>
      <c r="E201" s="6" t="str">
        <f t="shared" si="46"/>
        <v>THURSDAY</v>
      </c>
      <c r="F201" s="5" t="str">
        <f t="shared" si="46"/>
        <v>FRIDAY</v>
      </c>
      <c r="G201" s="6" t="str">
        <f t="shared" si="46"/>
        <v>SATURDAY</v>
      </c>
      <c r="H201" s="5" t="str">
        <f t="shared" si="46"/>
        <v>SUNDAY</v>
      </c>
    </row>
    <row r="202" spans="2:8" ht="16.5" customHeight="1" x14ac:dyDescent="0.3">
      <c r="B202" s="4">
        <f t="array" ref="B202:H202">Days+1+DATE(Calendar12Year,Calendar12MonthOption,1)-WEEKDAY(DATE(Calendar12Year,Calendar12MonthOption,1),WeekdayOption)</f>
        <v>44165</v>
      </c>
      <c r="C202" s="4">
        <v>44166</v>
      </c>
      <c r="D202" s="4">
        <v>44167</v>
      </c>
      <c r="E202" s="4">
        <v>44168</v>
      </c>
      <c r="F202" s="4">
        <v>44169</v>
      </c>
      <c r="G202" s="12">
        <v>44170</v>
      </c>
      <c r="H202" s="12">
        <v>44171</v>
      </c>
    </row>
    <row r="203" spans="2:8" ht="56.25" customHeight="1" x14ac:dyDescent="0.3">
      <c r="B203" s="88" t="s">
        <v>9</v>
      </c>
      <c r="C203" s="89"/>
      <c r="D203" s="15" t="s">
        <v>10</v>
      </c>
      <c r="E203" s="8"/>
      <c r="F203" s="14" t="s">
        <v>11</v>
      </c>
      <c r="G203" s="13"/>
      <c r="H203" s="13"/>
    </row>
    <row r="204" spans="2:8" ht="16.5" customHeight="1" x14ac:dyDescent="0.3">
      <c r="B204" s="4">
        <f t="array" ref="B204:H204">Days+8+DATE(Calendar12Year,Calendar12MonthOption,1)-WEEKDAY(DATE(Calendar12Year,Calendar12MonthOption,1),WeekdayOption)</f>
        <v>44172</v>
      </c>
      <c r="C204" s="4">
        <v>44173</v>
      </c>
      <c r="D204" s="4">
        <v>44174</v>
      </c>
      <c r="E204" s="4">
        <v>44175</v>
      </c>
      <c r="F204" s="4">
        <v>44176</v>
      </c>
      <c r="G204" s="12">
        <v>44177</v>
      </c>
      <c r="H204" s="12">
        <v>44178</v>
      </c>
    </row>
    <row r="205" spans="2:8" ht="16.5" customHeight="1" x14ac:dyDescent="0.3">
      <c r="B205" s="4"/>
      <c r="C205" s="4"/>
      <c r="D205" s="82" t="s">
        <v>13</v>
      </c>
      <c r="E205" s="84" t="s">
        <v>14</v>
      </c>
      <c r="F205" s="11" t="s">
        <v>15</v>
      </c>
      <c r="G205" s="84" t="s">
        <v>17</v>
      </c>
      <c r="H205" s="86"/>
    </row>
    <row r="206" spans="2:8" ht="56.25" customHeight="1" x14ac:dyDescent="0.3">
      <c r="B206" s="8"/>
      <c r="C206" s="8"/>
      <c r="D206" s="83"/>
      <c r="E206" s="85"/>
      <c r="F206" s="14" t="s">
        <v>16</v>
      </c>
      <c r="G206" s="85"/>
      <c r="H206" s="87"/>
    </row>
    <row r="207" spans="2:8" ht="16.5" customHeight="1" x14ac:dyDescent="0.3">
      <c r="B207" s="4">
        <f t="array" ref="B207:H207">Days+15+DATE(Calendar12Year,Calendar12MonthOption,1)-WEEKDAY(DATE(Calendar12Year,Calendar12MonthOption,1),WeekdayOption)</f>
        <v>44179</v>
      </c>
      <c r="C207" s="4">
        <v>44180</v>
      </c>
      <c r="D207" s="4">
        <v>44181</v>
      </c>
      <c r="E207" s="4">
        <v>44182</v>
      </c>
      <c r="F207" s="4">
        <v>44183</v>
      </c>
      <c r="G207" s="12">
        <v>44184</v>
      </c>
      <c r="H207" s="12">
        <v>44185</v>
      </c>
    </row>
    <row r="208" spans="2:8" ht="16.5" customHeight="1" x14ac:dyDescent="0.3">
      <c r="B208" s="75" t="s">
        <v>17</v>
      </c>
      <c r="C208" s="79" t="s">
        <v>18</v>
      </c>
      <c r="D208" s="80" t="s">
        <v>19</v>
      </c>
      <c r="E208" s="81" t="s">
        <v>20</v>
      </c>
      <c r="F208" s="9" t="s">
        <v>5</v>
      </c>
      <c r="G208" s="12"/>
      <c r="H208" s="12"/>
    </row>
    <row r="209" spans="2:8" ht="16.5" customHeight="1" x14ac:dyDescent="0.3">
      <c r="B209" s="75"/>
      <c r="C209" s="79"/>
      <c r="D209" s="80"/>
      <c r="E209" s="81"/>
      <c r="F209" s="11" t="s">
        <v>6</v>
      </c>
      <c r="G209" s="12"/>
      <c r="H209" s="12"/>
    </row>
    <row r="210" spans="2:8" ht="56.25" customHeight="1" x14ac:dyDescent="0.3">
      <c r="B210" s="76"/>
      <c r="C210" s="90" t="s">
        <v>17</v>
      </c>
      <c r="D210" s="91"/>
      <c r="E210" s="9" t="s">
        <v>21</v>
      </c>
      <c r="F210" s="25" t="s">
        <v>22</v>
      </c>
      <c r="G210" s="13"/>
      <c r="H210" s="13"/>
    </row>
    <row r="211" spans="2:8" ht="16.5" customHeight="1" x14ac:dyDescent="0.3">
      <c r="B211" s="4">
        <f t="array" ref="B211:H211">Days+22+DATE(Calendar12Year,Calendar12MonthOption,1)-WEEKDAY(DATE(Calendar12Year,Calendar12MonthOption,1),WeekdayOption)</f>
        <v>44186</v>
      </c>
      <c r="C211" s="4">
        <v>44187</v>
      </c>
      <c r="D211" s="4">
        <v>44188</v>
      </c>
      <c r="E211" s="4">
        <v>44189</v>
      </c>
      <c r="F211" s="4">
        <v>44190</v>
      </c>
      <c r="G211" s="12">
        <v>44191</v>
      </c>
      <c r="H211" s="12">
        <v>44192</v>
      </c>
    </row>
    <row r="212" spans="2:8" ht="56.25" customHeight="1" x14ac:dyDescent="0.3">
      <c r="B212" s="8"/>
      <c r="C212" s="8"/>
      <c r="D212" s="8"/>
      <c r="E212" s="8"/>
      <c r="F212" s="10" t="s">
        <v>39</v>
      </c>
      <c r="G212" s="13"/>
      <c r="H212" s="13"/>
    </row>
    <row r="213" spans="2:8" ht="16.5" customHeight="1" x14ac:dyDescent="0.3">
      <c r="B213" s="4">
        <f t="array" ref="B213:H213">Days+29+DATE(Calendar12Year,Calendar12MonthOption,1)-WEEKDAY(DATE(Calendar12Year,Calendar12MonthOption,1),WeekdayOption)</f>
        <v>44193</v>
      </c>
      <c r="C213" s="4">
        <v>44194</v>
      </c>
      <c r="D213" s="4">
        <v>44195</v>
      </c>
      <c r="E213" s="4">
        <v>44196</v>
      </c>
      <c r="F213" s="4">
        <v>44197</v>
      </c>
      <c r="G213" s="12">
        <v>44198</v>
      </c>
      <c r="H213" s="12">
        <v>44199</v>
      </c>
    </row>
    <row r="214" spans="2:8" ht="57" customHeight="1" x14ac:dyDescent="0.3">
      <c r="B214" s="8"/>
      <c r="C214" s="8"/>
      <c r="D214" s="8"/>
      <c r="E214" s="8"/>
      <c r="F214" s="8"/>
      <c r="G214" s="13"/>
      <c r="H214" s="13"/>
    </row>
    <row r="215" spans="2:8" ht="16.5" customHeight="1" x14ac:dyDescent="0.3">
      <c r="B215" s="4">
        <f t="array" ref="B215:C215">Days+36+DATE(Calendar12Year,Calendar12MonthOption,1)-WEEKDAY(DATE(Calendar12Year,Calendar12MonthOption,1),WeekdayOption)</f>
        <v>44200</v>
      </c>
      <c r="C215" s="4">
        <v>44201</v>
      </c>
      <c r="D215" s="77" t="s">
        <v>0</v>
      </c>
      <c r="E215" s="78"/>
      <c r="F215" s="78"/>
      <c r="G215" s="78"/>
      <c r="H215" s="78"/>
    </row>
    <row r="216" spans="2:8" ht="63.75" customHeight="1" x14ac:dyDescent="0.3">
      <c r="B216" s="8"/>
      <c r="C216" s="8"/>
      <c r="D216" s="97"/>
      <c r="E216" s="97"/>
      <c r="F216" s="97"/>
      <c r="G216" s="97"/>
      <c r="H216" s="97"/>
    </row>
  </sheetData>
  <mergeCells count="168">
    <mergeCell ref="C190:C191"/>
    <mergeCell ref="E190:E191"/>
    <mergeCell ref="G190:H191"/>
    <mergeCell ref="D190:D191"/>
    <mergeCell ref="G205:H206"/>
    <mergeCell ref="B203:C203"/>
    <mergeCell ref="B199:C199"/>
    <mergeCell ref="D198:H198"/>
    <mergeCell ref="B193:B195"/>
    <mergeCell ref="C193:C194"/>
    <mergeCell ref="D193:D194"/>
    <mergeCell ref="E193:E194"/>
    <mergeCell ref="C195:D195"/>
    <mergeCell ref="D216:H216"/>
    <mergeCell ref="D181:H181"/>
    <mergeCell ref="D182:H182"/>
    <mergeCell ref="D128:H128"/>
    <mergeCell ref="D111:H111"/>
    <mergeCell ref="D165:H165"/>
    <mergeCell ref="D147:H147"/>
    <mergeCell ref="D164:H164"/>
    <mergeCell ref="D129:H129"/>
    <mergeCell ref="D148:H148"/>
    <mergeCell ref="D199:H199"/>
    <mergeCell ref="D215:H215"/>
    <mergeCell ref="C149:E149"/>
    <mergeCell ref="C166:E166"/>
    <mergeCell ref="C183:E183"/>
    <mergeCell ref="C200:E200"/>
    <mergeCell ref="B188:C188"/>
    <mergeCell ref="B208:B210"/>
    <mergeCell ref="C208:C209"/>
    <mergeCell ref="D208:D209"/>
    <mergeCell ref="E208:E209"/>
    <mergeCell ref="C210:D210"/>
    <mergeCell ref="D205:D206"/>
    <mergeCell ref="E205:E206"/>
    <mergeCell ref="B47:C47"/>
    <mergeCell ref="D17:H17"/>
    <mergeCell ref="D18:H18"/>
    <mergeCell ref="D56:H56"/>
    <mergeCell ref="D74:H74"/>
    <mergeCell ref="B52:B54"/>
    <mergeCell ref="D73:H73"/>
    <mergeCell ref="D92:H92"/>
    <mergeCell ref="D36:H36"/>
    <mergeCell ref="D37:H37"/>
    <mergeCell ref="D55:H55"/>
    <mergeCell ref="C75:E75"/>
    <mergeCell ref="D49:D50"/>
    <mergeCell ref="E49:E50"/>
    <mergeCell ref="G49:H50"/>
    <mergeCell ref="C89:C90"/>
    <mergeCell ref="D89:D90"/>
    <mergeCell ref="E89:E90"/>
    <mergeCell ref="C57:E57"/>
    <mergeCell ref="C52:C53"/>
    <mergeCell ref="D52:D53"/>
    <mergeCell ref="E52:E53"/>
    <mergeCell ref="F52:F54"/>
    <mergeCell ref="C54:D54"/>
    <mergeCell ref="G11:H12"/>
    <mergeCell ref="B14:B16"/>
    <mergeCell ref="C14:C15"/>
    <mergeCell ref="D14:D15"/>
    <mergeCell ref="C16:D16"/>
    <mergeCell ref="E14:E15"/>
    <mergeCell ref="B28:C28"/>
    <mergeCell ref="E30:E31"/>
    <mergeCell ref="G30:H31"/>
    <mergeCell ref="B22:B24"/>
    <mergeCell ref="C22:C23"/>
    <mergeCell ref="D22:D23"/>
    <mergeCell ref="E22:E23"/>
    <mergeCell ref="C24:D24"/>
    <mergeCell ref="C1:E1"/>
    <mergeCell ref="C19:E19"/>
    <mergeCell ref="B41:B43"/>
    <mergeCell ref="C41:C42"/>
    <mergeCell ref="D41:D42"/>
    <mergeCell ref="E41:E42"/>
    <mergeCell ref="C43:D43"/>
    <mergeCell ref="B33:B35"/>
    <mergeCell ref="C33:C34"/>
    <mergeCell ref="D33:D34"/>
    <mergeCell ref="E33:E34"/>
    <mergeCell ref="C35:D35"/>
    <mergeCell ref="C38:E38"/>
    <mergeCell ref="D30:D31"/>
    <mergeCell ref="B9:C9"/>
    <mergeCell ref="D11:D12"/>
    <mergeCell ref="E11:E12"/>
    <mergeCell ref="B91:D91"/>
    <mergeCell ref="C94:E94"/>
    <mergeCell ref="D93:H93"/>
    <mergeCell ref="G101:H102"/>
    <mergeCell ref="F104:F106"/>
    <mergeCell ref="B65:C65"/>
    <mergeCell ref="B84:C84"/>
    <mergeCell ref="B78:B80"/>
    <mergeCell ref="C78:C79"/>
    <mergeCell ref="D78:D79"/>
    <mergeCell ref="E78:E79"/>
    <mergeCell ref="C80:D80"/>
    <mergeCell ref="B70:B72"/>
    <mergeCell ref="C70:C71"/>
    <mergeCell ref="D70:D71"/>
    <mergeCell ref="E70:E71"/>
    <mergeCell ref="C72:D72"/>
    <mergeCell ref="D86:D87"/>
    <mergeCell ref="E86:E87"/>
    <mergeCell ref="G86:H87"/>
    <mergeCell ref="D67:D68"/>
    <mergeCell ref="E67:E68"/>
    <mergeCell ref="G67:H68"/>
    <mergeCell ref="B120:C120"/>
    <mergeCell ref="B99:C99"/>
    <mergeCell ref="B104:B106"/>
    <mergeCell ref="C104:C105"/>
    <mergeCell ref="D104:D105"/>
    <mergeCell ref="E104:E105"/>
    <mergeCell ref="C106:D106"/>
    <mergeCell ref="D101:D102"/>
    <mergeCell ref="E101:E102"/>
    <mergeCell ref="B171:C171"/>
    <mergeCell ref="B159:B161"/>
    <mergeCell ref="C159:C160"/>
    <mergeCell ref="D159:D160"/>
    <mergeCell ref="E159:E160"/>
    <mergeCell ref="C161:D161"/>
    <mergeCell ref="C146:D146"/>
    <mergeCell ref="G141:H142"/>
    <mergeCell ref="B139:C139"/>
    <mergeCell ref="D141:D142"/>
    <mergeCell ref="E141:E142"/>
    <mergeCell ref="B176:B178"/>
    <mergeCell ref="C176:C177"/>
    <mergeCell ref="D176:D177"/>
    <mergeCell ref="E176:E177"/>
    <mergeCell ref="C178:D178"/>
    <mergeCell ref="D173:D174"/>
    <mergeCell ref="E173:E174"/>
    <mergeCell ref="G173:H174"/>
    <mergeCell ref="B173:B174"/>
    <mergeCell ref="B144:B146"/>
    <mergeCell ref="D110:H110"/>
    <mergeCell ref="C144:C145"/>
    <mergeCell ref="D144:D145"/>
    <mergeCell ref="E144:E145"/>
    <mergeCell ref="D156:D157"/>
    <mergeCell ref="E156:E157"/>
    <mergeCell ref="G156:H157"/>
    <mergeCell ref="C154:D154"/>
    <mergeCell ref="B133:B135"/>
    <mergeCell ref="C133:C134"/>
    <mergeCell ref="D133:D134"/>
    <mergeCell ref="E133:E134"/>
    <mergeCell ref="C135:D135"/>
    <mergeCell ref="C112:E112"/>
    <mergeCell ref="C130:E130"/>
    <mergeCell ref="B125:B127"/>
    <mergeCell ref="C125:C126"/>
    <mergeCell ref="D125:D126"/>
    <mergeCell ref="E125:E126"/>
    <mergeCell ref="C127:D127"/>
    <mergeCell ref="D122:D123"/>
    <mergeCell ref="E122:E123"/>
    <mergeCell ref="G122:H123"/>
  </mergeCells>
  <phoneticPr fontId="2" type="noConversion"/>
  <conditionalFormatting sqref="B3:F3 B6:F6 B8:F8 B10:F10 B13:F13 B17 B4 E4 C11">
    <cfRule type="expression" dxfId="666" priority="394">
      <formula>MONTH(B3)&lt;&gt;Calendar1MonthOption</formula>
    </cfRule>
  </conditionalFormatting>
  <conditionalFormatting sqref="B21:F21 B25:F25 B27:F27 B29:F29 B32:F32 B36:C36 B30:C30">
    <cfRule type="expression" dxfId="665" priority="383">
      <formula>MONTH(B21)&lt;&gt;Calendar2MonthOption</formula>
    </cfRule>
  </conditionalFormatting>
  <conditionalFormatting sqref="B40:F40 B44:F44 B46:F46 B48:F48 B51:F51 B55:C55">
    <cfRule type="expression" dxfId="664" priority="381">
      <formula>MONTH(B40)&lt;&gt;Calendar3MonthOption</formula>
    </cfRule>
  </conditionalFormatting>
  <conditionalFormatting sqref="B59:F60 B62:F62 B64:F64 B66:F66 B69:F69 B73:C73 B67:C67">
    <cfRule type="expression" dxfId="663" priority="379">
      <formula>MONTH(B59)&lt;&gt;Calendar4MonthOption</formula>
    </cfRule>
  </conditionalFormatting>
  <conditionalFormatting sqref="B77:F77 B81:F81 B83:F83 B85:F85 B88:F88 B92:C92 B89:B90 B86:C86">
    <cfRule type="expression" dxfId="662" priority="377">
      <formula>MONTH(B77)&lt;&gt;Calendar5MonthOption</formula>
    </cfRule>
  </conditionalFormatting>
  <conditionalFormatting sqref="B96:F96 B98:F98 B100:F100 B103:F103 B107:F108 B110:C110 B101:C101">
    <cfRule type="expression" dxfId="661" priority="375">
      <formula>MONTH(B96)&lt;&gt;Calendar6MonthOption</formula>
    </cfRule>
  </conditionalFormatting>
  <conditionalFormatting sqref="B114:F114 B117:F117 B119:F119 B121:F121 B124:F124 B128:C128 B122:C122 B115:D115">
    <cfRule type="expression" dxfId="660" priority="373">
      <formula>MONTH(B114)&lt;&gt;Calendar7MonthOption</formula>
    </cfRule>
  </conditionalFormatting>
  <conditionalFormatting sqref="B132:F132 B136:F136 B138:F138 B140:F140 B143:F143 B147:C147 B141:C141">
    <cfRule type="expression" dxfId="659" priority="371">
      <formula>MONTH(B132)&lt;&gt;Calendar8MonthOption</formula>
    </cfRule>
  </conditionalFormatting>
  <conditionalFormatting sqref="B151:F151 B153:F153 B155:F155 B158:F158 B162:F162 B164:C164 B156:C156">
    <cfRule type="expression" dxfId="658" priority="369">
      <formula>MONTH(B151)&lt;&gt;Calendar9MonthOption</formula>
    </cfRule>
  </conditionalFormatting>
  <conditionalFormatting sqref="B168:F168 B170:F170 B172:F172 B175:F175 B179:F179 B181:C181 B173:C173">
    <cfRule type="expression" dxfId="657" priority="359">
      <formula>MONTH(B168)&lt;&gt;Calendar10MonthOption</formula>
    </cfRule>
  </conditionalFormatting>
  <conditionalFormatting sqref="B185:F185 B187:F187 B189:F189 B192:F192 B196:F196 B198:C198 B190:C190">
    <cfRule type="expression" dxfId="656" priority="358">
      <formula>MONTH(B185)&lt;&gt;Calendar11MonthOption</formula>
    </cfRule>
  </conditionalFormatting>
  <conditionalFormatting sqref="B202:F202 B204:F204 B207:F207 B211:F211 B213:F213 B215:C215 B205:C205">
    <cfRule type="expression" dxfId="655" priority="357">
      <formula>MONTH(B202)&lt;&gt;Calendar12MonthOption</formula>
    </cfRule>
  </conditionalFormatting>
  <conditionalFormatting sqref="C4">
    <cfRule type="expression" dxfId="654" priority="356">
      <formula>MONTH(C4)&lt;&gt;Calendar1MonthOption</formula>
    </cfRule>
  </conditionalFormatting>
  <conditionalFormatting sqref="C5">
    <cfRule type="expression" dxfId="653" priority="355">
      <formula>MONTH(C5)&lt;&gt;Calendar1MonthOption</formula>
    </cfRule>
  </conditionalFormatting>
  <conditionalFormatting sqref="D4">
    <cfRule type="expression" dxfId="652" priority="354">
      <formula>MONTH(D4)&lt;&gt;Calendar1MonthOption</formula>
    </cfRule>
  </conditionalFormatting>
  <conditionalFormatting sqref="D4">
    <cfRule type="expression" dxfId="651" priority="353">
      <formula>MONTH(D4)&lt;&gt;Calendar1MonthOption</formula>
    </cfRule>
  </conditionalFormatting>
  <conditionalFormatting sqref="D5">
    <cfRule type="expression" dxfId="650" priority="352">
      <formula>MONTH(D5)&lt;&gt;Calendar1MonthOption</formula>
    </cfRule>
  </conditionalFormatting>
  <conditionalFormatting sqref="D5">
    <cfRule type="expression" dxfId="649" priority="351">
      <formula>MONTH(D5)&lt;&gt;Calendar1MonthOption</formula>
    </cfRule>
  </conditionalFormatting>
  <conditionalFormatting sqref="F4">
    <cfRule type="expression" dxfId="648" priority="350">
      <formula>MONTH(F4)&lt;&gt;Calendar1MonthOption</formula>
    </cfRule>
  </conditionalFormatting>
  <conditionalFormatting sqref="F5">
    <cfRule type="expression" dxfId="647" priority="349">
      <formula>MONTH(F5)&lt;&gt;Calendar1MonthOption</formula>
    </cfRule>
  </conditionalFormatting>
  <conditionalFormatting sqref="G4">
    <cfRule type="expression" dxfId="646" priority="348">
      <formula>MONTH(G4)&lt;&gt;Calendar8MonthOption</formula>
    </cfRule>
  </conditionalFormatting>
  <conditionalFormatting sqref="G3">
    <cfRule type="expression" dxfId="645" priority="347">
      <formula>MONTH(G3)&lt;&gt;Calendar8MonthOption</formula>
    </cfRule>
  </conditionalFormatting>
  <conditionalFormatting sqref="H3">
    <cfRule type="expression" dxfId="644" priority="346">
      <formula>MONTH(H3)&lt;&gt;Calendar8MonthOption</formula>
    </cfRule>
  </conditionalFormatting>
  <conditionalFormatting sqref="G6">
    <cfRule type="expression" dxfId="643" priority="345">
      <formula>MONTH(G6)&lt;&gt;Calendar8MonthOption</formula>
    </cfRule>
  </conditionalFormatting>
  <conditionalFormatting sqref="H6">
    <cfRule type="expression" dxfId="642" priority="344">
      <formula>MONTH(H6)&lt;&gt;Calendar8MonthOption</formula>
    </cfRule>
  </conditionalFormatting>
  <conditionalFormatting sqref="G8">
    <cfRule type="expression" dxfId="641" priority="343">
      <formula>MONTH(G8)&lt;&gt;Calendar8MonthOption</formula>
    </cfRule>
  </conditionalFormatting>
  <conditionalFormatting sqref="H8">
    <cfRule type="expression" dxfId="640" priority="342">
      <formula>MONTH(H8)&lt;&gt;Calendar8MonthOption</formula>
    </cfRule>
  </conditionalFormatting>
  <conditionalFormatting sqref="G10">
    <cfRule type="expression" dxfId="639" priority="341">
      <formula>MONTH(G10)&lt;&gt;Calendar8MonthOption</formula>
    </cfRule>
  </conditionalFormatting>
  <conditionalFormatting sqref="H10">
    <cfRule type="expression" dxfId="638" priority="340">
      <formula>MONTH(H10)&lt;&gt;Calendar8MonthOption</formula>
    </cfRule>
  </conditionalFormatting>
  <conditionalFormatting sqref="G13:G15">
    <cfRule type="expression" dxfId="637" priority="339">
      <formula>MONTH(G13)&lt;&gt;Calendar8MonthOption</formula>
    </cfRule>
  </conditionalFormatting>
  <conditionalFormatting sqref="H13:H15">
    <cfRule type="expression" dxfId="636" priority="338">
      <formula>MONTH(H13)&lt;&gt;Calendar8MonthOption</formula>
    </cfRule>
  </conditionalFormatting>
  <conditionalFormatting sqref="C17">
    <cfRule type="expression" dxfId="635" priority="337">
      <formula>MONTH(C17)&lt;&gt;Calendar8MonthOption</formula>
    </cfRule>
  </conditionalFormatting>
  <conditionalFormatting sqref="F7">
    <cfRule type="expression" dxfId="634" priority="336">
      <formula>MONTH(F7)&lt;&gt;Calendar2MonthOption</formula>
    </cfRule>
  </conditionalFormatting>
  <conditionalFormatting sqref="F9">
    <cfRule type="expression" dxfId="633" priority="335">
      <formula>MONTH(F9)&lt;&gt;Calendar1MonthOption</formula>
    </cfRule>
  </conditionalFormatting>
  <conditionalFormatting sqref="B11">
    <cfRule type="expression" dxfId="632" priority="334">
      <formula>MONTH(B11)&lt;&gt;Calendar1MonthOption</formula>
    </cfRule>
  </conditionalFormatting>
  <conditionalFormatting sqref="B11">
    <cfRule type="expression" dxfId="631" priority="333">
      <formula>MONTH(B11)&lt;&gt;Calendar1MonthOption</formula>
    </cfRule>
  </conditionalFormatting>
  <conditionalFormatting sqref="B12">
    <cfRule type="expression" dxfId="630" priority="332">
      <formula>MONTH(B12)&lt;&gt;Calendar1MonthOption</formula>
    </cfRule>
  </conditionalFormatting>
  <conditionalFormatting sqref="B12">
    <cfRule type="expression" dxfId="629" priority="331">
      <formula>MONTH(B12)&lt;&gt;Calendar1MonthOption</formula>
    </cfRule>
  </conditionalFormatting>
  <conditionalFormatting sqref="D11">
    <cfRule type="expression" dxfId="628" priority="330">
      <formula>MONTH(D11)&lt;&gt;Calendar1MonthOption</formula>
    </cfRule>
  </conditionalFormatting>
  <conditionalFormatting sqref="F11">
    <cfRule type="expression" dxfId="627" priority="329">
      <formula>MONTH(F11)&lt;&gt;Calendar1MonthOption</formula>
    </cfRule>
  </conditionalFormatting>
  <conditionalFormatting sqref="F12">
    <cfRule type="expression" dxfId="626" priority="328">
      <formula>MONTH(F12)&lt;&gt;Calendar1MonthOption</formula>
    </cfRule>
  </conditionalFormatting>
  <conditionalFormatting sqref="B14">
    <cfRule type="expression" dxfId="625" priority="327">
      <formula>MONTH(B14)&lt;&gt;Calendar3MonthOption</formula>
    </cfRule>
  </conditionalFormatting>
  <conditionalFormatting sqref="D14">
    <cfRule type="expression" dxfId="624" priority="326">
      <formula>MONTH(D14)&lt;&gt;Calendar3MonthOption</formula>
    </cfRule>
  </conditionalFormatting>
  <conditionalFormatting sqref="E16">
    <cfRule type="expression" dxfId="623" priority="321">
      <formula>MONTH(E16)&lt;&gt;Calendar1MonthOption</formula>
    </cfRule>
  </conditionalFormatting>
  <conditionalFormatting sqref="E14">
    <cfRule type="expression" dxfId="622" priority="325">
      <formula>MONTH(E14)&lt;&gt;Calendar3MonthOption</formula>
    </cfRule>
  </conditionalFormatting>
  <conditionalFormatting sqref="E14">
    <cfRule type="expression" dxfId="621" priority="324">
      <formula>MONTH(E14)&lt;&gt;Calendar1MonthOption</formula>
    </cfRule>
  </conditionalFormatting>
  <conditionalFormatting sqref="E16">
    <cfRule type="expression" dxfId="620" priority="323">
      <formula>MONTH(E16)&lt;&gt;Calendar2MonthOption</formula>
    </cfRule>
  </conditionalFormatting>
  <conditionalFormatting sqref="E16">
    <cfRule type="expression" dxfId="619" priority="322">
      <formula>MONTH(E16)&lt;&gt;Calendar1MonthOption</formula>
    </cfRule>
  </conditionalFormatting>
  <conditionalFormatting sqref="E24">
    <cfRule type="expression" dxfId="618" priority="239">
      <formula>MONTH(E24)&lt;&gt;Calendar2MonthOption</formula>
    </cfRule>
  </conditionalFormatting>
  <conditionalFormatting sqref="K7">
    <cfRule type="expression" dxfId="617" priority="319">
      <formula>MONTH(K7)&lt;&gt;Calendar1MonthOption</formula>
    </cfRule>
  </conditionalFormatting>
  <conditionalFormatting sqref="B49">
    <cfRule type="expression" dxfId="616" priority="215">
      <formula>MONTH(B49)&lt;&gt;Calendar2MonthOption</formula>
    </cfRule>
  </conditionalFormatting>
  <conditionalFormatting sqref="D41">
    <cfRule type="expression" dxfId="615" priority="226">
      <formula>MONTH(D41)&lt;&gt;Calendar3MonthOption</formula>
    </cfRule>
  </conditionalFormatting>
  <conditionalFormatting sqref="F50">
    <cfRule type="expression" dxfId="614" priority="209">
      <formula>MONTH(F50)&lt;&gt;Calendar1MonthOption</formula>
    </cfRule>
  </conditionalFormatting>
  <conditionalFormatting sqref="E33">
    <cfRule type="expression" dxfId="613" priority="233">
      <formula>MONTH(E33)&lt;&gt;Calendar3MonthOption</formula>
    </cfRule>
  </conditionalFormatting>
  <conditionalFormatting sqref="D30">
    <cfRule type="expression" dxfId="612" priority="246">
      <formula>MONTH(D30)&lt;&gt;Calendar1MonthOption</formula>
    </cfRule>
  </conditionalFormatting>
  <conditionalFormatting sqref="B30">
    <cfRule type="expression" dxfId="611" priority="312">
      <formula>MONTH(B30)&lt;&gt;Calendar2MonthOption</formula>
    </cfRule>
  </conditionalFormatting>
  <conditionalFormatting sqref="B30">
    <cfRule type="expression" dxfId="610" priority="311">
      <formula>MONTH(B30)&lt;&gt;Calendar2MonthOption</formula>
    </cfRule>
  </conditionalFormatting>
  <conditionalFormatting sqref="B89">
    <cfRule type="expression" dxfId="609" priority="310">
      <formula>MONTH(B89)&lt;&gt;Calendar5MonthOption</formula>
    </cfRule>
  </conditionalFormatting>
  <conditionalFormatting sqref="B89">
    <cfRule type="expression" dxfId="608" priority="309">
      <formula>MONTH(B89)&lt;&gt;Calendar5MonthOption</formula>
    </cfRule>
  </conditionalFormatting>
  <conditionalFormatting sqref="F115">
    <cfRule type="expression" dxfId="607" priority="308">
      <formula>MONTH(F115)&lt;&gt;Calendar7MonthOption</formula>
    </cfRule>
  </conditionalFormatting>
  <conditionalFormatting sqref="F115">
    <cfRule type="expression" dxfId="606" priority="307">
      <formula>MONTH(F115)&lt;&gt;Calendar7MonthOption</formula>
    </cfRule>
  </conditionalFormatting>
  <conditionalFormatting sqref="B154">
    <cfRule type="expression" dxfId="605" priority="306">
      <formula>MONTH(B154)&lt;&gt;Calendar9MonthOption</formula>
    </cfRule>
  </conditionalFormatting>
  <conditionalFormatting sqref="B154">
    <cfRule type="expression" dxfId="604" priority="305">
      <formula>MONTH(B154)&lt;&gt;Calendar9MonthOption</formula>
    </cfRule>
  </conditionalFormatting>
  <conditionalFormatting sqref="D190">
    <cfRule type="expression" dxfId="603" priority="303">
      <formula>MONTH(D190)&lt;&gt;Calendar11MonthOption</formula>
    </cfRule>
  </conditionalFormatting>
  <conditionalFormatting sqref="F212">
    <cfRule type="expression" dxfId="602" priority="302">
      <formula>MONTH(F212)&lt;&gt;Calendar12MonthOption</formula>
    </cfRule>
  </conditionalFormatting>
  <conditionalFormatting sqref="F212">
    <cfRule type="expression" dxfId="601" priority="301">
      <formula>MONTH(F212)&lt;&gt;Calendar12MonthOption</formula>
    </cfRule>
  </conditionalFormatting>
  <conditionalFormatting sqref="F30">
    <cfRule type="expression" dxfId="600" priority="245">
      <formula>MONTH(F30)&lt;&gt;Calendar1MonthOption</formula>
    </cfRule>
  </conditionalFormatting>
  <conditionalFormatting sqref="E33">
    <cfRule type="expression" dxfId="599" priority="232">
      <formula>MONTH(E33)&lt;&gt;Calendar1MonthOption</formula>
    </cfRule>
  </conditionalFormatting>
  <conditionalFormatting sqref="D33">
    <cfRule type="expression" dxfId="598" priority="234">
      <formula>MONTH(D33)&lt;&gt;Calendar3MonthOption</formula>
    </cfRule>
  </conditionalFormatting>
  <conditionalFormatting sqref="F31">
    <cfRule type="expression" dxfId="597" priority="244">
      <formula>MONTH(F31)&lt;&gt;Calendar1MonthOption</formula>
    </cfRule>
  </conditionalFormatting>
  <conditionalFormatting sqref="B33">
    <cfRule type="expression" dxfId="596" priority="235">
      <formula>MONTH(B33)&lt;&gt;Calendar3MonthOption</formula>
    </cfRule>
  </conditionalFormatting>
  <conditionalFormatting sqref="E35">
    <cfRule type="expression" dxfId="595" priority="229">
      <formula>MONTH(E35)&lt;&gt;Calendar1MonthOption</formula>
    </cfRule>
  </conditionalFormatting>
  <conditionalFormatting sqref="G21:G23 G25 G27 G29 G32:G34">
    <cfRule type="expression" dxfId="594" priority="284">
      <formula>MONTH(G21)&lt;&gt;Calendar8MonthOption</formula>
    </cfRule>
  </conditionalFormatting>
  <conditionalFormatting sqref="H21:H23 H25 H27 H29 H32:H34">
    <cfRule type="expression" dxfId="593" priority="283">
      <formula>MONTH(H21)&lt;&gt;Calendar8MonthOption</formula>
    </cfRule>
  </conditionalFormatting>
  <conditionalFormatting sqref="G40:G42 G44 G46 G48 G51:G53">
    <cfRule type="expression" dxfId="592" priority="282">
      <formula>MONTH(G40)&lt;&gt;Calendar8MonthOption</formula>
    </cfRule>
  </conditionalFormatting>
  <conditionalFormatting sqref="H40:H42 H44 H46 H48 H51:H53">
    <cfRule type="expression" dxfId="591" priority="281">
      <formula>MONTH(H40)&lt;&gt;Calendar8MonthOption</formula>
    </cfRule>
  </conditionalFormatting>
  <conditionalFormatting sqref="G59:G60 G62 G64 G66 G69:G71">
    <cfRule type="expression" dxfId="590" priority="280">
      <formula>MONTH(G59)&lt;&gt;Calendar8MonthOption</formula>
    </cfRule>
  </conditionalFormatting>
  <conditionalFormatting sqref="H59:H60 H62 H64 H66 H69:H71">
    <cfRule type="expression" dxfId="589" priority="279">
      <formula>MONTH(H59)&lt;&gt;Calendar8MonthOption</formula>
    </cfRule>
  </conditionalFormatting>
  <conditionalFormatting sqref="G77:G79 G81 G83 G85 G88:G90">
    <cfRule type="expression" dxfId="588" priority="278">
      <formula>MONTH(G77)&lt;&gt;Calendar8MonthOption</formula>
    </cfRule>
  </conditionalFormatting>
  <conditionalFormatting sqref="H77:H79 H81 H83 H85 H88:H90">
    <cfRule type="expression" dxfId="587" priority="277">
      <formula>MONTH(H77)&lt;&gt;Calendar8MonthOption</formula>
    </cfRule>
  </conditionalFormatting>
  <conditionalFormatting sqref="G96 G98 G100 G103:G105 G107:G108">
    <cfRule type="expression" dxfId="586" priority="276">
      <formula>MONTH(G96)&lt;&gt;Calendar8MonthOption</formula>
    </cfRule>
  </conditionalFormatting>
  <conditionalFormatting sqref="H96 H98 H100 H103:H105 H107:H108">
    <cfRule type="expression" dxfId="585" priority="275">
      <formula>MONTH(H96)&lt;&gt;Calendar8MonthOption</formula>
    </cfRule>
  </conditionalFormatting>
  <conditionalFormatting sqref="G114:G115 G117 G119 G121 G124:G126">
    <cfRule type="expression" dxfId="584" priority="274">
      <formula>MONTH(G114)&lt;&gt;Calendar8MonthOption</formula>
    </cfRule>
  </conditionalFormatting>
  <conditionalFormatting sqref="H114:H115 H117 H119 H121 H124:H126">
    <cfRule type="expression" dxfId="583" priority="273">
      <formula>MONTH(H114)&lt;&gt;Calendar8MonthOption</formula>
    </cfRule>
  </conditionalFormatting>
  <conditionalFormatting sqref="G132:G134 G136 G138 G140 G143:G145">
    <cfRule type="expression" dxfId="582" priority="272">
      <formula>MONTH(G132)&lt;&gt;Calendar8MonthOption</formula>
    </cfRule>
  </conditionalFormatting>
  <conditionalFormatting sqref="H132:H134 H136 H138 H140 H143:H145">
    <cfRule type="expression" dxfId="581" priority="271">
      <formula>MONTH(H132)&lt;&gt;Calendar8MonthOption</formula>
    </cfRule>
  </conditionalFormatting>
  <conditionalFormatting sqref="G151 G153 G155 G158:G160 G162">
    <cfRule type="expression" dxfId="580" priority="270">
      <formula>MONTH(G151)&lt;&gt;Calendar8MonthOption</formula>
    </cfRule>
  </conditionalFormatting>
  <conditionalFormatting sqref="H151 H153 H155 H158:H160 H162">
    <cfRule type="expression" dxfId="579" priority="269">
      <formula>MONTH(H151)&lt;&gt;Calendar8MonthOption</formula>
    </cfRule>
  </conditionalFormatting>
  <conditionalFormatting sqref="G168 G170 G172 G175:G177 G179">
    <cfRule type="expression" dxfId="578" priority="268">
      <formula>MONTH(G168)&lt;&gt;Calendar8MonthOption</formula>
    </cfRule>
  </conditionalFormatting>
  <conditionalFormatting sqref="H168 H170 H172 H175:H177 H179">
    <cfRule type="expression" dxfId="577" priority="267">
      <formula>MONTH(H168)&lt;&gt;Calendar8MonthOption</formula>
    </cfRule>
  </conditionalFormatting>
  <conditionalFormatting sqref="G185 G187 G189 G192:G194 G196">
    <cfRule type="expression" dxfId="576" priority="266">
      <formula>MONTH(G185)&lt;&gt;Calendar8MonthOption</formula>
    </cfRule>
  </conditionalFormatting>
  <conditionalFormatting sqref="H185 H187 H189 H192:H194 H196">
    <cfRule type="expression" dxfId="575" priority="265">
      <formula>MONTH(H185)&lt;&gt;Calendar8MonthOption</formula>
    </cfRule>
  </conditionalFormatting>
  <conditionalFormatting sqref="G202 G204 G207:G209 G211 G213">
    <cfRule type="expression" dxfId="574" priority="264">
      <formula>MONTH(G202)&lt;&gt;Calendar8MonthOption</formula>
    </cfRule>
  </conditionalFormatting>
  <conditionalFormatting sqref="H202 H204 H207:H209 H211 H213">
    <cfRule type="expression" dxfId="573" priority="263">
      <formula>MONTH(H202)&lt;&gt;Calendar8MonthOption</formula>
    </cfRule>
  </conditionalFormatting>
  <conditionalFormatting sqref="G115">
    <cfRule type="expression" dxfId="572" priority="262">
      <formula>MONTH(G115)&lt;&gt;Calendar7MonthOption</formula>
    </cfRule>
  </conditionalFormatting>
  <conditionalFormatting sqref="G115">
    <cfRule type="expression" dxfId="571" priority="261">
      <formula>MONTH(G115)&lt;&gt;Calendar7MonthOption</formula>
    </cfRule>
  </conditionalFormatting>
  <conditionalFormatting sqref="E72">
    <cfRule type="expression" dxfId="570" priority="193">
      <formula>MONTH(E72)&lt;&gt;Calendar1MonthOption</formula>
    </cfRule>
  </conditionalFormatting>
  <conditionalFormatting sqref="E54">
    <cfRule type="expression" dxfId="569" priority="203">
      <formula>MONTH(E54)&lt;&gt;Calendar1MonthOption</formula>
    </cfRule>
  </conditionalFormatting>
  <conditionalFormatting sqref="F28">
    <cfRule type="expression" dxfId="568" priority="250">
      <formula>MONTH(F28)&lt;&gt;Calendar1MonthOption</formula>
    </cfRule>
  </conditionalFormatting>
  <conditionalFormatting sqref="E52">
    <cfRule type="expression" dxfId="567" priority="205">
      <formula>MONTH(E52)&lt;&gt;Calendar1MonthOption</formula>
    </cfRule>
  </conditionalFormatting>
  <conditionalFormatting sqref="E22">
    <cfRule type="expression" dxfId="566" priority="240">
      <formula>MONTH(E22)&lt;&gt;Calendar1MonthOption</formula>
    </cfRule>
  </conditionalFormatting>
  <conditionalFormatting sqref="E43">
    <cfRule type="expression" dxfId="565" priority="221">
      <formula>MONTH(E43)&lt;&gt;Calendar1MonthOption</formula>
    </cfRule>
  </conditionalFormatting>
  <conditionalFormatting sqref="F61">
    <cfRule type="expression" dxfId="564" priority="169">
      <formula>MONTH(F61)&lt;&gt;Calendar1MonthOption</formula>
    </cfRule>
  </conditionalFormatting>
  <conditionalFormatting sqref="F26">
    <cfRule type="expression" dxfId="563" priority="251">
      <formula>MONTH(F26)&lt;&gt;Calendar2MonthOption</formula>
    </cfRule>
  </conditionalFormatting>
  <conditionalFormatting sqref="F68">
    <cfRule type="expression" dxfId="562" priority="189">
      <formula>MONTH(F68)&lt;&gt;Calendar1MonthOption</formula>
    </cfRule>
  </conditionalFormatting>
  <conditionalFormatting sqref="B31">
    <cfRule type="expression" dxfId="561" priority="249">
      <formula>MONTH(B31)&lt;&gt;Calendar2MonthOption</formula>
    </cfRule>
  </conditionalFormatting>
  <conditionalFormatting sqref="B31">
    <cfRule type="expression" dxfId="560" priority="248">
      <formula>MONTH(B31)&lt;&gt;Calendar2MonthOption</formula>
    </cfRule>
  </conditionalFormatting>
  <conditionalFormatting sqref="B31">
    <cfRule type="expression" dxfId="559" priority="247">
      <formula>MONTH(B31)&lt;&gt;Calendar2MonthOption</formula>
    </cfRule>
  </conditionalFormatting>
  <conditionalFormatting sqref="E24">
    <cfRule type="expression" dxfId="558" priority="238">
      <formula>MONTH(E24)&lt;&gt;Calendar1MonthOption</formula>
    </cfRule>
  </conditionalFormatting>
  <conditionalFormatting sqref="E24">
    <cfRule type="expression" dxfId="557" priority="237">
      <formula>MONTH(E24)&lt;&gt;Calendar1MonthOption</formula>
    </cfRule>
  </conditionalFormatting>
  <conditionalFormatting sqref="E70">
    <cfRule type="expression" dxfId="556" priority="196">
      <formula>MONTH(E70)&lt;&gt;Calendar1MonthOption</formula>
    </cfRule>
  </conditionalFormatting>
  <conditionalFormatting sqref="B22">
    <cfRule type="expression" dxfId="555" priority="243">
      <formula>MONTH(B22)&lt;&gt;Calendar3MonthOption</formula>
    </cfRule>
  </conditionalFormatting>
  <conditionalFormatting sqref="D22">
    <cfRule type="expression" dxfId="554" priority="242">
      <formula>MONTH(D22)&lt;&gt;Calendar3MonthOption</formula>
    </cfRule>
  </conditionalFormatting>
  <conditionalFormatting sqref="F67">
    <cfRule type="expression" dxfId="553" priority="190">
      <formula>MONTH(F67)&lt;&gt;Calendar1MonthOption</formula>
    </cfRule>
  </conditionalFormatting>
  <conditionalFormatting sqref="E22">
    <cfRule type="expression" dxfId="552" priority="241">
      <formula>MONTH(E22)&lt;&gt;Calendar3MonthOption</formula>
    </cfRule>
  </conditionalFormatting>
  <conditionalFormatting sqref="E35">
    <cfRule type="expression" dxfId="551" priority="230">
      <formula>MONTH(E35)&lt;&gt;Calendar1MonthOption</formula>
    </cfRule>
  </conditionalFormatting>
  <conditionalFormatting sqref="E35">
    <cfRule type="expression" dxfId="550" priority="231">
      <formula>MONTH(E35)&lt;&gt;Calendar2MonthOption</formula>
    </cfRule>
  </conditionalFormatting>
  <conditionalFormatting sqref="F49">
    <cfRule type="expression" dxfId="549" priority="210">
      <formula>MONTH(F49)&lt;&gt;Calendar1MonthOption</formula>
    </cfRule>
  </conditionalFormatting>
  <conditionalFormatting sqref="E72">
    <cfRule type="expression" dxfId="548" priority="195">
      <formula>MONTH(E72)&lt;&gt;Calendar2MonthOption</formula>
    </cfRule>
  </conditionalFormatting>
  <conditionalFormatting sqref="B41">
    <cfRule type="expression" dxfId="547" priority="227">
      <formula>MONTH(B41)&lt;&gt;Calendar3MonthOption</formula>
    </cfRule>
  </conditionalFormatting>
  <conditionalFormatting sqref="D49">
    <cfRule type="expression" dxfId="546" priority="211">
      <formula>MONTH(D49)&lt;&gt;Calendar1MonthOption</formula>
    </cfRule>
  </conditionalFormatting>
  <conditionalFormatting sqref="D70">
    <cfRule type="expression" dxfId="545" priority="198">
      <formula>MONTH(D70)&lt;&gt;Calendar3MonthOption</formula>
    </cfRule>
  </conditionalFormatting>
  <conditionalFormatting sqref="E54">
    <cfRule type="expression" dxfId="544" priority="202">
      <formula>MONTH(E54)&lt;&gt;Calendar1MonthOption</formula>
    </cfRule>
  </conditionalFormatting>
  <conditionalFormatting sqref="E54">
    <cfRule type="expression" dxfId="543" priority="204">
      <formula>MONTH(E54)&lt;&gt;Calendar2MonthOption</formula>
    </cfRule>
  </conditionalFormatting>
  <conditionalFormatting sqref="F71">
    <cfRule type="expression" dxfId="542" priority="165">
      <formula>MONTH(F71)&lt;&gt;Calendar1MonthOption</formula>
    </cfRule>
  </conditionalFormatting>
  <conditionalFormatting sqref="F70:F71">
    <cfRule type="expression" dxfId="541" priority="167">
      <formula>MONTH(F70)&lt;&gt;Calendar2MonthOption</formula>
    </cfRule>
  </conditionalFormatting>
  <conditionalFormatting sqref="E52">
    <cfRule type="expression" dxfId="540" priority="206">
      <formula>MONTH(E52)&lt;&gt;Calendar3MonthOption</formula>
    </cfRule>
  </conditionalFormatting>
  <conditionalFormatting sqref="F15">
    <cfRule type="expression" dxfId="539" priority="181">
      <formula>MONTH(F15)&lt;&gt;Calendar1MonthOption</formula>
    </cfRule>
  </conditionalFormatting>
  <conditionalFormatting sqref="E41">
    <cfRule type="expression" dxfId="538" priority="225">
      <formula>MONTH(E41)&lt;&gt;Calendar3MonthOption</formula>
    </cfRule>
  </conditionalFormatting>
  <conditionalFormatting sqref="E41">
    <cfRule type="expression" dxfId="537" priority="224">
      <formula>MONTH(E41)&lt;&gt;Calendar1MonthOption</formula>
    </cfRule>
  </conditionalFormatting>
  <conditionalFormatting sqref="E43">
    <cfRule type="expression" dxfId="536" priority="223">
      <formula>MONTH(E43)&lt;&gt;Calendar2MonthOption</formula>
    </cfRule>
  </conditionalFormatting>
  <conditionalFormatting sqref="E43">
    <cfRule type="expression" dxfId="535" priority="222">
      <formula>MONTH(E43)&lt;&gt;Calendar1MonthOption</formula>
    </cfRule>
  </conditionalFormatting>
  <conditionalFormatting sqref="F89:F90">
    <cfRule type="expression" dxfId="534" priority="156">
      <formula>MONTH(F89)&lt;&gt;Calendar2MonthOption</formula>
    </cfRule>
  </conditionalFormatting>
  <conditionalFormatting sqref="F45">
    <cfRule type="expression" dxfId="533" priority="219">
      <formula>MONTH(F45)&lt;&gt;Calendar2MonthOption</formula>
    </cfRule>
  </conditionalFormatting>
  <conditionalFormatting sqref="F47">
    <cfRule type="expression" dxfId="532" priority="218">
      <formula>MONTH(F47)&lt;&gt;Calendar1MonthOption</formula>
    </cfRule>
  </conditionalFormatting>
  <conditionalFormatting sqref="B49:C49">
    <cfRule type="expression" dxfId="531" priority="217">
      <formula>MONTH(B49)&lt;&gt;Calendar2MonthOption</formula>
    </cfRule>
  </conditionalFormatting>
  <conditionalFormatting sqref="B49">
    <cfRule type="expression" dxfId="530" priority="216">
      <formula>MONTH(B49)&lt;&gt;Calendar2MonthOption</formula>
    </cfRule>
  </conditionalFormatting>
  <conditionalFormatting sqref="F43">
    <cfRule type="expression" dxfId="529" priority="172">
      <formula>MONTH(F43)&lt;&gt;Calendar2MonthOption</formula>
    </cfRule>
  </conditionalFormatting>
  <conditionalFormatting sqref="F42">
    <cfRule type="expression" dxfId="528" priority="173">
      <formula>MONTH(F42)&lt;&gt;Calendar1MonthOption</formula>
    </cfRule>
  </conditionalFormatting>
  <conditionalFormatting sqref="F33:F34">
    <cfRule type="expression" dxfId="527" priority="178">
      <formula>MONTH(F33)&lt;&gt;Calendar1MonthOption</formula>
    </cfRule>
  </conditionalFormatting>
  <conditionalFormatting sqref="F70:F71">
    <cfRule type="expression" dxfId="526" priority="166">
      <formula>MONTH(F70)&lt;&gt;Calendar1MonthOption</formula>
    </cfRule>
  </conditionalFormatting>
  <conditionalFormatting sqref="F41:F42">
    <cfRule type="expression" dxfId="525" priority="175">
      <formula>MONTH(F41)&lt;&gt;Calendar2MonthOption</formula>
    </cfRule>
  </conditionalFormatting>
  <conditionalFormatting sqref="F24">
    <cfRule type="expression" dxfId="524" priority="184">
      <formula>MONTH(F24)&lt;&gt;Calendar2MonthOption</formula>
    </cfRule>
  </conditionalFormatting>
  <conditionalFormatting sqref="F41:F42">
    <cfRule type="expression" dxfId="523" priority="174">
      <formula>MONTH(F41)&lt;&gt;Calendar1MonthOption</formula>
    </cfRule>
  </conditionalFormatting>
  <conditionalFormatting sqref="F34">
    <cfRule type="expression" dxfId="522" priority="177">
      <formula>MONTH(F34)&lt;&gt;Calendar1MonthOption</formula>
    </cfRule>
  </conditionalFormatting>
  <conditionalFormatting sqref="E91">
    <cfRule type="expression" dxfId="521" priority="158">
      <formula>MONTH(E91)&lt;&gt;Calendar1MonthOption</formula>
    </cfRule>
  </conditionalFormatting>
  <conditionalFormatting sqref="B52">
    <cfRule type="expression" dxfId="520" priority="208">
      <formula>MONTH(B52)&lt;&gt;Calendar3MonthOption</formula>
    </cfRule>
  </conditionalFormatting>
  <conditionalFormatting sqref="D52">
    <cfRule type="expression" dxfId="519" priority="207">
      <formula>MONTH(D52)&lt;&gt;Calendar3MonthOption</formula>
    </cfRule>
  </conditionalFormatting>
  <conditionalFormatting sqref="F78:F79">
    <cfRule type="expression" dxfId="518" priority="139">
      <formula>MONTH(F78)&lt;&gt;Calendar2MonthOption</formula>
    </cfRule>
  </conditionalFormatting>
  <conditionalFormatting sqref="F16">
    <cfRule type="expression" dxfId="517" priority="180">
      <formula>MONTH(F16)&lt;&gt;Calendar2MonthOption</formula>
    </cfRule>
  </conditionalFormatting>
  <conditionalFormatting sqref="F63">
    <cfRule type="expression" dxfId="516" priority="200">
      <formula>MONTH(F63)&lt;&gt;Calendar2MonthOption</formula>
    </cfRule>
  </conditionalFormatting>
  <conditionalFormatting sqref="F22:F23">
    <cfRule type="expression" dxfId="515" priority="186">
      <formula>MONTH(F22)&lt;&gt;Calendar1MonthOption</formula>
    </cfRule>
  </conditionalFormatting>
  <conditionalFormatting sqref="F89:F90">
    <cfRule type="expression" dxfId="514" priority="155">
      <formula>MONTH(F89)&lt;&gt;Calendar1MonthOption</formula>
    </cfRule>
  </conditionalFormatting>
  <conditionalFormatting sqref="E72">
    <cfRule type="expression" dxfId="513" priority="194">
      <formula>MONTH(E72)&lt;&gt;Calendar1MonthOption</formula>
    </cfRule>
  </conditionalFormatting>
  <conditionalFormatting sqref="B70">
    <cfRule type="expression" dxfId="512" priority="199">
      <formula>MONTH(B70)&lt;&gt;Calendar3MonthOption</formula>
    </cfRule>
  </conditionalFormatting>
  <conditionalFormatting sqref="E70">
    <cfRule type="expression" dxfId="511" priority="197">
      <formula>MONTH(E70)&lt;&gt;Calendar3MonthOption</formula>
    </cfRule>
  </conditionalFormatting>
  <conditionalFormatting sqref="F82">
    <cfRule type="expression" dxfId="510" priority="135">
      <formula>MONTH(F82)&lt;&gt;Calendar2MonthOption</formula>
    </cfRule>
  </conditionalFormatting>
  <conditionalFormatting sqref="F22:F23">
    <cfRule type="expression" dxfId="509" priority="187">
      <formula>MONTH(F22)&lt;&gt;Calendar2MonthOption</formula>
    </cfRule>
  </conditionalFormatting>
  <conditionalFormatting sqref="E89">
    <cfRule type="expression" dxfId="508" priority="160">
      <formula>MONTH(E89)&lt;&gt;Calendar1MonthOption</formula>
    </cfRule>
  </conditionalFormatting>
  <conditionalFormatting sqref="F23">
    <cfRule type="expression" dxfId="507" priority="185">
      <formula>MONTH(F23)&lt;&gt;Calendar1MonthOption</formula>
    </cfRule>
  </conditionalFormatting>
  <conditionalFormatting sqref="D67">
    <cfRule type="expression" dxfId="506" priority="191">
      <formula>MONTH(D67)&lt;&gt;Calendar1MonthOption</formula>
    </cfRule>
  </conditionalFormatting>
  <conditionalFormatting sqref="F65">
    <cfRule type="expression" dxfId="505" priority="188">
      <formula>MONTH(F65)&lt;&gt;Calendar1MonthOption</formula>
    </cfRule>
  </conditionalFormatting>
  <conditionalFormatting sqref="F60:F61">
    <cfRule type="expression" dxfId="504" priority="171">
      <formula>MONTH(F60)&lt;&gt;Calendar2MonthOption</formula>
    </cfRule>
  </conditionalFormatting>
  <conditionalFormatting sqref="F14:F15">
    <cfRule type="expression" dxfId="503" priority="183">
      <formula>MONTH(F14)&lt;&gt;Calendar2MonthOption</formula>
    </cfRule>
  </conditionalFormatting>
  <conditionalFormatting sqref="F60:F61">
    <cfRule type="expression" dxfId="502" priority="170">
      <formula>MONTH(F60)&lt;&gt;Calendar1MonthOption</formula>
    </cfRule>
  </conditionalFormatting>
  <conditionalFormatting sqref="F127">
    <cfRule type="expression" dxfId="501" priority="108">
      <formula>MONTH(F127)&lt;&gt;Calendar2MonthOption</formula>
    </cfRule>
  </conditionalFormatting>
  <conditionalFormatting sqref="F14:F15">
    <cfRule type="expression" dxfId="500" priority="182">
      <formula>MONTH(F14)&lt;&gt;Calendar1MonthOption</formula>
    </cfRule>
  </conditionalFormatting>
  <conditionalFormatting sqref="F35">
    <cfRule type="expression" dxfId="499" priority="176">
      <formula>MONTH(F35)&lt;&gt;Calendar2MonthOption</formula>
    </cfRule>
  </conditionalFormatting>
  <conditionalFormatting sqref="F87">
    <cfRule type="expression" dxfId="498" priority="148">
      <formula>MONTH(F87)&lt;&gt;Calendar1MonthOption</formula>
    </cfRule>
  </conditionalFormatting>
  <conditionalFormatting sqref="F33:F34">
    <cfRule type="expression" dxfId="497" priority="179">
      <formula>MONTH(F33)&lt;&gt;Calendar2MonthOption</formula>
    </cfRule>
  </conditionalFormatting>
  <conditionalFormatting sqref="F84">
    <cfRule type="expression" dxfId="496" priority="147">
      <formula>MONTH(F84)&lt;&gt;Calendar1MonthOption</formula>
    </cfRule>
  </conditionalFormatting>
  <conditionalFormatting sqref="E106">
    <cfRule type="expression" dxfId="495" priority="128">
      <formula>MONTH(E106)&lt;&gt;Calendar2MonthOption</formula>
    </cfRule>
  </conditionalFormatting>
  <conditionalFormatting sqref="F86">
    <cfRule type="expression" dxfId="494" priority="149">
      <formula>MONTH(F86)&lt;&gt;Calendar1MonthOption</formula>
    </cfRule>
  </conditionalFormatting>
  <conditionalFormatting sqref="E108:E109">
    <cfRule type="expression" dxfId="493" priority="125">
      <formula>MONTH(E108)&lt;&gt;Calendar2MonthOption</formula>
    </cfRule>
  </conditionalFormatting>
  <conditionalFormatting sqref="E91">
    <cfRule type="expression" dxfId="492" priority="157">
      <formula>MONTH(E91)&lt;&gt;Calendar1MonthOption</formula>
    </cfRule>
  </conditionalFormatting>
  <conditionalFormatting sqref="F52">
    <cfRule type="expression" dxfId="491" priority="168">
      <formula>MONTH(F52)&lt;&gt;Calendar2MonthOption</formula>
    </cfRule>
  </conditionalFormatting>
  <conditionalFormatting sqref="F78:F79">
    <cfRule type="expression" dxfId="490" priority="138">
      <formula>MONTH(F78)&lt;&gt;Calendar1MonthOption</formula>
    </cfRule>
  </conditionalFormatting>
  <conditionalFormatting sqref="E115:E116">
    <cfRule type="expression" dxfId="489" priority="101">
      <formula>MONTH(E115)&lt;&gt;Calendar2MonthOption</formula>
    </cfRule>
  </conditionalFormatting>
  <conditionalFormatting sqref="E135">
    <cfRule type="expression" dxfId="488" priority="74">
      <formula>MONTH(E135)&lt;&gt;Calendar2MonthOption</formula>
    </cfRule>
  </conditionalFormatting>
  <conditionalFormatting sqref="F101">
    <cfRule type="expression" dxfId="487" priority="120">
      <formula>MONTH(F101)&lt;&gt;Calendar1MonthOption</formula>
    </cfRule>
  </conditionalFormatting>
  <conditionalFormatting sqref="F91">
    <cfRule type="expression" dxfId="486" priority="153">
      <formula>MONTH(F91)&lt;&gt;Calendar2MonthOption</formula>
    </cfRule>
  </conditionalFormatting>
  <conditionalFormatting sqref="D101">
    <cfRule type="expression" dxfId="485" priority="121">
      <formula>MONTH(D101)&lt;&gt;Calendar1MonthOption</formula>
    </cfRule>
  </conditionalFormatting>
  <conditionalFormatting sqref="F72">
    <cfRule type="expression" dxfId="484" priority="164">
      <formula>MONTH(F72)&lt;&gt;Calendar2MonthOption</formula>
    </cfRule>
  </conditionalFormatting>
  <conditionalFormatting sqref="E80">
    <cfRule type="expression" dxfId="483" priority="142">
      <formula>MONTH(E80)&lt;&gt;Calendar2MonthOption</formula>
    </cfRule>
  </conditionalFormatting>
  <conditionalFormatting sqref="E127">
    <cfRule type="expression" dxfId="482" priority="112">
      <formula>MONTH(E127)&lt;&gt;Calendar1MonthOption</formula>
    </cfRule>
  </conditionalFormatting>
  <conditionalFormatting sqref="E78">
    <cfRule type="expression" dxfId="481" priority="143">
      <formula>MONTH(E78)&lt;&gt;Calendar1MonthOption</formula>
    </cfRule>
  </conditionalFormatting>
  <conditionalFormatting sqref="F99">
    <cfRule type="expression" dxfId="480" priority="133">
      <formula>MONTH(F99)&lt;&gt;Calendar1MonthOption</formula>
    </cfRule>
  </conditionalFormatting>
  <conditionalFormatting sqref="D89">
    <cfRule type="expression" dxfId="479" priority="162">
      <formula>MONTH(D89)&lt;&gt;Calendar3MonthOption</formula>
    </cfRule>
  </conditionalFormatting>
  <conditionalFormatting sqref="E89">
    <cfRule type="expression" dxfId="478" priority="161">
      <formula>MONTH(E89)&lt;&gt;Calendar3MonthOption</formula>
    </cfRule>
  </conditionalFormatting>
  <conditionalFormatting sqref="E91">
    <cfRule type="expression" dxfId="477" priority="159">
      <formula>MONTH(E91)&lt;&gt;Calendar2MonthOption</formula>
    </cfRule>
  </conditionalFormatting>
  <conditionalFormatting sqref="F90">
    <cfRule type="expression" dxfId="476" priority="154">
      <formula>MONTH(F90)&lt;&gt;Calendar1MonthOption</formula>
    </cfRule>
  </conditionalFormatting>
  <conditionalFormatting sqref="F146">
    <cfRule type="expression" dxfId="475" priority="84">
      <formula>MONTH(F146)&lt;&gt;Calendar2MonthOption</formula>
    </cfRule>
  </conditionalFormatting>
  <conditionalFormatting sqref="E80">
    <cfRule type="expression" dxfId="474" priority="141">
      <formula>MONTH(E80)&lt;&gt;Calendar1MonthOption</formula>
    </cfRule>
  </conditionalFormatting>
  <conditionalFormatting sqref="F104">
    <cfRule type="expression" dxfId="473" priority="122">
      <formula>MONTH(F104)&lt;&gt;Calendar2MonthOption</formula>
    </cfRule>
  </conditionalFormatting>
  <conditionalFormatting sqref="B90">
    <cfRule type="expression" dxfId="472" priority="152">
      <formula>MONTH(B90)&lt;&gt;Calendar5MonthOption</formula>
    </cfRule>
  </conditionalFormatting>
  <conditionalFormatting sqref="B90">
    <cfRule type="expression" dxfId="471" priority="151">
      <formula>MONTH(B90)&lt;&gt;Calendar5MonthOption</formula>
    </cfRule>
  </conditionalFormatting>
  <conditionalFormatting sqref="F79">
    <cfRule type="expression" dxfId="470" priority="137">
      <formula>MONTH(F79)&lt;&gt;Calendar1MonthOption</formula>
    </cfRule>
  </conditionalFormatting>
  <conditionalFormatting sqref="D86">
    <cfRule type="expression" dxfId="469" priority="150">
      <formula>MONTH(D86)&lt;&gt;Calendar1MonthOption</formula>
    </cfRule>
  </conditionalFormatting>
  <conditionalFormatting sqref="E127">
    <cfRule type="expression" dxfId="468" priority="113">
      <formula>MONTH(E127)&lt;&gt;Calendar1MonthOption</formula>
    </cfRule>
  </conditionalFormatting>
  <conditionalFormatting sqref="E104">
    <cfRule type="expression" dxfId="467" priority="129">
      <formula>MONTH(E104)&lt;&gt;Calendar1MonthOption</formula>
    </cfRule>
  </conditionalFormatting>
  <conditionalFormatting sqref="E109">
    <cfRule type="expression" dxfId="466" priority="123">
      <formula>MONTH(E109)&lt;&gt;Calendar1MonthOption</formula>
    </cfRule>
  </conditionalFormatting>
  <conditionalFormatting sqref="E108:E109">
    <cfRule type="expression" dxfId="465" priority="124">
      <formula>MONTH(E108)&lt;&gt;Calendar1MonthOption</formula>
    </cfRule>
  </conditionalFormatting>
  <conditionalFormatting sqref="E80">
    <cfRule type="expression" dxfId="464" priority="140">
      <formula>MONTH(E80)&lt;&gt;Calendar1MonthOption</formula>
    </cfRule>
  </conditionalFormatting>
  <conditionalFormatting sqref="E106">
    <cfRule type="expression" dxfId="463" priority="127">
      <formula>MONTH(E106)&lt;&gt;Calendar1MonthOption</formula>
    </cfRule>
  </conditionalFormatting>
  <conditionalFormatting sqref="B78">
    <cfRule type="expression" dxfId="462" priority="146">
      <formula>MONTH(B78)&lt;&gt;Calendar3MonthOption</formula>
    </cfRule>
  </conditionalFormatting>
  <conditionalFormatting sqref="D78">
    <cfRule type="expression" dxfId="461" priority="145">
      <formula>MONTH(D78)&lt;&gt;Calendar3MonthOption</formula>
    </cfRule>
  </conditionalFormatting>
  <conditionalFormatting sqref="E78">
    <cfRule type="expression" dxfId="460" priority="144">
      <formula>MONTH(E78)&lt;&gt;Calendar3MonthOption</formula>
    </cfRule>
  </conditionalFormatting>
  <conditionalFormatting sqref="F137">
    <cfRule type="expression" dxfId="459" priority="79">
      <formula>MONTH(F137)&lt;&gt;Calendar2MonthOption</formula>
    </cfRule>
  </conditionalFormatting>
  <conditionalFormatting sqref="F80">
    <cfRule type="expression" dxfId="458" priority="136">
      <formula>MONTH(F80)&lt;&gt;Calendar2MonthOption</formula>
    </cfRule>
  </conditionalFormatting>
  <conditionalFormatting sqref="F97">
    <cfRule type="expression" dxfId="457" priority="134">
      <formula>MONTH(F97)&lt;&gt;Calendar2MonthOption</formula>
    </cfRule>
  </conditionalFormatting>
  <conditionalFormatting sqref="F102">
    <cfRule type="expression" dxfId="456" priority="119">
      <formula>MONTH(F102)&lt;&gt;Calendar1MonthOption</formula>
    </cfRule>
  </conditionalFormatting>
  <conditionalFormatting sqref="F126">
    <cfRule type="expression" dxfId="455" priority="109">
      <formula>MONTH(F126)&lt;&gt;Calendar1MonthOption</formula>
    </cfRule>
  </conditionalFormatting>
  <conditionalFormatting sqref="F125:F126">
    <cfRule type="expression" dxfId="454" priority="110">
      <formula>MONTH(F125)&lt;&gt;Calendar1MonthOption</formula>
    </cfRule>
  </conditionalFormatting>
  <conditionalFormatting sqref="E125">
    <cfRule type="expression" dxfId="453" priority="115">
      <formula>MONTH(E125)&lt;&gt;Calendar1MonthOption</formula>
    </cfRule>
  </conditionalFormatting>
  <conditionalFormatting sqref="E106">
    <cfRule type="expression" dxfId="452" priority="126">
      <formula>MONTH(E106)&lt;&gt;Calendar1MonthOption</formula>
    </cfRule>
  </conditionalFormatting>
  <conditionalFormatting sqref="D122">
    <cfRule type="expression" dxfId="451" priority="107">
      <formula>MONTH(D122)&lt;&gt;Calendar1MonthOption</formula>
    </cfRule>
  </conditionalFormatting>
  <conditionalFormatting sqref="B104">
    <cfRule type="expression" dxfId="450" priority="132">
      <formula>MONTH(B104)&lt;&gt;Calendar3MonthOption</formula>
    </cfRule>
  </conditionalFormatting>
  <conditionalFormatting sqref="D104">
    <cfRule type="expression" dxfId="449" priority="131">
      <formula>MONTH(D104)&lt;&gt;Calendar3MonthOption</formula>
    </cfRule>
  </conditionalFormatting>
  <conditionalFormatting sqref="E104">
    <cfRule type="expression" dxfId="448" priority="130">
      <formula>MONTH(E104)&lt;&gt;Calendar3MonthOption</formula>
    </cfRule>
  </conditionalFormatting>
  <conditionalFormatting sqref="F118">
    <cfRule type="expression" dxfId="447" priority="103">
      <formula>MONTH(F118)&lt;&gt;Calendar2MonthOption</formula>
    </cfRule>
  </conditionalFormatting>
  <conditionalFormatting sqref="E116">
    <cfRule type="expression" dxfId="446" priority="99">
      <formula>MONTH(E116)&lt;&gt;Calendar1MonthOption</formula>
    </cfRule>
  </conditionalFormatting>
  <conditionalFormatting sqref="E115:E116">
    <cfRule type="expression" dxfId="445" priority="100">
      <formula>MONTH(E115)&lt;&gt;Calendar1MonthOption</formula>
    </cfRule>
  </conditionalFormatting>
  <conditionalFormatting sqref="F142">
    <cfRule type="expression" dxfId="444" priority="81">
      <formula>MONTH(F142)&lt;&gt;Calendar1MonthOption</formula>
    </cfRule>
  </conditionalFormatting>
  <conditionalFormatting sqref="F159:F160">
    <cfRule type="expression" dxfId="443" priority="60">
      <formula>MONTH(F159)&lt;&gt;Calendar2MonthOption</formula>
    </cfRule>
  </conditionalFormatting>
  <conditionalFormatting sqref="E144">
    <cfRule type="expression" dxfId="442" priority="91">
      <formula>MONTH(E144)&lt;&gt;Calendar1MonthOption</formula>
    </cfRule>
  </conditionalFormatting>
  <conditionalFormatting sqref="F141">
    <cfRule type="expression" dxfId="441" priority="82">
      <formula>MONTH(F141)&lt;&gt;Calendar1MonthOption</formula>
    </cfRule>
  </conditionalFormatting>
  <conditionalFormatting sqref="E127">
    <cfRule type="expression" dxfId="440" priority="114">
      <formula>MONTH(E127)&lt;&gt;Calendar2MonthOption</formula>
    </cfRule>
  </conditionalFormatting>
  <conditionalFormatting sqref="F123">
    <cfRule type="expression" dxfId="439" priority="105">
      <formula>MONTH(F123)&lt;&gt;Calendar1MonthOption</formula>
    </cfRule>
  </conditionalFormatting>
  <conditionalFormatting sqref="F122">
    <cfRule type="expression" dxfId="438" priority="106">
      <formula>MONTH(F122)&lt;&gt;Calendar1MonthOption</formula>
    </cfRule>
  </conditionalFormatting>
  <conditionalFormatting sqref="F120">
    <cfRule type="expression" dxfId="437" priority="104">
      <formula>MONTH(F120)&lt;&gt;Calendar1MonthOption</formula>
    </cfRule>
  </conditionalFormatting>
  <conditionalFormatting sqref="B125">
    <cfRule type="expression" dxfId="436" priority="118">
      <formula>MONTH(B125)&lt;&gt;Calendar3MonthOption</formula>
    </cfRule>
  </conditionalFormatting>
  <conditionalFormatting sqref="D125">
    <cfRule type="expression" dxfId="435" priority="117">
      <formula>MONTH(D125)&lt;&gt;Calendar3MonthOption</formula>
    </cfRule>
  </conditionalFormatting>
  <conditionalFormatting sqref="E125">
    <cfRule type="expression" dxfId="434" priority="116">
      <formula>MONTH(E125)&lt;&gt;Calendar3MonthOption</formula>
    </cfRule>
  </conditionalFormatting>
  <conditionalFormatting sqref="F125:F126">
    <cfRule type="expression" dxfId="433" priority="111">
      <formula>MONTH(F125)&lt;&gt;Calendar2MonthOption</formula>
    </cfRule>
  </conditionalFormatting>
  <conditionalFormatting sqref="E159">
    <cfRule type="expression" dxfId="432" priority="64">
      <formula>MONTH(E159)&lt;&gt;Calendar1MonthOption</formula>
    </cfRule>
  </conditionalFormatting>
  <conditionalFormatting sqref="E161">
    <cfRule type="expression" dxfId="431" priority="61">
      <formula>MONTH(E161)&lt;&gt;Calendar1MonthOption</formula>
    </cfRule>
  </conditionalFormatting>
  <conditionalFormatting sqref="E146">
    <cfRule type="expression" dxfId="430" priority="89">
      <formula>MONTH(E146)&lt;&gt;Calendar1MonthOption</formula>
    </cfRule>
  </conditionalFormatting>
  <conditionalFormatting sqref="E146">
    <cfRule type="expression" dxfId="429" priority="88">
      <formula>MONTH(E146)&lt;&gt;Calendar1MonthOption</formula>
    </cfRule>
  </conditionalFormatting>
  <conditionalFormatting sqref="E115">
    <cfRule type="expression" dxfId="428" priority="102">
      <formula>MONTH(E115)&lt;&gt;Calendar6MonthOption</formula>
    </cfRule>
  </conditionalFormatting>
  <conditionalFormatting sqref="E146">
    <cfRule type="expression" dxfId="427" priority="90">
      <formula>MONTH(E146)&lt;&gt;Calendar2MonthOption</formula>
    </cfRule>
  </conditionalFormatting>
  <conditionalFormatting sqref="D141">
    <cfRule type="expression" dxfId="426" priority="83">
      <formula>MONTH(D141)&lt;&gt;Calendar1MonthOption</formula>
    </cfRule>
  </conditionalFormatting>
  <conditionalFormatting sqref="E135">
    <cfRule type="expression" dxfId="425" priority="73">
      <formula>MONTH(E135)&lt;&gt;Calendar1MonthOption</formula>
    </cfRule>
  </conditionalFormatting>
  <conditionalFormatting sqref="F116">
    <cfRule type="expression" dxfId="424" priority="98">
      <formula>MONTH(F116)&lt;&gt;Calendar7MonthOption</formula>
    </cfRule>
  </conditionalFormatting>
  <conditionalFormatting sqref="F116">
    <cfRule type="expression" dxfId="423" priority="97">
      <formula>MONTH(F116)&lt;&gt;Calendar7MonthOption</formula>
    </cfRule>
  </conditionalFormatting>
  <conditionalFormatting sqref="G116">
    <cfRule type="expression" dxfId="422" priority="96">
      <formula>MONTH(G116)&lt;&gt;Calendar7MonthOption</formula>
    </cfRule>
  </conditionalFormatting>
  <conditionalFormatting sqref="G116">
    <cfRule type="expression" dxfId="421" priority="95">
      <formula>MONTH(G116)&lt;&gt;Calendar7MonthOption</formula>
    </cfRule>
  </conditionalFormatting>
  <conditionalFormatting sqref="E161">
    <cfRule type="expression" dxfId="420" priority="62">
      <formula>MONTH(E161)&lt;&gt;Calendar1MonthOption</formula>
    </cfRule>
  </conditionalFormatting>
  <conditionalFormatting sqref="E176">
    <cfRule type="expression" dxfId="419" priority="46">
      <formula>MONTH(E176)&lt;&gt;Calendar1MonthOption</formula>
    </cfRule>
  </conditionalFormatting>
  <conditionalFormatting sqref="F145">
    <cfRule type="expression" dxfId="418" priority="85">
      <formula>MONTH(F145)&lt;&gt;Calendar1MonthOption</formula>
    </cfRule>
  </conditionalFormatting>
  <conditionalFormatting sqref="F144:F145">
    <cfRule type="expression" dxfId="417" priority="86">
      <formula>MONTH(F144)&lt;&gt;Calendar1MonthOption</formula>
    </cfRule>
  </conditionalFormatting>
  <conditionalFormatting sqref="F139">
    <cfRule type="expression" dxfId="416" priority="80">
      <formula>MONTH(F139)&lt;&gt;Calendar1MonthOption</formula>
    </cfRule>
  </conditionalFormatting>
  <conditionalFormatting sqref="B144">
    <cfRule type="expression" dxfId="415" priority="94">
      <formula>MONTH(B144)&lt;&gt;Calendar3MonthOption</formula>
    </cfRule>
  </conditionalFormatting>
  <conditionalFormatting sqref="D144">
    <cfRule type="expression" dxfId="414" priority="93">
      <formula>MONTH(D144)&lt;&gt;Calendar3MonthOption</formula>
    </cfRule>
  </conditionalFormatting>
  <conditionalFormatting sqref="E144">
    <cfRule type="expression" dxfId="413" priority="92">
      <formula>MONTH(E144)&lt;&gt;Calendar3MonthOption</formula>
    </cfRule>
  </conditionalFormatting>
  <conditionalFormatting sqref="F144:F145">
    <cfRule type="expression" dxfId="412" priority="87">
      <formula>MONTH(F144)&lt;&gt;Calendar2MonthOption</formula>
    </cfRule>
  </conditionalFormatting>
  <conditionalFormatting sqref="F154">
    <cfRule type="expression" dxfId="411" priority="53">
      <formula>MONTH(F154)&lt;&gt;Calendar1MonthOption</formula>
    </cfRule>
  </conditionalFormatting>
  <conditionalFormatting sqref="F174">
    <cfRule type="expression" dxfId="410" priority="36">
      <formula>MONTH(F174)&lt;&gt;Calendar1MonthOption</formula>
    </cfRule>
  </conditionalFormatting>
  <conditionalFormatting sqref="E135">
    <cfRule type="expression" dxfId="409" priority="72">
      <formula>MONTH(E135)&lt;&gt;Calendar1MonthOption</formula>
    </cfRule>
  </conditionalFormatting>
  <conditionalFormatting sqref="F133:F134">
    <cfRule type="expression" dxfId="408" priority="70">
      <formula>MONTH(F133)&lt;&gt;Calendar1MonthOption</formula>
    </cfRule>
  </conditionalFormatting>
  <conditionalFormatting sqref="F134">
    <cfRule type="expression" dxfId="407" priority="69">
      <formula>MONTH(F134)&lt;&gt;Calendar1MonthOption</formula>
    </cfRule>
  </conditionalFormatting>
  <conditionalFormatting sqref="F135">
    <cfRule type="expression" dxfId="406" priority="68">
      <formula>MONTH(F135)&lt;&gt;Calendar2MonthOption</formula>
    </cfRule>
  </conditionalFormatting>
  <conditionalFormatting sqref="F161">
    <cfRule type="expression" dxfId="405" priority="57">
      <formula>MONTH(F161)&lt;&gt;Calendar2MonthOption</formula>
    </cfRule>
  </conditionalFormatting>
  <conditionalFormatting sqref="E133">
    <cfRule type="expression" dxfId="404" priority="75">
      <formula>MONTH(E133)&lt;&gt;Calendar1MonthOption</formula>
    </cfRule>
  </conditionalFormatting>
  <conditionalFormatting sqref="F133:F134">
    <cfRule type="expression" dxfId="403" priority="71">
      <formula>MONTH(F133)&lt;&gt;Calendar2MonthOption</formula>
    </cfRule>
  </conditionalFormatting>
  <conditionalFormatting sqref="B133">
    <cfRule type="expression" dxfId="402" priority="78">
      <formula>MONTH(B133)&lt;&gt;Calendar3MonthOption</formula>
    </cfRule>
  </conditionalFormatting>
  <conditionalFormatting sqref="D133">
    <cfRule type="expression" dxfId="401" priority="77">
      <formula>MONTH(D133)&lt;&gt;Calendar3MonthOption</formula>
    </cfRule>
  </conditionalFormatting>
  <conditionalFormatting sqref="E133">
    <cfRule type="expression" dxfId="400" priority="76">
      <formula>MONTH(E133)&lt;&gt;Calendar3MonthOption</formula>
    </cfRule>
  </conditionalFormatting>
  <conditionalFormatting sqref="F159:F160">
    <cfRule type="expression" dxfId="399" priority="59">
      <formula>MONTH(F159)&lt;&gt;Calendar1MonthOption</formula>
    </cfRule>
  </conditionalFormatting>
  <conditionalFormatting sqref="F160">
    <cfRule type="expression" dxfId="398" priority="58">
      <formula>MONTH(F160)&lt;&gt;Calendar1MonthOption</formula>
    </cfRule>
  </conditionalFormatting>
  <conditionalFormatting sqref="F169">
    <cfRule type="expression" dxfId="397" priority="50">
      <formula>MONTH(F169)&lt;&gt;Calendar2MonthOption</formula>
    </cfRule>
  </conditionalFormatting>
  <conditionalFormatting sqref="E161">
    <cfRule type="expression" dxfId="396" priority="63">
      <formula>MONTH(E161)&lt;&gt;Calendar2MonthOption</formula>
    </cfRule>
  </conditionalFormatting>
  <conditionalFormatting sqref="E178">
    <cfRule type="expression" dxfId="395" priority="44">
      <formula>MONTH(E178)&lt;&gt;Calendar1MonthOption</formula>
    </cfRule>
  </conditionalFormatting>
  <conditionalFormatting sqref="B159">
    <cfRule type="expression" dxfId="394" priority="67">
      <formula>MONTH(B159)&lt;&gt;Calendar3MonthOption</formula>
    </cfRule>
  </conditionalFormatting>
  <conditionalFormatting sqref="D159">
    <cfRule type="expression" dxfId="393" priority="66">
      <formula>MONTH(D159)&lt;&gt;Calendar3MonthOption</formula>
    </cfRule>
  </conditionalFormatting>
  <conditionalFormatting sqref="E159">
    <cfRule type="expression" dxfId="392" priority="65">
      <formula>MONTH(E159)&lt;&gt;Calendar3MonthOption</formula>
    </cfRule>
  </conditionalFormatting>
  <conditionalFormatting sqref="F157">
    <cfRule type="expression" dxfId="391" priority="54">
      <formula>MONTH(F157)&lt;&gt;Calendar1MonthOption</formula>
    </cfRule>
  </conditionalFormatting>
  <conditionalFormatting sqref="F156">
    <cfRule type="expression" dxfId="390" priority="55">
      <formula>MONTH(F156)&lt;&gt;Calendar1MonthOption</formula>
    </cfRule>
  </conditionalFormatting>
  <conditionalFormatting sqref="D156">
    <cfRule type="expression" dxfId="389" priority="56">
      <formula>MONTH(D156)&lt;&gt;Calendar1MonthOption</formula>
    </cfRule>
  </conditionalFormatting>
  <conditionalFormatting sqref="F152">
    <cfRule type="expression" dxfId="388" priority="52">
      <formula>MONTH(F152)&lt;&gt;Calendar2MonthOption</formula>
    </cfRule>
  </conditionalFormatting>
  <conditionalFormatting sqref="F163">
    <cfRule type="expression" dxfId="387" priority="51">
      <formula>MONTH(F163)&lt;&gt;Calendar2MonthOption</formula>
    </cfRule>
  </conditionalFormatting>
  <conditionalFormatting sqref="E178">
    <cfRule type="expression" dxfId="386" priority="43">
      <formula>MONTH(E178)&lt;&gt;Calendar1MonthOption</formula>
    </cfRule>
  </conditionalFormatting>
  <conditionalFormatting sqref="F178">
    <cfRule type="expression" dxfId="385" priority="39">
      <formula>MONTH(F178)&lt;&gt;Calendar2MonthOption</formula>
    </cfRule>
  </conditionalFormatting>
  <conditionalFormatting sqref="F176:F177">
    <cfRule type="expression" dxfId="384" priority="41">
      <formula>MONTH(F176)&lt;&gt;Calendar1MonthOption</formula>
    </cfRule>
  </conditionalFormatting>
  <conditionalFormatting sqref="F177">
    <cfRule type="expression" dxfId="383" priority="40">
      <formula>MONTH(F177)&lt;&gt;Calendar1MonthOption</formula>
    </cfRule>
  </conditionalFormatting>
  <conditionalFormatting sqref="E178">
    <cfRule type="expression" dxfId="382" priority="45">
      <formula>MONTH(E178)&lt;&gt;Calendar2MonthOption</formula>
    </cfRule>
  </conditionalFormatting>
  <conditionalFormatting sqref="B176">
    <cfRule type="expression" dxfId="381" priority="49">
      <formula>MONTH(B176)&lt;&gt;Calendar3MonthOption</formula>
    </cfRule>
  </conditionalFormatting>
  <conditionalFormatting sqref="D176">
    <cfRule type="expression" dxfId="380" priority="48">
      <formula>MONTH(D176)&lt;&gt;Calendar3MonthOption</formula>
    </cfRule>
  </conditionalFormatting>
  <conditionalFormatting sqref="E176">
    <cfRule type="expression" dxfId="379" priority="47">
      <formula>MONTH(E176)&lt;&gt;Calendar3MonthOption</formula>
    </cfRule>
  </conditionalFormatting>
  <conditionalFormatting sqref="F176:F177">
    <cfRule type="expression" dxfId="378" priority="42">
      <formula>MONTH(F176)&lt;&gt;Calendar2MonthOption</formula>
    </cfRule>
  </conditionalFormatting>
  <conditionalFormatting sqref="F173">
    <cfRule type="expression" dxfId="377" priority="37">
      <formula>MONTH(F173)&lt;&gt;Calendar1MonthOption</formula>
    </cfRule>
  </conditionalFormatting>
  <conditionalFormatting sqref="D173">
    <cfRule type="expression" dxfId="376" priority="38">
      <formula>MONTH(D173)&lt;&gt;Calendar1MonthOption</formula>
    </cfRule>
  </conditionalFormatting>
  <conditionalFormatting sqref="F171">
    <cfRule type="expression" dxfId="375" priority="34">
      <formula>MONTH(F171)&lt;&gt;Calendar1MonthOption</formula>
    </cfRule>
  </conditionalFormatting>
  <conditionalFormatting sqref="F180">
    <cfRule type="expression" dxfId="374" priority="33">
      <formula>MONTH(F180)&lt;&gt;Calendar2MonthOption</formula>
    </cfRule>
  </conditionalFormatting>
  <conditionalFormatting sqref="E193">
    <cfRule type="expression" dxfId="373" priority="29">
      <formula>MONTH(E193)&lt;&gt;Calendar1MonthOption</formula>
    </cfRule>
  </conditionalFormatting>
  <conditionalFormatting sqref="E195">
    <cfRule type="expression" dxfId="372" priority="27">
      <formula>MONTH(E195)&lt;&gt;Calendar1MonthOption</formula>
    </cfRule>
  </conditionalFormatting>
  <conditionalFormatting sqref="E195">
    <cfRule type="expression" dxfId="371" priority="26">
      <formula>MONTH(E195)&lt;&gt;Calendar1MonthOption</formula>
    </cfRule>
  </conditionalFormatting>
  <conditionalFormatting sqref="F195">
    <cfRule type="expression" dxfId="370" priority="22">
      <formula>MONTH(F195)&lt;&gt;Calendar2MonthOption</formula>
    </cfRule>
  </conditionalFormatting>
  <conditionalFormatting sqref="F193:F194">
    <cfRule type="expression" dxfId="369" priority="24">
      <formula>MONTH(F193)&lt;&gt;Calendar1MonthOption</formula>
    </cfRule>
  </conditionalFormatting>
  <conditionalFormatting sqref="F194">
    <cfRule type="expression" dxfId="368" priority="23">
      <formula>MONTH(F194)&lt;&gt;Calendar1MonthOption</formula>
    </cfRule>
  </conditionalFormatting>
  <conditionalFormatting sqref="E195">
    <cfRule type="expression" dxfId="367" priority="28">
      <formula>MONTH(E195)&lt;&gt;Calendar2MonthOption</formula>
    </cfRule>
  </conditionalFormatting>
  <conditionalFormatting sqref="B193">
    <cfRule type="expression" dxfId="366" priority="32">
      <formula>MONTH(B193)&lt;&gt;Calendar3MonthOption</formula>
    </cfRule>
  </conditionalFormatting>
  <conditionalFormatting sqref="D193">
    <cfRule type="expression" dxfId="365" priority="31">
      <formula>MONTH(D193)&lt;&gt;Calendar3MonthOption</formula>
    </cfRule>
  </conditionalFormatting>
  <conditionalFormatting sqref="E193">
    <cfRule type="expression" dxfId="364" priority="30">
      <formula>MONTH(E193)&lt;&gt;Calendar3MonthOption</formula>
    </cfRule>
  </conditionalFormatting>
  <conditionalFormatting sqref="F193:F194">
    <cfRule type="expression" dxfId="363" priority="25">
      <formula>MONTH(F193)&lt;&gt;Calendar2MonthOption</formula>
    </cfRule>
  </conditionalFormatting>
  <conditionalFormatting sqref="F191">
    <cfRule type="expression" dxfId="362" priority="19">
      <formula>MONTH(F191)&lt;&gt;Calendar1MonthOption</formula>
    </cfRule>
  </conditionalFormatting>
  <conditionalFormatting sqref="F190">
    <cfRule type="expression" dxfId="361" priority="20">
      <formula>MONTH(F190)&lt;&gt;Calendar1MonthOption</formula>
    </cfRule>
  </conditionalFormatting>
  <conditionalFormatting sqref="C190">
    <cfRule type="expression" dxfId="360" priority="21">
      <formula>MONTH(C190)&lt;&gt;Calendar1MonthOption</formula>
    </cfRule>
  </conditionalFormatting>
  <conditionalFormatting sqref="F188">
    <cfRule type="expression" dxfId="359" priority="18">
      <formula>MONTH(F188)&lt;&gt;Calendar1MonthOption</formula>
    </cfRule>
  </conditionalFormatting>
  <conditionalFormatting sqref="F186">
    <cfRule type="expression" dxfId="358" priority="17">
      <formula>MONTH(F186)&lt;&gt;Calendar2MonthOption</formula>
    </cfRule>
  </conditionalFormatting>
  <conditionalFormatting sqref="E208">
    <cfRule type="expression" dxfId="357" priority="13">
      <formula>MONTH(E208)&lt;&gt;Calendar1MonthOption</formula>
    </cfRule>
  </conditionalFormatting>
  <conditionalFormatting sqref="E210">
    <cfRule type="expression" dxfId="356" priority="11">
      <formula>MONTH(E210)&lt;&gt;Calendar1MonthOption</formula>
    </cfRule>
  </conditionalFormatting>
  <conditionalFormatting sqref="E210">
    <cfRule type="expression" dxfId="355" priority="10">
      <formula>MONTH(E210)&lt;&gt;Calendar1MonthOption</formula>
    </cfRule>
  </conditionalFormatting>
  <conditionalFormatting sqref="F210">
    <cfRule type="expression" dxfId="354" priority="6">
      <formula>MONTH(F210)&lt;&gt;Calendar2MonthOption</formula>
    </cfRule>
  </conditionalFormatting>
  <conditionalFormatting sqref="F208:F209">
    <cfRule type="expression" dxfId="353" priority="8">
      <formula>MONTH(F208)&lt;&gt;Calendar1MonthOption</formula>
    </cfRule>
  </conditionalFormatting>
  <conditionalFormatting sqref="F209">
    <cfRule type="expression" dxfId="352" priority="7">
      <formula>MONTH(F209)&lt;&gt;Calendar1MonthOption</formula>
    </cfRule>
  </conditionalFormatting>
  <conditionalFormatting sqref="E210">
    <cfRule type="expression" dxfId="351" priority="12">
      <formula>MONTH(E210)&lt;&gt;Calendar2MonthOption</formula>
    </cfRule>
  </conditionalFormatting>
  <conditionalFormatting sqref="B208">
    <cfRule type="expression" dxfId="350" priority="16">
      <formula>MONTH(B208)&lt;&gt;Calendar3MonthOption</formula>
    </cfRule>
  </conditionalFormatting>
  <conditionalFormatting sqref="D208">
    <cfRule type="expression" dxfId="349" priority="15">
      <formula>MONTH(D208)&lt;&gt;Calendar3MonthOption</formula>
    </cfRule>
  </conditionalFormatting>
  <conditionalFormatting sqref="E208">
    <cfRule type="expression" dxfId="348" priority="14">
      <formula>MONTH(E208)&lt;&gt;Calendar3MonthOption</formula>
    </cfRule>
  </conditionalFormatting>
  <conditionalFormatting sqref="F208:F209">
    <cfRule type="expression" dxfId="347" priority="9">
      <formula>MONTH(F208)&lt;&gt;Calendar2MonthOption</formula>
    </cfRule>
  </conditionalFormatting>
  <conditionalFormatting sqref="F206">
    <cfRule type="expression" dxfId="346" priority="3">
      <formula>MONTH(F206)&lt;&gt;Calendar1MonthOption</formula>
    </cfRule>
  </conditionalFormatting>
  <conditionalFormatting sqref="F205">
    <cfRule type="expression" dxfId="345" priority="4">
      <formula>MONTH(F205)&lt;&gt;Calendar1MonthOption</formula>
    </cfRule>
  </conditionalFormatting>
  <conditionalFormatting sqref="D205">
    <cfRule type="expression" dxfId="344" priority="5">
      <formula>MONTH(D205)&lt;&gt;Calendar1MonthOption</formula>
    </cfRule>
  </conditionalFormatting>
  <conditionalFormatting sqref="F203">
    <cfRule type="expression" dxfId="343" priority="2">
      <formula>MONTH(F203)&lt;&gt;Calendar1MonthOption</formula>
    </cfRule>
  </conditionalFormatting>
  <conditionalFormatting sqref="F197">
    <cfRule type="expression" dxfId="342" priority="1">
      <formula>MONTH(F197)&lt;&gt;Calendar2MonthOption</formula>
    </cfRule>
  </conditionalFormatting>
  <dataValidations xWindow="261" yWindow="449" count="14">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B2" xr:uid="{00000000-0002-0000-0000-000000000000}">
      <formula1>"SUNDAY,MONDAY,TUESDAY,WEDNESDAY,THURSDAY,FRIDAY,SATURDAY"</formula1>
    </dataValidation>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C1:E1" xr:uid="{00000000-0002-0000-0000-000001000000}">
      <formula1>"January,February,March,April,May,June,July,August,September,October,November,December"</formula1>
    </dataValidation>
    <dataValidation allowBlank="1" showInputMessage="1" prompt="This workbook is a 12-month calendar. Enter starting year in cell B1, then select the starting month in cell C1. The calendar will update automatically for subsequent months" sqref="A1" xr:uid="{00000000-0002-0000-0000-000002000000}"/>
    <dataValidation allowBlank="1" showInputMessage="1" showErrorMessage="1" prompt="Enter year in this cell" sqref="B1" xr:uid="{00000000-0002-0000-0000-000003000000}"/>
    <dataValidation allowBlank="1" showInputMessage="1" prompt="Automatically determined weekday. To change weekdays, select a new week start day in cell B2" sqref="C2:H2 B20" xr:uid="{00000000-0002-0000-0000-000004000000}"/>
    <dataValidation allowBlank="1" showInputMessage="1" prompt="Date" sqref="B3:B4" xr:uid="{00000000-0002-0000-0000-000005000000}"/>
    <dataValidation allowBlank="1" showInputMessage="1" prompt="Enter daily notes here" sqref="B5" xr:uid="{00000000-0002-0000-0000-000006000000}"/>
    <dataValidation allowBlank="1" showInputMessage="1" prompt="Calendar year is automatically updated based on the year selected in cell B1" sqref="B19" xr:uid="{00000000-0002-0000-0000-000007000000}"/>
    <dataValidation allowBlank="1" showInputMessage="1" prompt="Calendar month is automatically updated based on the month selected in cell C1" sqref="C19:E19" xr:uid="{00000000-0002-0000-0000-000008000000}"/>
    <dataValidation allowBlank="1" showInputMessage="1" prompt="Enter monthly Notes in cell below" sqref="D17:H17" xr:uid="{00000000-0002-0000-0000-00000C000000}"/>
    <dataValidation allowBlank="1" showInputMessage="1" prompt="Enter monthly Notes in this cell" sqref="D18:H18" xr:uid="{00000000-0002-0000-0000-00000D000000}"/>
    <dataValidation allowBlank="1" showInputMessage="1" showErrorMessage="1" prompt="Calendar year is automatically updated based on the year selected in cell B1" sqref="B38 B57 B75 B94 B112 B130 B149 B166 B183 B200" xr:uid="{00000000-0002-0000-0000-00000E000000}"/>
    <dataValidation allowBlank="1" showInputMessage="1" showErrorMessage="1" prompt="Calendar month is automatically updated based on the month selected in cell C1" sqref="C183:E183 C38:E38 C57:E57 C75:E75 C94:E94 C112:E112 C130:E130 C149:E149 C166:E166 C200:E200" xr:uid="{00000000-0002-0000-0000-00000F000000}"/>
    <dataValidation allowBlank="1" showInputMessage="1" showErrorMessage="1" prompt="Automatically determined weekday. To change weekdays, select a new week start day in cell B2" sqref="C20:H20 B39:H39 B58:H58 B76:H76 B95:H95 B113:H113 B131:H131 B150:H150 B167:H167 B184:H184 B201:H201" xr:uid="{00000000-0002-0000-0000-000010000000}"/>
  </dataValidations>
  <printOptions horizontalCentered="1" verticalCentered="1"/>
  <pageMargins left="0.25" right="0.25" top="0.45" bottom="0.45" header="0.5" footer="0.5"/>
  <pageSetup fitToHeight="0" orientation="landscape" r:id="rId1"/>
  <headerFooter alignWithMargins="0"/>
  <rowBreaks count="11" manualBreakCount="11">
    <brk id="18" min="1" max="8" man="1"/>
    <brk id="37" min="1" max="8" man="1"/>
    <brk id="56" min="1" max="8" man="1"/>
    <brk id="74" min="1" max="8" man="1"/>
    <brk id="93" min="1" max="8" man="1"/>
    <brk id="111" min="1" max="8" man="1"/>
    <brk id="129" min="1" max="8" man="1"/>
    <brk id="148" min="1" max="8" man="1"/>
    <brk id="165" min="1" max="8" man="1"/>
    <brk id="182" min="1" max="8" man="1"/>
    <brk id="199" min="1" max="8"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0094-6318-47EF-B31B-3C63826D2944}">
  <dimension ref="A1:K19"/>
  <sheetViews>
    <sheetView zoomScale="70" zoomScaleNormal="70" workbookViewId="0">
      <selection activeCell="G7" sqref="G7:G8"/>
    </sheetView>
  </sheetViews>
  <sheetFormatPr defaultRowHeight="14.4" x14ac:dyDescent="0.3"/>
  <cols>
    <col min="1" max="7" width="25.5546875" customWidth="1"/>
  </cols>
  <sheetData>
    <row r="1" spans="1:11" ht="46.8" x14ac:dyDescent="0.9">
      <c r="A1" s="1">
        <v>2020</v>
      </c>
      <c r="B1" s="94" t="s">
        <v>2</v>
      </c>
      <c r="C1" s="94"/>
      <c r="D1" s="94"/>
      <c r="E1" s="2"/>
      <c r="F1" s="2"/>
      <c r="G1" s="2"/>
    </row>
    <row r="2" spans="1:11" x14ac:dyDescent="0.3">
      <c r="A2" s="5" t="s">
        <v>1</v>
      </c>
      <c r="B2" s="6" t="str">
        <f>UPPER(TEXT(B3,"dddd"))</f>
        <v>TUESDAY</v>
      </c>
      <c r="C2" s="5" t="str">
        <f t="shared" ref="C2:G2" si="0">UPPER(TEXT(C3,"dddd"))</f>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Days+1+DATE(Calendar1Year,Calendar1MonthOption,1)-WEEKDAY(DATE(Calendar1Year,Calendar1MonthOption,1),WeekdayOption)</f>
        <v>43829</v>
      </c>
      <c r="B3" s="4">
        <v>43830</v>
      </c>
      <c r="C3" s="4">
        <v>43831</v>
      </c>
      <c r="D3" s="4">
        <v>43832</v>
      </c>
      <c r="E3" s="4">
        <v>43833</v>
      </c>
      <c r="F3" s="12">
        <v>43834</v>
      </c>
      <c r="G3" s="12">
        <v>43835</v>
      </c>
      <c r="J3" s="17"/>
      <c r="K3" t="s">
        <v>25</v>
      </c>
    </row>
    <row r="4" spans="1:11" ht="55.2" x14ac:dyDescent="0.3">
      <c r="A4" s="4"/>
      <c r="B4" s="9" t="s">
        <v>3</v>
      </c>
      <c r="C4" s="10" t="s">
        <v>4</v>
      </c>
      <c r="D4" s="4"/>
      <c r="E4" s="9" t="s">
        <v>5</v>
      </c>
      <c r="F4" s="12"/>
      <c r="G4" s="13"/>
      <c r="J4" s="18"/>
      <c r="K4" t="s">
        <v>26</v>
      </c>
    </row>
    <row r="5" spans="1:11" ht="27.6" x14ac:dyDescent="0.3">
      <c r="A5" s="8"/>
      <c r="B5" s="9"/>
      <c r="C5" s="10"/>
      <c r="D5" s="8"/>
      <c r="E5" s="11" t="s">
        <v>6</v>
      </c>
      <c r="F5" s="13"/>
      <c r="G5" s="13"/>
      <c r="J5" s="19"/>
      <c r="K5" t="s">
        <v>27</v>
      </c>
    </row>
    <row r="6" spans="1:11" ht="22.2" x14ac:dyDescent="0.3">
      <c r="A6" s="4">
        <f t="array" ref="A6:G6">Days+8+DATE(Calendar1Year,Calendar1MonthOption,1)-WEEKDAY(DATE(Calendar1Year,Calendar1MonthOption,1),WeekdayOption)</f>
        <v>43836</v>
      </c>
      <c r="B6" s="4">
        <v>43837</v>
      </c>
      <c r="C6" s="4">
        <v>43838</v>
      </c>
      <c r="D6" s="4">
        <v>43839</v>
      </c>
      <c r="E6" s="4">
        <v>43840</v>
      </c>
      <c r="F6" s="12">
        <v>43841</v>
      </c>
      <c r="G6" s="12">
        <v>43842</v>
      </c>
      <c r="J6" s="20"/>
      <c r="K6" t="s">
        <v>28</v>
      </c>
    </row>
    <row r="7" spans="1:11" ht="27.6" x14ac:dyDescent="0.3">
      <c r="A7" s="110"/>
      <c r="B7" s="106"/>
      <c r="C7" s="106"/>
      <c r="D7" s="9" t="s">
        <v>7</v>
      </c>
      <c r="E7" s="108" t="s">
        <v>8</v>
      </c>
      <c r="F7" s="112"/>
      <c r="G7" s="112"/>
      <c r="J7" s="10"/>
      <c r="K7" t="s">
        <v>29</v>
      </c>
    </row>
    <row r="8" spans="1:11" ht="56.4" customHeight="1" x14ac:dyDescent="0.3">
      <c r="A8" s="111"/>
      <c r="B8" s="107"/>
      <c r="C8" s="107"/>
      <c r="D8" s="70" t="s">
        <v>95</v>
      </c>
      <c r="E8" s="109"/>
      <c r="F8" s="113"/>
      <c r="G8" s="113"/>
      <c r="J8" s="10"/>
    </row>
    <row r="9" spans="1:11" ht="22.2" x14ac:dyDescent="0.3">
      <c r="A9" s="4">
        <f t="array" ref="A9:G9">Days+15+DATE(Calendar1Year,Calendar1MonthOption,1)-WEEKDAY(DATE(Calendar1Year,Calendar1MonthOption,1),WeekdayOption)</f>
        <v>43843</v>
      </c>
      <c r="B9" s="4">
        <v>43844</v>
      </c>
      <c r="C9" s="4">
        <v>43845</v>
      </c>
      <c r="D9" s="4">
        <v>43846</v>
      </c>
      <c r="E9" s="4">
        <v>43847</v>
      </c>
      <c r="F9" s="12">
        <v>43848</v>
      </c>
      <c r="G9" s="12">
        <v>43849</v>
      </c>
      <c r="J9" s="21"/>
      <c r="K9" t="s">
        <v>30</v>
      </c>
    </row>
    <row r="10" spans="1:11" ht="69" x14ac:dyDescent="0.3">
      <c r="A10" s="88" t="s">
        <v>9</v>
      </c>
      <c r="B10" s="89"/>
      <c r="C10" s="15" t="s">
        <v>10</v>
      </c>
      <c r="D10" s="8"/>
      <c r="E10" s="14" t="s">
        <v>11</v>
      </c>
      <c r="F10" s="13"/>
      <c r="G10" s="13"/>
      <c r="J10" s="22"/>
      <c r="K10" t="s">
        <v>31</v>
      </c>
    </row>
    <row r="11" spans="1:11" ht="22.2" x14ac:dyDescent="0.3">
      <c r="A11" s="4">
        <f t="array" ref="A11:G11">Days+22+DATE(Calendar1Year,Calendar1MonthOption,1)-WEEKDAY(DATE(Calendar1Year,Calendar1MonthOption,1),WeekdayOption)</f>
        <v>43850</v>
      </c>
      <c r="B11" s="4">
        <v>43851</v>
      </c>
      <c r="C11" s="4">
        <v>43852</v>
      </c>
      <c r="D11" s="4">
        <v>43853</v>
      </c>
      <c r="E11" s="4">
        <v>43854</v>
      </c>
      <c r="F11" s="12">
        <v>43855</v>
      </c>
      <c r="G11" s="12">
        <v>43856</v>
      </c>
    </row>
    <row r="12" spans="1:11" ht="27.6" x14ac:dyDescent="0.3">
      <c r="A12" s="10" t="s">
        <v>12</v>
      </c>
      <c r="B12" s="4"/>
      <c r="C12" s="82" t="s">
        <v>13</v>
      </c>
      <c r="D12" s="84" t="s">
        <v>14</v>
      </c>
      <c r="E12" s="11" t="s">
        <v>15</v>
      </c>
      <c r="F12" s="84" t="s">
        <v>17</v>
      </c>
      <c r="G12" s="86"/>
    </row>
    <row r="13" spans="1:11" ht="55.2" x14ac:dyDescent="0.3">
      <c r="A13" s="10"/>
      <c r="B13" s="8"/>
      <c r="C13" s="83"/>
      <c r="D13" s="85"/>
      <c r="E13" s="14" t="s">
        <v>16</v>
      </c>
      <c r="F13" s="85"/>
      <c r="G13" s="87"/>
    </row>
    <row r="14" spans="1:11" ht="22.2" x14ac:dyDescent="0.3">
      <c r="A14" s="4">
        <f t="array" ref="A14:G14">Days+29+DATE(Calendar1Year,Calendar1MonthOption,1)-WEEKDAY(DATE(Calendar1Year,Calendar1MonthOption,1),WeekdayOption)</f>
        <v>43857</v>
      </c>
      <c r="B14" s="4">
        <v>43858</v>
      </c>
      <c r="C14" s="4">
        <v>43859</v>
      </c>
      <c r="D14" s="4">
        <v>43860</v>
      </c>
      <c r="E14" s="4">
        <v>43861</v>
      </c>
      <c r="F14" s="12">
        <v>43862</v>
      </c>
      <c r="G14" s="12">
        <v>43863</v>
      </c>
    </row>
    <row r="15" spans="1:11" ht="55.2" x14ac:dyDescent="0.3">
      <c r="A15" s="75" t="s">
        <v>17</v>
      </c>
      <c r="B15" s="79" t="s">
        <v>18</v>
      </c>
      <c r="C15" s="80" t="s">
        <v>19</v>
      </c>
      <c r="D15" s="81" t="s">
        <v>20</v>
      </c>
      <c r="E15" s="9" t="s">
        <v>5</v>
      </c>
      <c r="F15" s="12"/>
      <c r="G15" s="12"/>
    </row>
    <row r="16" spans="1:11" ht="27.6" x14ac:dyDescent="0.3">
      <c r="A16" s="75"/>
      <c r="B16" s="79"/>
      <c r="C16" s="80"/>
      <c r="D16" s="81"/>
      <c r="E16" s="11" t="s">
        <v>6</v>
      </c>
      <c r="F16" s="12"/>
      <c r="G16" s="12"/>
    </row>
    <row r="17" spans="1:7" ht="41.4" x14ac:dyDescent="0.3">
      <c r="A17" s="76"/>
      <c r="B17" s="90" t="s">
        <v>17</v>
      </c>
      <c r="C17" s="91"/>
      <c r="D17" s="9" t="s">
        <v>55</v>
      </c>
      <c r="E17" s="25" t="s">
        <v>22</v>
      </c>
      <c r="F17" s="13"/>
      <c r="G17" s="13"/>
    </row>
    <row r="18" spans="1:7" ht="22.2" x14ac:dyDescent="0.3">
      <c r="A18" s="4">
        <f t="array" ref="A18:B18">Days+36+DATE(Calendar1Year,Calendar1MonthOption,1)-WEEKDAY(DATE(Calendar1Year,Calendar1MonthOption,1),WeekdayOption)</f>
        <v>43864</v>
      </c>
      <c r="B18" s="12">
        <v>43865</v>
      </c>
      <c r="C18" s="100" t="s">
        <v>0</v>
      </c>
      <c r="D18" s="100"/>
      <c r="E18" s="100"/>
      <c r="F18" s="100"/>
      <c r="G18" s="100"/>
    </row>
    <row r="19" spans="1:7" ht="41.4" x14ac:dyDescent="0.3">
      <c r="A19" s="11" t="s">
        <v>23</v>
      </c>
      <c r="B19" s="13"/>
      <c r="C19" s="97"/>
      <c r="D19" s="97"/>
      <c r="E19" s="97"/>
      <c r="F19" s="97"/>
      <c r="G19" s="97"/>
    </row>
  </sheetData>
  <mergeCells count="18">
    <mergeCell ref="C19:G19"/>
    <mergeCell ref="B1:D1"/>
    <mergeCell ref="A10:B10"/>
    <mergeCell ref="C12:C13"/>
    <mergeCell ref="D12:D13"/>
    <mergeCell ref="F12:G13"/>
    <mergeCell ref="A15:A17"/>
    <mergeCell ref="B15:B16"/>
    <mergeCell ref="C15:C16"/>
    <mergeCell ref="D15:D16"/>
    <mergeCell ref="B17:C17"/>
    <mergeCell ref="F7:F8"/>
    <mergeCell ref="G7:G8"/>
    <mergeCell ref="C7:C8"/>
    <mergeCell ref="E7:E8"/>
    <mergeCell ref="B7:B8"/>
    <mergeCell ref="A7:A8"/>
    <mergeCell ref="C18:G18"/>
  </mergeCells>
  <conditionalFormatting sqref="A3:E3 A6:E6 A9:E9 A11:E11 A14:E14 A18 A4 D4 B12">
    <cfRule type="expression" dxfId="341" priority="42">
      <formula>MONTH(A3)&lt;&gt;Calendar1MonthOption</formula>
    </cfRule>
  </conditionalFormatting>
  <conditionalFormatting sqref="B4">
    <cfRule type="expression" dxfId="340" priority="41">
      <formula>MONTH(B4)&lt;&gt;Calendar1MonthOption</formula>
    </cfRule>
  </conditionalFormatting>
  <conditionalFormatting sqref="B5">
    <cfRule type="expression" dxfId="339" priority="40">
      <formula>MONTH(B5)&lt;&gt;Calendar1MonthOption</formula>
    </cfRule>
  </conditionalFormatting>
  <conditionalFormatting sqref="C4">
    <cfRule type="expression" dxfId="338" priority="39">
      <formula>MONTH(C4)&lt;&gt;Calendar1MonthOption</formula>
    </cfRule>
  </conditionalFormatting>
  <conditionalFormatting sqref="C4">
    <cfRule type="expression" dxfId="337" priority="38">
      <formula>MONTH(C4)&lt;&gt;Calendar1MonthOption</formula>
    </cfRule>
  </conditionalFormatting>
  <conditionalFormatting sqref="C5">
    <cfRule type="expression" dxfId="336" priority="37">
      <formula>MONTH(C5)&lt;&gt;Calendar1MonthOption</formula>
    </cfRule>
  </conditionalFormatting>
  <conditionalFormatting sqref="C5">
    <cfRule type="expression" dxfId="335" priority="36">
      <formula>MONTH(C5)&lt;&gt;Calendar1MonthOption</formula>
    </cfRule>
  </conditionalFormatting>
  <conditionalFormatting sqref="E4">
    <cfRule type="expression" dxfId="334" priority="35">
      <formula>MONTH(E4)&lt;&gt;Calendar1MonthOption</formula>
    </cfRule>
  </conditionalFormatting>
  <conditionalFormatting sqref="E5">
    <cfRule type="expression" dxfId="333" priority="34">
      <formula>MONTH(E5)&lt;&gt;Calendar1MonthOption</formula>
    </cfRule>
  </conditionalFormatting>
  <conditionalFormatting sqref="F4">
    <cfRule type="expression" dxfId="332" priority="33">
      <formula>MONTH(F4)&lt;&gt;Calendar8MonthOption</formula>
    </cfRule>
  </conditionalFormatting>
  <conditionalFormatting sqref="F3">
    <cfRule type="expression" dxfId="331" priority="32">
      <formula>MONTH(F3)&lt;&gt;Calendar8MonthOption</formula>
    </cfRule>
  </conditionalFormatting>
  <conditionalFormatting sqref="G3">
    <cfRule type="expression" dxfId="330" priority="31">
      <formula>MONTH(G3)&lt;&gt;Calendar8MonthOption</formula>
    </cfRule>
  </conditionalFormatting>
  <conditionalFormatting sqref="F6">
    <cfRule type="expression" dxfId="329" priority="30">
      <formula>MONTH(F6)&lt;&gt;Calendar8MonthOption</formula>
    </cfRule>
  </conditionalFormatting>
  <conditionalFormatting sqref="G6">
    <cfRule type="expression" dxfId="328" priority="29">
      <formula>MONTH(G6)&lt;&gt;Calendar8MonthOption</formula>
    </cfRule>
  </conditionalFormatting>
  <conditionalFormatting sqref="F9">
    <cfRule type="expression" dxfId="327" priority="28">
      <formula>MONTH(F9)&lt;&gt;Calendar8MonthOption</formula>
    </cfRule>
  </conditionalFormatting>
  <conditionalFormatting sqref="G9">
    <cfRule type="expression" dxfId="326" priority="27">
      <formula>MONTH(G9)&lt;&gt;Calendar8MonthOption</formula>
    </cfRule>
  </conditionalFormatting>
  <conditionalFormatting sqref="F11">
    <cfRule type="expression" dxfId="325" priority="26">
      <formula>MONTH(F11)&lt;&gt;Calendar8MonthOption</formula>
    </cfRule>
  </conditionalFormatting>
  <conditionalFormatting sqref="G11">
    <cfRule type="expression" dxfId="324" priority="25">
      <formula>MONTH(G11)&lt;&gt;Calendar8MonthOption</formula>
    </cfRule>
  </conditionalFormatting>
  <conditionalFormatting sqref="F14:F16">
    <cfRule type="expression" dxfId="323" priority="24">
      <formula>MONTH(F14)&lt;&gt;Calendar8MonthOption</formula>
    </cfRule>
  </conditionalFormatting>
  <conditionalFormatting sqref="G14:G16">
    <cfRule type="expression" dxfId="322" priority="23">
      <formula>MONTH(G14)&lt;&gt;Calendar8MonthOption</formula>
    </cfRule>
  </conditionalFormatting>
  <conditionalFormatting sqref="B18">
    <cfRule type="expression" dxfId="321" priority="22">
      <formula>MONTH(B18)&lt;&gt;Calendar8MonthOption</formula>
    </cfRule>
  </conditionalFormatting>
  <conditionalFormatting sqref="E7">
    <cfRule type="expression" dxfId="320" priority="21">
      <formula>MONTH(E7)&lt;&gt;Calendar2MonthOption</formula>
    </cfRule>
  </conditionalFormatting>
  <conditionalFormatting sqref="E10">
    <cfRule type="expression" dxfId="319" priority="20">
      <formula>MONTH(E10)&lt;&gt;Calendar1MonthOption</formula>
    </cfRule>
  </conditionalFormatting>
  <conditionalFormatting sqref="A12">
    <cfRule type="expression" dxfId="318" priority="19">
      <formula>MONTH(A12)&lt;&gt;Calendar1MonthOption</formula>
    </cfRule>
  </conditionalFormatting>
  <conditionalFormatting sqref="A12">
    <cfRule type="expression" dxfId="317" priority="18">
      <formula>MONTH(A12)&lt;&gt;Calendar1MonthOption</formula>
    </cfRule>
  </conditionalFormatting>
  <conditionalFormatting sqref="A13">
    <cfRule type="expression" dxfId="316" priority="17">
      <formula>MONTH(A13)&lt;&gt;Calendar1MonthOption</formula>
    </cfRule>
  </conditionalFormatting>
  <conditionalFormatting sqref="A13">
    <cfRule type="expression" dxfId="315" priority="16">
      <formula>MONTH(A13)&lt;&gt;Calendar1MonthOption</formula>
    </cfRule>
  </conditionalFormatting>
  <conditionalFormatting sqref="C12">
    <cfRule type="expression" dxfId="314" priority="15">
      <formula>MONTH(C12)&lt;&gt;Calendar1MonthOption</formula>
    </cfRule>
  </conditionalFormatting>
  <conditionalFormatting sqref="E12">
    <cfRule type="expression" dxfId="313" priority="14">
      <formula>MONTH(E12)&lt;&gt;Calendar1MonthOption</formula>
    </cfRule>
  </conditionalFormatting>
  <conditionalFormatting sqref="E13">
    <cfRule type="expression" dxfId="312" priority="13">
      <formula>MONTH(E13)&lt;&gt;Calendar1MonthOption</formula>
    </cfRule>
  </conditionalFormatting>
  <conditionalFormatting sqref="A15">
    <cfRule type="expression" dxfId="311" priority="12">
      <formula>MONTH(A15)&lt;&gt;Calendar3MonthOption</formula>
    </cfRule>
  </conditionalFormatting>
  <conditionalFormatting sqref="C15">
    <cfRule type="expression" dxfId="310" priority="11">
      <formula>MONTH(C15)&lt;&gt;Calendar3MonthOption</formula>
    </cfRule>
  </conditionalFormatting>
  <conditionalFormatting sqref="D17">
    <cfRule type="expression" dxfId="309" priority="6">
      <formula>MONTH(D17)&lt;&gt;Calendar1MonthOption</formula>
    </cfRule>
  </conditionalFormatting>
  <conditionalFormatting sqref="D15">
    <cfRule type="expression" dxfId="308" priority="10">
      <formula>MONTH(D15)&lt;&gt;Calendar3MonthOption</formula>
    </cfRule>
  </conditionalFormatting>
  <conditionalFormatting sqref="D15">
    <cfRule type="expression" dxfId="307" priority="9">
      <formula>MONTH(D15)&lt;&gt;Calendar1MonthOption</formula>
    </cfRule>
  </conditionalFormatting>
  <conditionalFormatting sqref="D17">
    <cfRule type="expression" dxfId="306" priority="8">
      <formula>MONTH(D17)&lt;&gt;Calendar2MonthOption</formula>
    </cfRule>
  </conditionalFormatting>
  <conditionalFormatting sqref="D17">
    <cfRule type="expression" dxfId="305" priority="7">
      <formula>MONTH(D17)&lt;&gt;Calendar1MonthOption</formula>
    </cfRule>
  </conditionalFormatting>
  <conditionalFormatting sqref="J7:J8">
    <cfRule type="expression" dxfId="304" priority="5">
      <formula>MONTH(J7)&lt;&gt;Calendar1MonthOption</formula>
    </cfRule>
  </conditionalFormatting>
  <conditionalFormatting sqref="E16">
    <cfRule type="expression" dxfId="303" priority="2">
      <formula>MONTH(E16)&lt;&gt;Calendar1MonthOption</formula>
    </cfRule>
  </conditionalFormatting>
  <conditionalFormatting sqref="E17">
    <cfRule type="expression" dxfId="302" priority="1">
      <formula>MONTH(E17)&lt;&gt;Calendar2MonthOption</formula>
    </cfRule>
  </conditionalFormatting>
  <conditionalFormatting sqref="E15:E16">
    <cfRule type="expression" dxfId="301" priority="4">
      <formula>MONTH(E15)&lt;&gt;Calendar2MonthOption</formula>
    </cfRule>
  </conditionalFormatting>
  <conditionalFormatting sqref="E15:E16">
    <cfRule type="expression" dxfId="300" priority="3">
      <formula>MONTH(E15)&lt;&gt;Calendar1MonthOption</formula>
    </cfRule>
  </conditionalFormatting>
  <dataValidations count="8">
    <dataValidation allowBlank="1" showInputMessage="1" prompt="Date" sqref="A3:A4" xr:uid="{5395D08D-3645-40C7-910E-88413F5FFEF8}"/>
    <dataValidation allowBlank="1" showInputMessage="1" prompt="Enter monthly Notes in this cell" sqref="C19:G19" xr:uid="{C4268F6B-ECBC-4E18-831A-7C5A26542075}"/>
    <dataValidation allowBlank="1" showInputMessage="1" prompt="Enter monthly Notes in cell below" sqref="C18:G18" xr:uid="{6F8D06F5-C261-462E-BFD2-C84F5D5F5586}"/>
    <dataValidation allowBlank="1" showInputMessage="1" prompt="Enter daily notes here" sqref="A5" xr:uid="{071E4059-2060-4A3D-B636-F06076302487}"/>
    <dataValidation allowBlank="1" showInputMessage="1" prompt="Automatically determined weekday. To change weekdays, select a new week start day in cell B2" sqref="B2:G2" xr:uid="{ED088C2A-CF8A-42F2-96A5-E1EFC40880B8}"/>
    <dataValidation allowBlank="1" showInputMessage="1" showErrorMessage="1" prompt="Enter year in this cell" sqref="A1" xr:uid="{200365EC-AA16-4934-B237-C44DA9C99E8A}"/>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B1:D1" xr:uid="{1CFCA77D-2D0B-432D-9647-80F675B8C10B}">
      <formula1>"January,February,March,April,May,June,July,August,September,October,November,December"</formula1>
    </dataValidation>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A2" xr:uid="{AF3E1912-E21B-436D-BB65-8E75B2F7F107}">
      <formula1>"SUNDAY,MONDAY,TUESDAY,WEDNESDAY,THURSDAY,FRIDAY,SATURDAY"</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3A07D-F416-44A2-B262-4D9AEF41C64E}">
  <dimension ref="A1:K19"/>
  <sheetViews>
    <sheetView zoomScale="70" zoomScaleNormal="70" workbookViewId="0">
      <selection activeCell="A14" sqref="A14"/>
    </sheetView>
  </sheetViews>
  <sheetFormatPr defaultRowHeight="14.4" x14ac:dyDescent="0.3"/>
  <cols>
    <col min="1" max="7" width="25.5546875" customWidth="1"/>
  </cols>
  <sheetData>
    <row r="1" spans="1:11" ht="46.8" x14ac:dyDescent="0.9">
      <c r="A1" s="1">
        <f>YEAR(DATE(Calendar1Year,Calendar1MonthOption+1,1))</f>
        <v>2020</v>
      </c>
      <c r="B1" s="94" t="str">
        <f>TEXT(DATE(Calendar1Year,Calendar1MonthOption+1,1),"mmmm")</f>
        <v>February</v>
      </c>
      <c r="C1" s="94"/>
      <c r="D1" s="9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Days+1+DATE(Calendar2Year,Calendar2MonthOption,1)-WEEKDAY(DATE(Calendar2Year,Calendar2MonthOption,1),WeekdayOption)</f>
        <v>43857</v>
      </c>
      <c r="B3" s="4">
        <v>43858</v>
      </c>
      <c r="C3" s="4">
        <v>43859</v>
      </c>
      <c r="D3" s="4">
        <v>43860</v>
      </c>
      <c r="E3" s="4">
        <v>43861</v>
      </c>
      <c r="F3" s="12">
        <v>43862</v>
      </c>
      <c r="G3" s="12">
        <v>43863</v>
      </c>
      <c r="J3" s="17"/>
      <c r="K3" t="s">
        <v>25</v>
      </c>
    </row>
    <row r="4" spans="1:11" ht="55.2" x14ac:dyDescent="0.3">
      <c r="A4" s="75" t="s">
        <v>17</v>
      </c>
      <c r="B4" s="79" t="s">
        <v>18</v>
      </c>
      <c r="C4" s="80" t="s">
        <v>19</v>
      </c>
      <c r="D4" s="81" t="s">
        <v>20</v>
      </c>
      <c r="E4" s="9" t="s">
        <v>5</v>
      </c>
      <c r="F4" s="12"/>
      <c r="G4" s="12"/>
      <c r="J4" s="18"/>
      <c r="K4" t="s">
        <v>26</v>
      </c>
    </row>
    <row r="5" spans="1:11" ht="27.6" x14ac:dyDescent="0.3">
      <c r="A5" s="75"/>
      <c r="B5" s="79"/>
      <c r="C5" s="80"/>
      <c r="D5" s="81"/>
      <c r="E5" s="11" t="s">
        <v>6</v>
      </c>
      <c r="F5" s="12"/>
      <c r="G5" s="12"/>
      <c r="J5" s="19"/>
      <c r="K5" t="s">
        <v>27</v>
      </c>
    </row>
    <row r="6" spans="1:11" ht="41.4" x14ac:dyDescent="0.3">
      <c r="A6" s="76"/>
      <c r="B6" s="90" t="s">
        <v>17</v>
      </c>
      <c r="C6" s="91"/>
      <c r="D6" s="9" t="s">
        <v>21</v>
      </c>
      <c r="E6" s="25" t="s">
        <v>22</v>
      </c>
      <c r="F6" s="13"/>
      <c r="G6" s="13"/>
      <c r="J6" s="20"/>
      <c r="K6" t="s">
        <v>28</v>
      </c>
    </row>
    <row r="7" spans="1:11" ht="22.2" x14ac:dyDescent="0.3">
      <c r="A7" s="4">
        <f t="array" ref="A7:G7">Days+8+DATE(Calendar2Year,Calendar2MonthOption,1)-WEEKDAY(DATE(Calendar2Year,Calendar2MonthOption,1),WeekdayOption)</f>
        <v>43864</v>
      </c>
      <c r="B7" s="4">
        <v>43865</v>
      </c>
      <c r="C7" s="4">
        <v>43866</v>
      </c>
      <c r="D7" s="4">
        <v>43867</v>
      </c>
      <c r="E7" s="4">
        <v>43868</v>
      </c>
      <c r="F7" s="12">
        <v>43869</v>
      </c>
      <c r="G7" s="12">
        <v>43870</v>
      </c>
      <c r="J7" s="10"/>
      <c r="K7" t="s">
        <v>29</v>
      </c>
    </row>
    <row r="8" spans="1:11" ht="91.2" customHeight="1" x14ac:dyDescent="0.3">
      <c r="A8" s="64"/>
      <c r="B8" s="69"/>
      <c r="C8" s="66" t="s">
        <v>93</v>
      </c>
      <c r="D8" s="9" t="s">
        <v>7</v>
      </c>
      <c r="E8" s="67" t="s">
        <v>8</v>
      </c>
      <c r="F8" s="68"/>
      <c r="G8" s="68"/>
      <c r="J8" s="21"/>
      <c r="K8" t="s">
        <v>30</v>
      </c>
    </row>
    <row r="9" spans="1:11" ht="22.2" x14ac:dyDescent="0.3">
      <c r="A9" s="4">
        <f t="array" ref="A9:G9">Days+15+DATE(Calendar2Year,Calendar2MonthOption,1)-WEEKDAY(DATE(Calendar2Year,Calendar2MonthOption,1),WeekdayOption)</f>
        <v>43871</v>
      </c>
      <c r="B9" s="4">
        <v>43872</v>
      </c>
      <c r="C9" s="4">
        <v>43873</v>
      </c>
      <c r="D9" s="4">
        <v>43874</v>
      </c>
      <c r="E9" s="4">
        <v>43875</v>
      </c>
      <c r="F9" s="12">
        <v>43876</v>
      </c>
      <c r="G9" s="12">
        <v>43877</v>
      </c>
      <c r="J9" s="22"/>
      <c r="K9" t="s">
        <v>31</v>
      </c>
    </row>
    <row r="10" spans="1:11" ht="69" x14ac:dyDescent="0.3">
      <c r="A10" s="88" t="s">
        <v>9</v>
      </c>
      <c r="B10" s="89"/>
      <c r="C10" s="15" t="s">
        <v>10</v>
      </c>
      <c r="D10" s="8"/>
      <c r="E10" s="14" t="s">
        <v>11</v>
      </c>
      <c r="F10" s="65" t="s">
        <v>90</v>
      </c>
      <c r="G10" s="65" t="s">
        <v>89</v>
      </c>
    </row>
    <row r="11" spans="1:11" ht="22.2" x14ac:dyDescent="0.3">
      <c r="A11" s="4">
        <f t="array" ref="A11:G11">Days+22+DATE(Calendar2Year,Calendar2MonthOption,1)-WEEKDAY(DATE(Calendar2Year,Calendar2MonthOption,1),WeekdayOption)</f>
        <v>43878</v>
      </c>
      <c r="B11" s="4">
        <v>43879</v>
      </c>
      <c r="C11" s="4">
        <v>43880</v>
      </c>
      <c r="D11" s="4">
        <v>43881</v>
      </c>
      <c r="E11" s="4">
        <v>43882</v>
      </c>
      <c r="F11" s="12">
        <v>43883</v>
      </c>
      <c r="G11" s="12">
        <v>43884</v>
      </c>
    </row>
    <row r="12" spans="1:11" ht="27.6" x14ac:dyDescent="0.3">
      <c r="A12" s="23" t="s">
        <v>32</v>
      </c>
      <c r="B12" s="4"/>
      <c r="C12" s="82" t="s">
        <v>13</v>
      </c>
      <c r="D12" s="84" t="s">
        <v>14</v>
      </c>
      <c r="E12" s="11" t="s">
        <v>15</v>
      </c>
      <c r="F12" s="84" t="s">
        <v>17</v>
      </c>
      <c r="G12" s="86"/>
    </row>
    <row r="13" spans="1:11" ht="55.2" x14ac:dyDescent="0.3">
      <c r="A13" s="9" t="s">
        <v>107</v>
      </c>
      <c r="B13" s="8"/>
      <c r="C13" s="83"/>
      <c r="D13" s="85"/>
      <c r="E13" s="14" t="s">
        <v>16</v>
      </c>
      <c r="F13" s="85"/>
      <c r="G13" s="87"/>
    </row>
    <row r="14" spans="1:11" ht="22.2" x14ac:dyDescent="0.3">
      <c r="A14" s="4">
        <f t="array" ref="A14:G14">Days+29+DATE(Calendar2Year,Calendar2MonthOption,1)-WEEKDAY(DATE(Calendar2Year,Calendar2MonthOption,1),WeekdayOption)</f>
        <v>43885</v>
      </c>
      <c r="B14" s="4">
        <v>43886</v>
      </c>
      <c r="C14" s="4">
        <v>43887</v>
      </c>
      <c r="D14" s="4">
        <v>43888</v>
      </c>
      <c r="E14" s="4">
        <v>43889</v>
      </c>
      <c r="F14" s="12">
        <v>43890</v>
      </c>
      <c r="G14" s="12">
        <v>43891</v>
      </c>
    </row>
    <row r="15" spans="1:11" ht="55.2" x14ac:dyDescent="0.3">
      <c r="A15" s="75" t="s">
        <v>17</v>
      </c>
      <c r="B15" s="79" t="s">
        <v>18</v>
      </c>
      <c r="C15" s="80" t="s">
        <v>19</v>
      </c>
      <c r="D15" s="81" t="s">
        <v>20</v>
      </c>
      <c r="E15" s="9" t="s">
        <v>5</v>
      </c>
      <c r="F15" s="12"/>
      <c r="G15" s="12"/>
    </row>
    <row r="16" spans="1:11" ht="27.6" x14ac:dyDescent="0.3">
      <c r="A16" s="75"/>
      <c r="B16" s="79"/>
      <c r="C16" s="80"/>
      <c r="D16" s="81"/>
      <c r="E16" s="11" t="s">
        <v>6</v>
      </c>
      <c r="F16" s="12"/>
      <c r="G16" s="12"/>
    </row>
    <row r="17" spans="1:7" ht="41.4" x14ac:dyDescent="0.3">
      <c r="A17" s="76"/>
      <c r="B17" s="90" t="s">
        <v>17</v>
      </c>
      <c r="C17" s="91"/>
      <c r="D17" s="9" t="s">
        <v>55</v>
      </c>
      <c r="E17" s="25" t="s">
        <v>22</v>
      </c>
      <c r="F17" s="13"/>
      <c r="G17" s="13"/>
    </row>
    <row r="18" spans="1:7" ht="22.2" x14ac:dyDescent="0.3">
      <c r="A18" s="4">
        <f t="array" ref="A18:B18">Days+36+DATE(Calendar2Year,Calendar2MonthOption,1)-WEEKDAY(DATE(Calendar2Year,Calendar2MonthOption,1),WeekdayOption)</f>
        <v>43892</v>
      </c>
      <c r="B18" s="4">
        <v>43893</v>
      </c>
      <c r="C18" s="101" t="s">
        <v>0</v>
      </c>
      <c r="D18" s="101"/>
      <c r="E18" s="101"/>
      <c r="F18" s="101"/>
      <c r="G18" s="101"/>
    </row>
    <row r="19" spans="1:7" x14ac:dyDescent="0.3">
      <c r="A19" s="8"/>
      <c r="B19" s="8"/>
      <c r="C19" s="97"/>
      <c r="D19" s="97"/>
      <c r="E19" s="97"/>
      <c r="F19" s="97"/>
      <c r="G19" s="97"/>
    </row>
  </sheetData>
  <mergeCells count="17">
    <mergeCell ref="C18:G18"/>
    <mergeCell ref="C19:G19"/>
    <mergeCell ref="A10:B10"/>
    <mergeCell ref="C12:C13"/>
    <mergeCell ref="D12:D13"/>
    <mergeCell ref="F12:G13"/>
    <mergeCell ref="A15:A17"/>
    <mergeCell ref="B15:B16"/>
    <mergeCell ref="C15:C16"/>
    <mergeCell ref="D15:D16"/>
    <mergeCell ref="B17:C17"/>
    <mergeCell ref="B1:D1"/>
    <mergeCell ref="A4:A6"/>
    <mergeCell ref="B4:B5"/>
    <mergeCell ref="C4:C5"/>
    <mergeCell ref="D4:D5"/>
    <mergeCell ref="B6:C6"/>
  </mergeCells>
  <conditionalFormatting sqref="A3:E3 A7:E7 A9:E9 A11:E11 A14:E14 A18:B18 A12:B12">
    <cfRule type="expression" dxfId="299" priority="41">
      <formula>MONTH(A3)&lt;&gt;Calendar2MonthOption</formula>
    </cfRule>
  </conditionalFormatting>
  <conditionalFormatting sqref="D6">
    <cfRule type="expression" dxfId="298" priority="24">
      <formula>MONTH(D6)&lt;&gt;Calendar2MonthOption</formula>
    </cfRule>
  </conditionalFormatting>
  <conditionalFormatting sqref="D15">
    <cfRule type="expression" dxfId="297" priority="19">
      <formula>MONTH(D15)&lt;&gt;Calendar3MonthOption</formula>
    </cfRule>
  </conditionalFormatting>
  <conditionalFormatting sqref="C12">
    <cfRule type="expression" dxfId="296" priority="31">
      <formula>MONTH(C12)&lt;&gt;Calendar1MonthOption</formula>
    </cfRule>
  </conditionalFormatting>
  <conditionalFormatting sqref="A12">
    <cfRule type="expression" dxfId="295" priority="40">
      <formula>MONTH(A12)&lt;&gt;Calendar2MonthOption</formula>
    </cfRule>
  </conditionalFormatting>
  <conditionalFormatting sqref="A12">
    <cfRule type="expression" dxfId="294" priority="39">
      <formula>MONTH(A12)&lt;&gt;Calendar2MonthOption</formula>
    </cfRule>
  </conditionalFormatting>
  <conditionalFormatting sqref="E12">
    <cfRule type="expression" dxfId="293" priority="30">
      <formula>MONTH(E12)&lt;&gt;Calendar1MonthOption</formula>
    </cfRule>
  </conditionalFormatting>
  <conditionalFormatting sqref="D15">
    <cfRule type="expression" dxfId="292" priority="18">
      <formula>MONTH(D15)&lt;&gt;Calendar1MonthOption</formula>
    </cfRule>
  </conditionalFormatting>
  <conditionalFormatting sqref="C15">
    <cfRule type="expression" dxfId="291" priority="20">
      <formula>MONTH(C15)&lt;&gt;Calendar3MonthOption</formula>
    </cfRule>
  </conditionalFormatting>
  <conditionalFormatting sqref="E13">
    <cfRule type="expression" dxfId="290" priority="29">
      <formula>MONTH(E13)&lt;&gt;Calendar1MonthOption</formula>
    </cfRule>
  </conditionalFormatting>
  <conditionalFormatting sqref="A15">
    <cfRule type="expression" dxfId="289" priority="21">
      <formula>MONTH(A15)&lt;&gt;Calendar3MonthOption</formula>
    </cfRule>
  </conditionalFormatting>
  <conditionalFormatting sqref="D17">
    <cfRule type="expression" dxfId="288" priority="15">
      <formula>MONTH(D17)&lt;&gt;Calendar1MonthOption</formula>
    </cfRule>
  </conditionalFormatting>
  <conditionalFormatting sqref="F3:F5 F7 F9 F11 F14:F16">
    <cfRule type="expression" dxfId="287" priority="38">
      <formula>MONTH(F3)&lt;&gt;Calendar8MonthOption</formula>
    </cfRule>
  </conditionalFormatting>
  <conditionalFormatting sqref="G3:G5 G7 G9 G11 G14:G16">
    <cfRule type="expression" dxfId="286" priority="37">
      <formula>MONTH(G3)&lt;&gt;Calendar8MonthOption</formula>
    </cfRule>
  </conditionalFormatting>
  <conditionalFormatting sqref="E10">
    <cfRule type="expression" dxfId="285" priority="35">
      <formula>MONTH(E10)&lt;&gt;Calendar1MonthOption</formula>
    </cfRule>
  </conditionalFormatting>
  <conditionalFormatting sqref="D4">
    <cfRule type="expression" dxfId="284" priority="25">
      <formula>MONTH(D4)&lt;&gt;Calendar1MonthOption</formula>
    </cfRule>
  </conditionalFormatting>
  <conditionalFormatting sqref="E8">
    <cfRule type="expression" dxfId="283" priority="36">
      <formula>MONTH(E8)&lt;&gt;Calendar2MonthOption</formula>
    </cfRule>
  </conditionalFormatting>
  <conditionalFormatting sqref="D6">
    <cfRule type="expression" dxfId="279" priority="23">
      <formula>MONTH(D6)&lt;&gt;Calendar1MonthOption</formula>
    </cfRule>
  </conditionalFormatting>
  <conditionalFormatting sqref="D6">
    <cfRule type="expression" dxfId="278" priority="22">
      <formula>MONTH(D6)&lt;&gt;Calendar1MonthOption</formula>
    </cfRule>
  </conditionalFormatting>
  <conditionalFormatting sqref="A4">
    <cfRule type="expression" dxfId="277" priority="28">
      <formula>MONTH(A4)&lt;&gt;Calendar3MonthOption</formula>
    </cfRule>
  </conditionalFormatting>
  <conditionalFormatting sqref="C4">
    <cfRule type="expression" dxfId="276" priority="27">
      <formula>MONTH(C4)&lt;&gt;Calendar3MonthOption</formula>
    </cfRule>
  </conditionalFormatting>
  <conditionalFormatting sqref="D4">
    <cfRule type="expression" dxfId="275" priority="26">
      <formula>MONTH(D4)&lt;&gt;Calendar3MonthOption</formula>
    </cfRule>
  </conditionalFormatting>
  <conditionalFormatting sqref="D17">
    <cfRule type="expression" dxfId="274" priority="16">
      <formula>MONTH(D17)&lt;&gt;Calendar1MonthOption</formula>
    </cfRule>
  </conditionalFormatting>
  <conditionalFormatting sqref="D17">
    <cfRule type="expression" dxfId="273" priority="17">
      <formula>MONTH(D17)&lt;&gt;Calendar2MonthOption</formula>
    </cfRule>
  </conditionalFormatting>
  <conditionalFormatting sqref="E15:E16">
    <cfRule type="expression" dxfId="272" priority="9">
      <formula>MONTH(E15)&lt;&gt;Calendar1MonthOption</formula>
    </cfRule>
  </conditionalFormatting>
  <conditionalFormatting sqref="E6">
    <cfRule type="expression" dxfId="271" priority="11">
      <formula>MONTH(E6)&lt;&gt;Calendar2MonthOption</formula>
    </cfRule>
  </conditionalFormatting>
  <conditionalFormatting sqref="E16">
    <cfRule type="expression" dxfId="270" priority="8">
      <formula>MONTH(E16)&lt;&gt;Calendar1MonthOption</formula>
    </cfRule>
  </conditionalFormatting>
  <conditionalFormatting sqref="E4:E5">
    <cfRule type="expression" dxfId="269" priority="13">
      <formula>MONTH(E4)&lt;&gt;Calendar1MonthOption</formula>
    </cfRule>
  </conditionalFormatting>
  <conditionalFormatting sqref="E4:E5">
    <cfRule type="expression" dxfId="268" priority="14">
      <formula>MONTH(E4)&lt;&gt;Calendar2MonthOption</formula>
    </cfRule>
  </conditionalFormatting>
  <conditionalFormatting sqref="E5">
    <cfRule type="expression" dxfId="267" priority="12">
      <formula>MONTH(E5)&lt;&gt;Calendar1MonthOption</formula>
    </cfRule>
  </conditionalFormatting>
  <conditionalFormatting sqref="E17">
    <cfRule type="expression" dxfId="266" priority="7">
      <formula>MONTH(E17)&lt;&gt;Calendar2MonthOption</formula>
    </cfRule>
  </conditionalFormatting>
  <conditionalFormatting sqref="E15:E16">
    <cfRule type="expression" dxfId="265" priority="10">
      <formula>MONTH(E15)&lt;&gt;Calendar2MonthOption</formula>
    </cfRule>
  </conditionalFormatting>
  <conditionalFormatting sqref="J7">
    <cfRule type="expression" dxfId="264" priority="6">
      <formula>MONTH(J7)&lt;&gt;Calendar1MonthOption</formula>
    </cfRule>
  </conditionalFormatting>
  <conditionalFormatting sqref="F10">
    <cfRule type="expression" dxfId="263" priority="5">
      <formula>MONTH(F10)&lt;&gt;Calendar2MonthOption</formula>
    </cfRule>
  </conditionalFormatting>
  <conditionalFormatting sqref="G10">
    <cfRule type="expression" dxfId="262" priority="4">
      <formula>MONTH(G10)&lt;&gt;Calendar2MonthOption</formula>
    </cfRule>
  </conditionalFormatting>
  <conditionalFormatting sqref="A13">
    <cfRule type="expression" dxfId="261" priority="1">
      <formula>MONTH(A13)&lt;&gt;Calendar1MonthOption</formula>
    </cfRule>
  </conditionalFormatting>
  <conditionalFormatting sqref="A13">
    <cfRule type="expression" dxfId="260" priority="3">
      <formula>MONTH(A13)&lt;&gt;Calendar2MonthOption</formula>
    </cfRule>
  </conditionalFormatting>
  <conditionalFormatting sqref="A13">
    <cfRule type="expression" dxfId="259" priority="2">
      <formula>MONTH(A13)&lt;&gt;Calendar1MonthOption</formula>
    </cfRule>
  </conditionalFormatting>
  <dataValidations count="4">
    <dataValidation allowBlank="1" showInputMessage="1" showErrorMessage="1" prompt="Automatically determined weekday. To change weekdays, select a new week start day in cell B2" sqref="B2:G2" xr:uid="{DAA1EB7C-941F-41E1-AC68-3B5775DD8238}"/>
    <dataValidation allowBlank="1" showInputMessage="1" prompt="Calendar month is automatically updated based on the month selected in cell C1" sqref="B1:D1" xr:uid="{BBDC790B-2452-4290-85FB-27613FCAA6B8}"/>
    <dataValidation allowBlank="1" showInputMessage="1" prompt="Calendar year is automatically updated based on the year selected in cell B1" sqref="A1" xr:uid="{799D41E6-F94A-4C05-B8A0-786AB00F404D}"/>
    <dataValidation allowBlank="1" showInputMessage="1" prompt="Automatically determined weekday. To change weekdays, select a new week start day in cell B2" sqref="A2" xr:uid="{FACE5E61-CEA7-4875-862D-D564707CDB97}"/>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D0BED-8ABD-46D9-999A-5F3FA3E16CBC}">
  <dimension ref="A1:K19"/>
  <sheetViews>
    <sheetView tabSelected="1" zoomScale="70" zoomScaleNormal="70" workbookViewId="0">
      <selection activeCell="D6" sqref="D6"/>
    </sheetView>
  </sheetViews>
  <sheetFormatPr defaultRowHeight="14.4" x14ac:dyDescent="0.3"/>
  <cols>
    <col min="1" max="7" width="25.5546875" customWidth="1"/>
    <col min="12" max="12" width="70.21875" customWidth="1"/>
  </cols>
  <sheetData>
    <row r="1" spans="1:11" ht="46.8" x14ac:dyDescent="0.9">
      <c r="A1" s="1">
        <f>YEAR(DATE(Calendar2Year,Calendar2MonthOption+1,1))</f>
        <v>2020</v>
      </c>
      <c r="B1" s="94" t="str">
        <f>TEXT(DATE(Calendar2Year,Calendar2MonthOption+1,1),"mmmm")</f>
        <v>March</v>
      </c>
      <c r="C1" s="94"/>
      <c r="D1" s="9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Days+1+DATE(Calendar3Year,Calendar3MonthOption,1)-WEEKDAY(DATE(Calendar3Year,Calendar3MonthOption,1),WeekdayOption)</f>
        <v>43885</v>
      </c>
      <c r="B3" s="4">
        <v>43886</v>
      </c>
      <c r="C3" s="4">
        <v>43887</v>
      </c>
      <c r="D3" s="4">
        <v>43888</v>
      </c>
      <c r="E3" s="4">
        <v>43889</v>
      </c>
      <c r="F3" s="12">
        <v>43890</v>
      </c>
      <c r="G3" s="12">
        <v>43891</v>
      </c>
      <c r="J3" s="17"/>
      <c r="K3" t="s">
        <v>25</v>
      </c>
    </row>
    <row r="4" spans="1:11" ht="55.2" x14ac:dyDescent="0.3">
      <c r="A4" s="75" t="s">
        <v>17</v>
      </c>
      <c r="B4" s="79" t="s">
        <v>18</v>
      </c>
      <c r="C4" s="80" t="s">
        <v>19</v>
      </c>
      <c r="D4" s="81" t="s">
        <v>20</v>
      </c>
      <c r="E4" s="9" t="s">
        <v>5</v>
      </c>
      <c r="F4" s="12"/>
      <c r="G4" s="12"/>
      <c r="J4" s="18"/>
      <c r="K4" t="s">
        <v>26</v>
      </c>
    </row>
    <row r="5" spans="1:11" ht="27.6" x14ac:dyDescent="0.3">
      <c r="A5" s="75"/>
      <c r="B5" s="79"/>
      <c r="C5" s="80"/>
      <c r="D5" s="81"/>
      <c r="E5" s="11" t="s">
        <v>6</v>
      </c>
      <c r="F5" s="12"/>
      <c r="G5" s="12"/>
      <c r="J5" s="19"/>
      <c r="K5" t="s">
        <v>27</v>
      </c>
    </row>
    <row r="6" spans="1:11" x14ac:dyDescent="0.3">
      <c r="A6" s="76"/>
      <c r="B6" s="90" t="s">
        <v>17</v>
      </c>
      <c r="C6" s="91"/>
      <c r="E6" s="25" t="s">
        <v>22</v>
      </c>
      <c r="F6" s="13"/>
      <c r="G6" s="13"/>
      <c r="J6" s="20"/>
      <c r="K6" t="s">
        <v>28</v>
      </c>
    </row>
    <row r="7" spans="1:11" ht="22.2" x14ac:dyDescent="0.3">
      <c r="A7" s="4">
        <f t="array" ref="A7:G7">Days+8+DATE(Calendar3Year,Calendar3MonthOption,1)-WEEKDAY(DATE(Calendar3Year,Calendar3MonthOption,1),WeekdayOption)</f>
        <v>43892</v>
      </c>
      <c r="B7" s="4">
        <v>43893</v>
      </c>
      <c r="C7" s="4">
        <v>43894</v>
      </c>
      <c r="D7" s="4">
        <v>43895</v>
      </c>
      <c r="E7" s="4">
        <v>43896</v>
      </c>
      <c r="F7" s="12">
        <v>43897</v>
      </c>
      <c r="G7" s="12">
        <v>43898</v>
      </c>
      <c r="J7" s="10"/>
      <c r="K7" t="s">
        <v>29</v>
      </c>
    </row>
    <row r="8" spans="1:11" ht="69" x14ac:dyDescent="0.3">
      <c r="A8" s="64"/>
      <c r="B8" s="69"/>
      <c r="C8" s="66" t="s">
        <v>96</v>
      </c>
      <c r="D8" s="9" t="s">
        <v>7</v>
      </c>
      <c r="E8" s="67" t="s">
        <v>8</v>
      </c>
      <c r="F8" s="68"/>
      <c r="G8" s="68"/>
      <c r="J8" s="21"/>
      <c r="K8" t="s">
        <v>30</v>
      </c>
    </row>
    <row r="9" spans="1:11" ht="22.2" x14ac:dyDescent="0.3">
      <c r="A9" s="4">
        <f t="array" ref="A9:G9">Days+15+DATE(Calendar3Year,Calendar3MonthOption,1)-WEEKDAY(DATE(Calendar3Year,Calendar3MonthOption,1),WeekdayOption)</f>
        <v>43899</v>
      </c>
      <c r="B9" s="4">
        <v>43900</v>
      </c>
      <c r="C9" s="4">
        <v>43901</v>
      </c>
      <c r="D9" s="4">
        <v>43902</v>
      </c>
      <c r="E9" s="4">
        <v>43903</v>
      </c>
      <c r="F9" s="12">
        <v>43904</v>
      </c>
      <c r="G9" s="12">
        <v>43905</v>
      </c>
      <c r="J9" s="22"/>
      <c r="K9" t="s">
        <v>31</v>
      </c>
    </row>
    <row r="10" spans="1:11" ht="69" x14ac:dyDescent="0.3">
      <c r="A10" s="88" t="s">
        <v>9</v>
      </c>
      <c r="B10" s="89"/>
      <c r="C10" s="15" t="s">
        <v>10</v>
      </c>
      <c r="D10" s="8"/>
      <c r="E10" s="14" t="s">
        <v>11</v>
      </c>
      <c r="F10" s="13"/>
      <c r="G10" s="13"/>
    </row>
    <row r="11" spans="1:11" ht="22.2" x14ac:dyDescent="0.3">
      <c r="A11" s="4">
        <f t="array" ref="A11:G11">Days+22+DATE(Calendar3Year,Calendar3MonthOption,1)-WEEKDAY(DATE(Calendar3Year,Calendar3MonthOption,1),WeekdayOption)</f>
        <v>43906</v>
      </c>
      <c r="B11" s="4">
        <v>43907</v>
      </c>
      <c r="C11" s="4">
        <v>43908</v>
      </c>
      <c r="D11" s="4">
        <v>43909</v>
      </c>
      <c r="E11" s="4">
        <v>43910</v>
      </c>
      <c r="F11" s="12">
        <v>43911</v>
      </c>
      <c r="G11" s="12">
        <v>43912</v>
      </c>
    </row>
    <row r="12" spans="1:11" ht="27.6" x14ac:dyDescent="0.3">
      <c r="A12" s="114"/>
      <c r="B12" s="114"/>
      <c r="C12" s="82" t="s">
        <v>13</v>
      </c>
      <c r="D12" s="84" t="s">
        <v>14</v>
      </c>
      <c r="E12" s="11" t="s">
        <v>15</v>
      </c>
      <c r="F12" s="84" t="s">
        <v>17</v>
      </c>
      <c r="G12" s="86"/>
    </row>
    <row r="13" spans="1:11" ht="55.2" x14ac:dyDescent="0.3">
      <c r="A13" s="115"/>
      <c r="B13" s="115"/>
      <c r="C13" s="83"/>
      <c r="D13" s="85"/>
      <c r="E13" s="14" t="s">
        <v>16</v>
      </c>
      <c r="F13" s="85"/>
      <c r="G13" s="87"/>
    </row>
    <row r="14" spans="1:11" ht="22.2" x14ac:dyDescent="0.3">
      <c r="A14" s="4">
        <f t="array" ref="A14:G14">Days+29+DATE(Calendar3Year,Calendar3MonthOption,1)-WEEKDAY(DATE(Calendar3Year,Calendar3MonthOption,1),WeekdayOption)</f>
        <v>43913</v>
      </c>
      <c r="B14" s="4">
        <v>43914</v>
      </c>
      <c r="C14" s="4">
        <v>43915</v>
      </c>
      <c r="D14" s="4">
        <v>43916</v>
      </c>
      <c r="E14" s="4">
        <v>43917</v>
      </c>
      <c r="F14" s="12">
        <v>43918</v>
      </c>
      <c r="G14" s="12">
        <v>43919</v>
      </c>
    </row>
    <row r="15" spans="1:11" ht="22.2" x14ac:dyDescent="0.3">
      <c r="A15" s="75" t="s">
        <v>17</v>
      </c>
      <c r="B15" s="79" t="s">
        <v>18</v>
      </c>
      <c r="C15" s="80" t="s">
        <v>19</v>
      </c>
      <c r="D15" s="81" t="s">
        <v>20</v>
      </c>
      <c r="E15" s="102" t="s">
        <v>22</v>
      </c>
      <c r="F15" s="12"/>
      <c r="G15" s="12"/>
    </row>
    <row r="16" spans="1:11" ht="22.2" x14ac:dyDescent="0.3">
      <c r="A16" s="75"/>
      <c r="B16" s="79"/>
      <c r="C16" s="80"/>
      <c r="D16" s="81"/>
      <c r="E16" s="102"/>
      <c r="F16" s="12"/>
      <c r="G16" s="12"/>
    </row>
    <row r="17" spans="1:7" ht="41.4" x14ac:dyDescent="0.3">
      <c r="A17" s="76"/>
      <c r="B17" s="90" t="s">
        <v>17</v>
      </c>
      <c r="C17" s="91"/>
      <c r="D17" s="9" t="s">
        <v>55</v>
      </c>
      <c r="E17" s="103"/>
      <c r="F17" s="13"/>
      <c r="G17" s="13"/>
    </row>
    <row r="18" spans="1:7" ht="22.2" x14ac:dyDescent="0.3">
      <c r="A18" s="4">
        <f t="array" ref="A18:B18">Days+36+DATE(Calendar3Year,Calendar3MonthOption,1)-WEEKDAY(DATE(Calendar3Year,Calendar3MonthOption,1),WeekdayOption)</f>
        <v>43920</v>
      </c>
      <c r="B18" s="4">
        <v>43921</v>
      </c>
      <c r="C18" s="101" t="s">
        <v>0</v>
      </c>
      <c r="D18" s="101"/>
      <c r="E18" s="101"/>
      <c r="F18" s="101"/>
      <c r="G18" s="101"/>
    </row>
    <row r="19" spans="1:7" x14ac:dyDescent="0.3">
      <c r="A19" s="8"/>
      <c r="B19" s="8"/>
      <c r="C19" s="97"/>
      <c r="D19" s="97"/>
      <c r="E19" s="97"/>
      <c r="F19" s="97"/>
      <c r="G19" s="97"/>
    </row>
  </sheetData>
  <mergeCells count="19">
    <mergeCell ref="C18:G18"/>
    <mergeCell ref="C19:G19"/>
    <mergeCell ref="A10:B10"/>
    <mergeCell ref="C12:C13"/>
    <mergeCell ref="D12:D13"/>
    <mergeCell ref="F12:G13"/>
    <mergeCell ref="A15:A17"/>
    <mergeCell ref="B15:B16"/>
    <mergeCell ref="C15:C16"/>
    <mergeCell ref="D15:D16"/>
    <mergeCell ref="E15:E17"/>
    <mergeCell ref="B17:C17"/>
    <mergeCell ref="A12:B13"/>
    <mergeCell ref="B1:D1"/>
    <mergeCell ref="A4:A6"/>
    <mergeCell ref="B4:B5"/>
    <mergeCell ref="C4:C5"/>
    <mergeCell ref="D4:D5"/>
    <mergeCell ref="B6:C6"/>
  </mergeCells>
  <conditionalFormatting sqref="A3:E3 A7:E7 A9:E9 A11:E11 A14:E14 A18:B18">
    <cfRule type="expression" dxfId="258" priority="31">
      <formula>MONTH(A3)&lt;&gt;Calendar3MonthOption</formula>
    </cfRule>
  </conditionalFormatting>
  <conditionalFormatting sqref="A12">
    <cfRule type="expression" dxfId="257" priority="17">
      <formula>MONTH(A12)&lt;&gt;Calendar2MonthOption</formula>
    </cfRule>
  </conditionalFormatting>
  <conditionalFormatting sqref="C4">
    <cfRule type="expression" dxfId="256" priority="27">
      <formula>MONTH(C4)&lt;&gt;Calendar3MonthOption</formula>
    </cfRule>
  </conditionalFormatting>
  <conditionalFormatting sqref="E13">
    <cfRule type="expression" dxfId="255" priority="14">
      <formula>MONTH(E13)&lt;&gt;Calendar1MonthOption</formula>
    </cfRule>
  </conditionalFormatting>
  <conditionalFormatting sqref="F3:F5 F7 F9 F11 F14:F16">
    <cfRule type="expression" dxfId="254" priority="30">
      <formula>MONTH(F3)&lt;&gt;Calendar8MonthOption</formula>
    </cfRule>
  </conditionalFormatting>
  <conditionalFormatting sqref="G3:G5 G7 G9 G11 G14:G16">
    <cfRule type="expression" dxfId="253" priority="29">
      <formula>MONTH(G3)&lt;&gt;Calendar8MonthOption</formula>
    </cfRule>
  </conditionalFormatting>
  <conditionalFormatting sqref="D17">
    <cfRule type="expression" dxfId="252" priority="8">
      <formula>MONTH(D17)&lt;&gt;Calendar1MonthOption</formula>
    </cfRule>
  </conditionalFormatting>
  <conditionalFormatting sqref="D15">
    <cfRule type="expression" dxfId="251" priority="10">
      <formula>MONTH(D15)&lt;&gt;Calendar1MonthOption</formula>
    </cfRule>
  </conditionalFormatting>
  <conditionalFormatting sqref="E12">
    <cfRule type="expression" dxfId="249" priority="15">
      <formula>MONTH(E12)&lt;&gt;Calendar1MonthOption</formula>
    </cfRule>
  </conditionalFormatting>
  <conditionalFormatting sqref="A4">
    <cfRule type="expression" dxfId="248" priority="28">
      <formula>MONTH(A4)&lt;&gt;Calendar3MonthOption</formula>
    </cfRule>
  </conditionalFormatting>
  <conditionalFormatting sqref="C12">
    <cfRule type="expression" dxfId="247" priority="16">
      <formula>MONTH(C12)&lt;&gt;Calendar1MonthOption</formula>
    </cfRule>
  </conditionalFormatting>
  <conditionalFormatting sqref="D17">
    <cfRule type="expression" dxfId="246" priority="7">
      <formula>MONTH(D17)&lt;&gt;Calendar1MonthOption</formula>
    </cfRule>
  </conditionalFormatting>
  <conditionalFormatting sqref="D17">
    <cfRule type="expression" dxfId="245" priority="9">
      <formula>MONTH(D17)&lt;&gt;Calendar2MonthOption</formula>
    </cfRule>
  </conditionalFormatting>
  <conditionalFormatting sqref="D15">
    <cfRule type="expression" dxfId="244" priority="11">
      <formula>MONTH(D15)&lt;&gt;Calendar3MonthOption</formula>
    </cfRule>
  </conditionalFormatting>
  <conditionalFormatting sqref="D4">
    <cfRule type="expression" dxfId="243" priority="26">
      <formula>MONTH(D4)&lt;&gt;Calendar3MonthOption</formula>
    </cfRule>
  </conditionalFormatting>
  <conditionalFormatting sqref="D4">
    <cfRule type="expression" dxfId="242" priority="25">
      <formula>MONTH(D4)&lt;&gt;Calendar1MonthOption</formula>
    </cfRule>
  </conditionalFormatting>
  <conditionalFormatting sqref="E8">
    <cfRule type="expression" dxfId="239" priority="21">
      <formula>MONTH(E8)&lt;&gt;Calendar2MonthOption</formula>
    </cfRule>
  </conditionalFormatting>
  <conditionalFormatting sqref="E10">
    <cfRule type="expression" dxfId="238" priority="20">
      <formula>MONTH(E10)&lt;&gt;Calendar1MonthOption</formula>
    </cfRule>
  </conditionalFormatting>
  <conditionalFormatting sqref="A12">
    <cfRule type="expression" dxfId="237" priority="19">
      <formula>MONTH(A12)&lt;&gt;Calendar2MonthOption</formula>
    </cfRule>
  </conditionalFormatting>
  <conditionalFormatting sqref="A12">
    <cfRule type="expression" dxfId="236" priority="18">
      <formula>MONTH(A12)&lt;&gt;Calendar2MonthOption</formula>
    </cfRule>
  </conditionalFormatting>
  <conditionalFormatting sqref="E6">
    <cfRule type="expression" dxfId="235" priority="3">
      <formula>MONTH(E6)&lt;&gt;Calendar2MonthOption</formula>
    </cfRule>
  </conditionalFormatting>
  <conditionalFormatting sqref="E5">
    <cfRule type="expression" dxfId="234" priority="4">
      <formula>MONTH(E5)&lt;&gt;Calendar1MonthOption</formula>
    </cfRule>
  </conditionalFormatting>
  <conditionalFormatting sqref="E4:E5">
    <cfRule type="expression" dxfId="233" priority="6">
      <formula>MONTH(E4)&lt;&gt;Calendar2MonthOption</formula>
    </cfRule>
  </conditionalFormatting>
  <conditionalFormatting sqref="E4:E5">
    <cfRule type="expression" dxfId="232" priority="5">
      <formula>MONTH(E4)&lt;&gt;Calendar1MonthOption</formula>
    </cfRule>
  </conditionalFormatting>
  <conditionalFormatting sqref="A15">
    <cfRule type="expression" dxfId="231" priority="13">
      <formula>MONTH(A15)&lt;&gt;Calendar3MonthOption</formula>
    </cfRule>
  </conditionalFormatting>
  <conditionalFormatting sqref="C15">
    <cfRule type="expression" dxfId="230" priority="12">
      <formula>MONTH(C15)&lt;&gt;Calendar3MonthOption</formula>
    </cfRule>
  </conditionalFormatting>
  <conditionalFormatting sqref="E15">
    <cfRule type="expression" dxfId="229" priority="2">
      <formula>MONTH(E15)&lt;&gt;Calendar2MonthOption</formula>
    </cfRule>
  </conditionalFormatting>
  <conditionalFormatting sqref="J7">
    <cfRule type="expression" dxfId="228"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8E697A29-D514-4DF5-9309-2C5FF6B6B402}"/>
    <dataValidation allowBlank="1" showInputMessage="1" showErrorMessage="1" prompt="Calendar month is automatically updated based on the month selected in cell C1" sqref="B1:D1" xr:uid="{B2E02CD8-C385-499F-9FE5-42DD8F8B5DC4}"/>
    <dataValidation allowBlank="1" showInputMessage="1" showErrorMessage="1" prompt="Calendar year is automatically updated based on the year selected in cell B1" sqref="A1" xr:uid="{6D52A532-9C2B-4DDC-B637-14E23305A60D}"/>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5186B-9269-4BC7-9BA4-A165E9BFF83A}">
  <dimension ref="A1:K18"/>
  <sheetViews>
    <sheetView zoomScale="70" zoomScaleNormal="70" workbookViewId="0">
      <selection activeCell="D7" sqref="D7"/>
    </sheetView>
  </sheetViews>
  <sheetFormatPr defaultRowHeight="14.4" x14ac:dyDescent="0.3"/>
  <cols>
    <col min="1" max="7" width="25.5546875" customWidth="1"/>
    <col min="11" max="11" width="68.44140625" customWidth="1"/>
  </cols>
  <sheetData>
    <row r="1" spans="1:11" ht="46.8" x14ac:dyDescent="0.9">
      <c r="A1" s="1">
        <f>YEAR(DATE(Calendar3Year,Calendar3MonthOption+1,1))</f>
        <v>2020</v>
      </c>
      <c r="B1" s="94" t="str">
        <f>TEXT(DATE(Calendar3Year,Calendar3MonthOption+1,1),"mmmm")</f>
        <v>April</v>
      </c>
      <c r="C1" s="94"/>
      <c r="D1" s="9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Days+1+DATE(Calendar4Year,Calendar4MonthOption,1)-WEEKDAY(DATE(Calendar4Year,Calendar4MonthOption,1),WeekdayOption)</f>
        <v>43920</v>
      </c>
      <c r="B3" s="4">
        <v>43921</v>
      </c>
      <c r="C3" s="4">
        <v>43922</v>
      </c>
      <c r="D3" s="4">
        <v>43923</v>
      </c>
      <c r="E3" s="4">
        <v>43924</v>
      </c>
      <c r="F3" s="12">
        <v>43925</v>
      </c>
      <c r="G3" s="12">
        <v>43926</v>
      </c>
      <c r="J3" s="17"/>
      <c r="K3" t="s">
        <v>25</v>
      </c>
    </row>
    <row r="4" spans="1:11" ht="55.2" x14ac:dyDescent="0.3">
      <c r="A4" s="114"/>
      <c r="B4" s="114"/>
      <c r="C4" s="122" t="s">
        <v>97</v>
      </c>
      <c r="D4" s="114"/>
      <c r="E4" s="9" t="s">
        <v>5</v>
      </c>
      <c r="F4" s="12"/>
      <c r="G4" s="12"/>
      <c r="J4" s="18"/>
      <c r="K4" t="s">
        <v>26</v>
      </c>
    </row>
    <row r="5" spans="1:11" ht="27.6" x14ac:dyDescent="0.3">
      <c r="A5" s="115"/>
      <c r="B5" s="115"/>
      <c r="C5" s="123"/>
      <c r="D5" s="115"/>
      <c r="E5" s="11" t="s">
        <v>6</v>
      </c>
      <c r="F5" s="13"/>
      <c r="G5" s="13"/>
      <c r="J5" s="19"/>
      <c r="K5" t="s">
        <v>27</v>
      </c>
    </row>
    <row r="6" spans="1:11" ht="22.2" x14ac:dyDescent="0.3">
      <c r="A6" s="4">
        <f t="array" ref="A6:G6">Days+8+DATE(Calendar4Year,Calendar4MonthOption,1)-WEEKDAY(DATE(Calendar4Year,Calendar4MonthOption,1),WeekdayOption)</f>
        <v>43927</v>
      </c>
      <c r="B6" s="4">
        <v>43928</v>
      </c>
      <c r="C6" s="4">
        <v>43929</v>
      </c>
      <c r="D6" s="4">
        <v>43930</v>
      </c>
      <c r="E6" s="4">
        <v>43931</v>
      </c>
      <c r="F6" s="12">
        <v>43932</v>
      </c>
      <c r="G6" s="12">
        <v>43933</v>
      </c>
      <c r="J6" s="20"/>
      <c r="K6" t="s">
        <v>28</v>
      </c>
    </row>
    <row r="7" spans="1:11" ht="69" x14ac:dyDescent="0.3">
      <c r="A7" s="8"/>
      <c r="B7" s="8"/>
      <c r="D7" s="71" t="s">
        <v>7</v>
      </c>
      <c r="E7" s="63" t="s">
        <v>8</v>
      </c>
      <c r="F7" s="68"/>
      <c r="G7" s="68"/>
      <c r="J7" s="10"/>
      <c r="K7" t="s">
        <v>29</v>
      </c>
    </row>
    <row r="8" spans="1:11" ht="22.2" x14ac:dyDescent="0.3">
      <c r="A8" s="4">
        <f t="array" ref="A8:G8">Days+15+DATE(Calendar4Year,Calendar4MonthOption,1)-WEEKDAY(DATE(Calendar4Year,Calendar4MonthOption,1),WeekdayOption)</f>
        <v>43934</v>
      </c>
      <c r="B8" s="4">
        <v>43935</v>
      </c>
      <c r="C8" s="4">
        <v>43936</v>
      </c>
      <c r="D8" s="4">
        <v>43937</v>
      </c>
      <c r="E8" s="4">
        <v>43938</v>
      </c>
      <c r="F8" s="12">
        <v>43939</v>
      </c>
      <c r="G8" s="12">
        <v>43940</v>
      </c>
      <c r="J8" s="21"/>
      <c r="K8" t="s">
        <v>30</v>
      </c>
    </row>
    <row r="9" spans="1:11" ht="69" x14ac:dyDescent="0.3">
      <c r="A9" s="88" t="s">
        <v>9</v>
      </c>
      <c r="B9" s="89"/>
      <c r="C9" s="15" t="s">
        <v>10</v>
      </c>
      <c r="D9" s="8"/>
      <c r="E9" s="14" t="s">
        <v>11</v>
      </c>
      <c r="F9" s="13"/>
      <c r="G9" s="13"/>
      <c r="J9" s="22"/>
      <c r="K9" t="s">
        <v>31</v>
      </c>
    </row>
    <row r="10" spans="1:11" ht="22.2" x14ac:dyDescent="0.3">
      <c r="A10" s="4">
        <f t="array" ref="A10:G10">Days+22+DATE(Calendar4Year,Calendar4MonthOption,1)-WEEKDAY(DATE(Calendar4Year,Calendar4MonthOption,1),WeekdayOption)</f>
        <v>43941</v>
      </c>
      <c r="B10" s="4">
        <v>43942</v>
      </c>
      <c r="C10" s="4">
        <v>43943</v>
      </c>
      <c r="D10" s="4">
        <v>43944</v>
      </c>
      <c r="E10" s="4">
        <v>43945</v>
      </c>
      <c r="F10" s="12">
        <v>43946</v>
      </c>
      <c r="G10" s="12">
        <v>43947</v>
      </c>
    </row>
    <row r="11" spans="1:11" ht="27.6" x14ac:dyDescent="0.3">
      <c r="A11" s="114"/>
      <c r="B11" s="114"/>
      <c r="C11" s="82" t="s">
        <v>13</v>
      </c>
      <c r="D11" s="84" t="s">
        <v>14</v>
      </c>
      <c r="E11" s="11" t="s">
        <v>15</v>
      </c>
      <c r="F11" s="84" t="s">
        <v>17</v>
      </c>
      <c r="G11" s="86"/>
    </row>
    <row r="12" spans="1:11" ht="55.2" x14ac:dyDescent="0.3">
      <c r="A12" s="115"/>
      <c r="B12" s="115"/>
      <c r="C12" s="83"/>
      <c r="D12" s="85"/>
      <c r="E12" s="14" t="s">
        <v>16</v>
      </c>
      <c r="F12" s="85"/>
      <c r="G12" s="87"/>
    </row>
    <row r="13" spans="1:11" ht="22.2" x14ac:dyDescent="0.3">
      <c r="A13" s="4">
        <f t="array" ref="A13:G13">Days+29+DATE(Calendar4Year,Calendar4MonthOption,1)-WEEKDAY(DATE(Calendar4Year,Calendar4MonthOption,1),WeekdayOption)</f>
        <v>43948</v>
      </c>
      <c r="B13" s="4">
        <v>43949</v>
      </c>
      <c r="C13" s="4">
        <v>43950</v>
      </c>
      <c r="D13" s="4">
        <v>43951</v>
      </c>
      <c r="E13" s="4">
        <v>43952</v>
      </c>
      <c r="F13" s="12">
        <v>43953</v>
      </c>
      <c r="G13" s="12">
        <v>43954</v>
      </c>
    </row>
    <row r="14" spans="1:11" ht="55.2" x14ac:dyDescent="0.3">
      <c r="A14" s="75" t="s">
        <v>17</v>
      </c>
      <c r="B14" s="79" t="s">
        <v>18</v>
      </c>
      <c r="C14" s="80" t="s">
        <v>19</v>
      </c>
      <c r="D14" s="81" t="s">
        <v>20</v>
      </c>
      <c r="E14" s="9" t="s">
        <v>5</v>
      </c>
      <c r="F14" s="116"/>
      <c r="G14" s="119"/>
    </row>
    <row r="15" spans="1:11" ht="27.6" x14ac:dyDescent="0.3">
      <c r="A15" s="75"/>
      <c r="B15" s="79"/>
      <c r="C15" s="80"/>
      <c r="D15" s="81"/>
      <c r="E15" s="11" t="s">
        <v>6</v>
      </c>
      <c r="F15" s="117"/>
      <c r="G15" s="120"/>
    </row>
    <row r="16" spans="1:11" ht="41.4" x14ac:dyDescent="0.3">
      <c r="A16" s="76"/>
      <c r="B16" s="90" t="s">
        <v>17</v>
      </c>
      <c r="C16" s="91"/>
      <c r="D16" s="9" t="s">
        <v>55</v>
      </c>
      <c r="E16" s="25" t="s">
        <v>22</v>
      </c>
      <c r="F16" s="118"/>
      <c r="G16" s="121"/>
    </row>
    <row r="17" spans="1:7" ht="22.2" x14ac:dyDescent="0.3">
      <c r="A17" s="4">
        <f t="array" ref="A17:B17">Days+36+DATE(Calendar4Year,Calendar4MonthOption,1)-WEEKDAY(DATE(Calendar4Year,Calendar4MonthOption,1),WeekdayOption)</f>
        <v>43955</v>
      </c>
      <c r="B17" s="4">
        <v>43956</v>
      </c>
      <c r="C17" s="77" t="s">
        <v>0</v>
      </c>
      <c r="D17" s="78"/>
      <c r="E17" s="78"/>
      <c r="F17" s="78"/>
      <c r="G17" s="78"/>
    </row>
    <row r="18" spans="1:7" x14ac:dyDescent="0.3">
      <c r="A18" s="8"/>
      <c r="B18" s="8"/>
      <c r="C18" s="97"/>
      <c r="D18" s="97"/>
      <c r="E18" s="97"/>
      <c r="F18" s="97"/>
      <c r="G18" s="97"/>
    </row>
  </sheetData>
  <mergeCells count="20">
    <mergeCell ref="A14:A16"/>
    <mergeCell ref="B14:B15"/>
    <mergeCell ref="C14:C15"/>
    <mergeCell ref="D14:D15"/>
    <mergeCell ref="B16:C16"/>
    <mergeCell ref="B1:D1"/>
    <mergeCell ref="A9:B9"/>
    <mergeCell ref="C11:C12"/>
    <mergeCell ref="D11:D12"/>
    <mergeCell ref="F11:G12"/>
    <mergeCell ref="A4:A5"/>
    <mergeCell ref="B4:B5"/>
    <mergeCell ref="C4:C5"/>
    <mergeCell ref="D4:D5"/>
    <mergeCell ref="A11:A12"/>
    <mergeCell ref="B11:B12"/>
    <mergeCell ref="F14:F16"/>
    <mergeCell ref="G14:G16"/>
    <mergeCell ref="C17:G17"/>
    <mergeCell ref="C18:G18"/>
  </mergeCells>
  <conditionalFormatting sqref="A3:E4 A6:E6 A8:E8 A10:E10 A13:E13 A17:B17 A11:B11">
    <cfRule type="expression" dxfId="227" priority="23">
      <formula>MONTH(A3)&lt;&gt;Calendar4MonthOption</formula>
    </cfRule>
  </conditionalFormatting>
  <conditionalFormatting sqref="F3:F4 F6 F8 F10 F13:F14">
    <cfRule type="expression" dxfId="226" priority="22">
      <formula>MONTH(F3)&lt;&gt;Calendar8MonthOption</formula>
    </cfRule>
  </conditionalFormatting>
  <conditionalFormatting sqref="G3:G4 G6 G8 G10 G13:G14">
    <cfRule type="expression" dxfId="225" priority="21">
      <formula>MONTH(G3)&lt;&gt;Calendar8MonthOption</formula>
    </cfRule>
  </conditionalFormatting>
  <conditionalFormatting sqref="D16">
    <cfRule type="expression" dxfId="224" priority="13">
      <formula>MONTH(D16)&lt;&gt;Calendar1MonthOption</formula>
    </cfRule>
  </conditionalFormatting>
  <conditionalFormatting sqref="E5">
    <cfRule type="expression" dxfId="223" priority="6">
      <formula>MONTH(E5)&lt;&gt;Calendar1MonthOption</formula>
    </cfRule>
  </conditionalFormatting>
  <conditionalFormatting sqref="E12">
    <cfRule type="expression" dxfId="222" priority="10">
      <formula>MONTH(E12)&lt;&gt;Calendar1MonthOption</formula>
    </cfRule>
  </conditionalFormatting>
  <conditionalFormatting sqref="D14">
    <cfRule type="expression" dxfId="221" priority="16">
      <formula>MONTH(D14)&lt;&gt;Calendar1MonthOption</formula>
    </cfRule>
  </conditionalFormatting>
  <conditionalFormatting sqref="E11">
    <cfRule type="expression" dxfId="220" priority="11">
      <formula>MONTH(E11)&lt;&gt;Calendar1MonthOption</formula>
    </cfRule>
  </conditionalFormatting>
  <conditionalFormatting sqref="D16">
    <cfRule type="expression" dxfId="219" priority="15">
      <formula>MONTH(D16)&lt;&gt;Calendar2MonthOption</formula>
    </cfRule>
  </conditionalFormatting>
  <conditionalFormatting sqref="C14">
    <cfRule type="expression" dxfId="218" priority="18">
      <formula>MONTH(C14)&lt;&gt;Calendar3MonthOption</formula>
    </cfRule>
  </conditionalFormatting>
  <conditionalFormatting sqref="E15">
    <cfRule type="expression" dxfId="217" priority="3">
      <formula>MONTH(E15)&lt;&gt;Calendar1MonthOption</formula>
    </cfRule>
  </conditionalFormatting>
  <conditionalFormatting sqref="E14:E15">
    <cfRule type="expression" dxfId="216" priority="5">
      <formula>MONTH(E14)&lt;&gt;Calendar2MonthOption</formula>
    </cfRule>
  </conditionalFormatting>
  <conditionalFormatting sqref="E14:E15">
    <cfRule type="expression" dxfId="215" priority="4">
      <formula>MONTH(E14)&lt;&gt;Calendar1MonthOption</formula>
    </cfRule>
  </conditionalFormatting>
  <conditionalFormatting sqref="E7">
    <cfRule type="expression" dxfId="214" priority="20">
      <formula>MONTH(E7)&lt;&gt;Calendar2MonthOption</formula>
    </cfRule>
  </conditionalFormatting>
  <conditionalFormatting sqref="D16">
    <cfRule type="expression" dxfId="213" priority="14">
      <formula>MONTH(D16)&lt;&gt;Calendar1MonthOption</formula>
    </cfRule>
  </conditionalFormatting>
  <conditionalFormatting sqref="A14">
    <cfRule type="expression" dxfId="212" priority="19">
      <formula>MONTH(A14)&lt;&gt;Calendar3MonthOption</formula>
    </cfRule>
  </conditionalFormatting>
  <conditionalFormatting sqref="D14">
    <cfRule type="expression" dxfId="211" priority="17">
      <formula>MONTH(D14)&lt;&gt;Calendar3MonthOption</formula>
    </cfRule>
  </conditionalFormatting>
  <conditionalFormatting sqref="C11">
    <cfRule type="expression" dxfId="210" priority="12">
      <formula>MONTH(C11)&lt;&gt;Calendar1MonthOption</formula>
    </cfRule>
  </conditionalFormatting>
  <conditionalFormatting sqref="E9">
    <cfRule type="expression" dxfId="209" priority="9">
      <formula>MONTH(E9)&lt;&gt;Calendar1MonthOption</formula>
    </cfRule>
  </conditionalFormatting>
  <conditionalFormatting sqref="E4:E5">
    <cfRule type="expression" dxfId="208" priority="8">
      <formula>MONTH(E4)&lt;&gt;Calendar2MonthOption</formula>
    </cfRule>
  </conditionalFormatting>
  <conditionalFormatting sqref="E4:E5">
    <cfRule type="expression" dxfId="207" priority="7">
      <formula>MONTH(E4)&lt;&gt;Calendar1MonthOption</formula>
    </cfRule>
  </conditionalFormatting>
  <conditionalFormatting sqref="E16">
    <cfRule type="expression" dxfId="206" priority="2">
      <formula>MONTH(E16)&lt;&gt;Calendar2MonthOption</formula>
    </cfRule>
  </conditionalFormatting>
  <conditionalFormatting sqref="J7">
    <cfRule type="expression" dxfId="205"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74ADADB8-3384-444F-B854-78115EF58751}"/>
    <dataValidation allowBlank="1" showInputMessage="1" showErrorMessage="1" prompt="Calendar month is automatically updated based on the month selected in cell C1" sqref="B1:D1" xr:uid="{76F6FDDE-6EFB-4A20-8373-7A6FF8FF7729}"/>
    <dataValidation allowBlank="1" showInputMessage="1" showErrorMessage="1" prompt="Calendar year is automatically updated based on the year selected in cell B1" sqref="A1" xr:uid="{93BB7AC4-4024-4BFC-9F7F-37DD047AB159}"/>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DA5BE-8F59-4FBE-8E0A-6D6176D9ACE8}">
  <dimension ref="A1:K19"/>
  <sheetViews>
    <sheetView zoomScale="70" zoomScaleNormal="70" workbookViewId="0">
      <selection activeCell="C8" sqref="C8"/>
    </sheetView>
  </sheetViews>
  <sheetFormatPr defaultRowHeight="14.4" x14ac:dyDescent="0.3"/>
  <cols>
    <col min="1" max="7" width="25.5546875" customWidth="1"/>
    <col min="10" max="10" width="8.6640625" customWidth="1"/>
    <col min="11" max="11" width="49.109375" bestFit="1" customWidth="1"/>
  </cols>
  <sheetData>
    <row r="1" spans="1:11" ht="46.8" x14ac:dyDescent="0.9">
      <c r="A1" s="1">
        <f>YEAR(DATE(Calendar4Year,Calendar4MonthOption+1,1))</f>
        <v>2020</v>
      </c>
      <c r="B1" s="94" t="str">
        <f>TEXT(DATE(Calendar4Year,Calendar4MonthOption+1,1),"mmmm")</f>
        <v>May</v>
      </c>
      <c r="C1" s="94"/>
      <c r="D1" s="9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Days+1+DATE(Calendar5Year,Calendar5MonthOption,1)-WEEKDAY(DATE(Calendar5Year,Calendar5MonthOption,1),WeekdayOption)</f>
        <v>43948</v>
      </c>
      <c r="B3" s="4">
        <v>43949</v>
      </c>
      <c r="C3" s="4">
        <v>43950</v>
      </c>
      <c r="D3" s="4">
        <v>43951</v>
      </c>
      <c r="E3" s="4">
        <v>43952</v>
      </c>
      <c r="F3" s="12">
        <v>43953</v>
      </c>
      <c r="G3" s="12">
        <v>43954</v>
      </c>
      <c r="J3" s="17"/>
      <c r="K3" t="s">
        <v>25</v>
      </c>
    </row>
    <row r="4" spans="1:11" ht="55.2" x14ac:dyDescent="0.3">
      <c r="A4" s="75" t="s">
        <v>17</v>
      </c>
      <c r="B4" s="79" t="s">
        <v>18</v>
      </c>
      <c r="C4" s="80" t="s">
        <v>19</v>
      </c>
      <c r="D4" s="81" t="s">
        <v>20</v>
      </c>
      <c r="E4" s="9" t="s">
        <v>5</v>
      </c>
      <c r="F4" s="12"/>
      <c r="G4" s="12"/>
      <c r="J4" s="18"/>
      <c r="K4" t="s">
        <v>26</v>
      </c>
    </row>
    <row r="5" spans="1:11" ht="27.6" x14ac:dyDescent="0.3">
      <c r="A5" s="75"/>
      <c r="B5" s="79"/>
      <c r="C5" s="80"/>
      <c r="D5" s="81"/>
      <c r="E5" s="11" t="s">
        <v>6</v>
      </c>
      <c r="F5" s="12"/>
      <c r="G5" s="12"/>
      <c r="J5" s="19"/>
      <c r="K5" t="s">
        <v>27</v>
      </c>
    </row>
    <row r="6" spans="1:11" ht="41.4" x14ac:dyDescent="0.3">
      <c r="A6" s="76"/>
      <c r="B6" s="90" t="s">
        <v>17</v>
      </c>
      <c r="C6" s="91"/>
      <c r="D6" s="9" t="s">
        <v>21</v>
      </c>
      <c r="E6" s="25" t="s">
        <v>22</v>
      </c>
      <c r="F6" s="13"/>
      <c r="G6" s="13"/>
      <c r="J6" s="20"/>
      <c r="K6" t="s">
        <v>28</v>
      </c>
    </row>
    <row r="7" spans="1:11" ht="22.2" x14ac:dyDescent="0.3">
      <c r="A7" s="4">
        <f t="array" ref="A7:G7">Days+8+DATE(Calendar5Year,Calendar5MonthOption,1)-WEEKDAY(DATE(Calendar5Year,Calendar5MonthOption,1),WeekdayOption)</f>
        <v>43955</v>
      </c>
      <c r="B7" s="4">
        <v>43956</v>
      </c>
      <c r="C7" s="4">
        <v>43957</v>
      </c>
      <c r="D7" s="4">
        <v>43958</v>
      </c>
      <c r="E7" s="4">
        <v>43959</v>
      </c>
      <c r="F7" s="12">
        <v>43960</v>
      </c>
      <c r="G7" s="12">
        <v>43961</v>
      </c>
      <c r="J7" s="10"/>
      <c r="K7" t="s">
        <v>29</v>
      </c>
    </row>
    <row r="8" spans="1:11" ht="85.2" customHeight="1" x14ac:dyDescent="0.3">
      <c r="A8" s="8"/>
      <c r="B8" s="8"/>
      <c r="C8" s="66" t="s">
        <v>98</v>
      </c>
      <c r="D8" s="9" t="s">
        <v>7</v>
      </c>
      <c r="E8" s="14" t="s">
        <v>8</v>
      </c>
      <c r="F8" s="13"/>
      <c r="G8" s="13"/>
      <c r="J8" s="21"/>
      <c r="K8" t="s">
        <v>30</v>
      </c>
    </row>
    <row r="9" spans="1:11" ht="22.2" x14ac:dyDescent="0.3">
      <c r="A9" s="4">
        <f t="array" ref="A9:G9">Days+15+DATE(Calendar5Year,Calendar5MonthOption,1)-WEEKDAY(DATE(Calendar5Year,Calendar5MonthOption,1),WeekdayOption)</f>
        <v>43962</v>
      </c>
      <c r="B9" s="4">
        <v>43963</v>
      </c>
      <c r="C9" s="4">
        <v>43964</v>
      </c>
      <c r="D9" s="4">
        <v>43965</v>
      </c>
      <c r="E9" s="4">
        <v>43966</v>
      </c>
      <c r="F9" s="12">
        <v>43967</v>
      </c>
      <c r="G9" s="12">
        <v>43968</v>
      </c>
      <c r="J9" s="22"/>
      <c r="K9" t="s">
        <v>31</v>
      </c>
    </row>
    <row r="10" spans="1:11" ht="69" x14ac:dyDescent="0.3">
      <c r="A10" s="88" t="s">
        <v>9</v>
      </c>
      <c r="B10" s="89"/>
      <c r="C10" s="15" t="s">
        <v>10</v>
      </c>
      <c r="D10" s="8"/>
      <c r="E10" s="14" t="s">
        <v>11</v>
      </c>
      <c r="F10" s="13"/>
      <c r="G10" s="13"/>
    </row>
    <row r="11" spans="1:11" ht="22.2" x14ac:dyDescent="0.3">
      <c r="A11" s="4">
        <f t="array" ref="A11:G11">Days+22+DATE(Calendar5Year,Calendar5MonthOption,1)-WEEKDAY(DATE(Calendar5Year,Calendar5MonthOption,1),WeekdayOption)</f>
        <v>43969</v>
      </c>
      <c r="B11" s="4">
        <v>43970</v>
      </c>
      <c r="C11" s="4">
        <v>43971</v>
      </c>
      <c r="D11" s="4">
        <v>43972</v>
      </c>
      <c r="E11" s="4">
        <v>43973</v>
      </c>
      <c r="F11" s="12">
        <v>43974</v>
      </c>
      <c r="G11" s="12">
        <v>43975</v>
      </c>
    </row>
    <row r="12" spans="1:11" ht="27.6" x14ac:dyDescent="0.3">
      <c r="A12" s="114"/>
      <c r="B12" s="114"/>
      <c r="C12" s="82" t="s">
        <v>13</v>
      </c>
      <c r="D12" s="84" t="s">
        <v>14</v>
      </c>
      <c r="E12" s="11" t="s">
        <v>15</v>
      </c>
      <c r="F12" s="84" t="s">
        <v>17</v>
      </c>
      <c r="G12" s="86"/>
    </row>
    <row r="13" spans="1:11" ht="55.2" x14ac:dyDescent="0.3">
      <c r="A13" s="115"/>
      <c r="B13" s="115"/>
      <c r="C13" s="83"/>
      <c r="D13" s="85"/>
      <c r="E13" s="14" t="s">
        <v>16</v>
      </c>
      <c r="F13" s="85"/>
      <c r="G13" s="87"/>
    </row>
    <row r="14" spans="1:11" ht="22.2" x14ac:dyDescent="0.3">
      <c r="A14" s="4">
        <f t="array" ref="A14:G14">Days+29+DATE(Calendar5Year,Calendar5MonthOption,1)-WEEKDAY(DATE(Calendar5Year,Calendar5MonthOption,1),WeekdayOption)</f>
        <v>43976</v>
      </c>
      <c r="B14" s="4">
        <v>43977</v>
      </c>
      <c r="C14" s="4">
        <v>43978</v>
      </c>
      <c r="D14" s="4">
        <v>43979</v>
      </c>
      <c r="E14" s="4">
        <v>43980</v>
      </c>
      <c r="F14" s="12">
        <v>43981</v>
      </c>
      <c r="G14" s="12">
        <v>43982</v>
      </c>
    </row>
    <row r="15" spans="1:11" ht="55.2" x14ac:dyDescent="0.3">
      <c r="A15" s="27" t="s">
        <v>33</v>
      </c>
      <c r="B15" s="79" t="s">
        <v>18</v>
      </c>
      <c r="C15" s="80" t="s">
        <v>19</v>
      </c>
      <c r="D15" s="81" t="s">
        <v>20</v>
      </c>
      <c r="E15" s="9" t="s">
        <v>5</v>
      </c>
      <c r="F15" s="12"/>
      <c r="G15" s="12"/>
    </row>
    <row r="16" spans="1:11" ht="27.6" x14ac:dyDescent="0.3">
      <c r="A16" s="10"/>
      <c r="B16" s="79"/>
      <c r="C16" s="80"/>
      <c r="D16" s="81"/>
      <c r="E16" s="11" t="s">
        <v>6</v>
      </c>
      <c r="F16" s="12"/>
      <c r="G16" s="12"/>
    </row>
    <row r="17" spans="1:7" ht="41.4" x14ac:dyDescent="0.3">
      <c r="A17" s="95" t="s">
        <v>17</v>
      </c>
      <c r="B17" s="95"/>
      <c r="C17" s="96"/>
      <c r="D17" s="9" t="s">
        <v>55</v>
      </c>
      <c r="E17" s="25" t="s">
        <v>22</v>
      </c>
      <c r="F17" s="13"/>
      <c r="G17" s="13"/>
    </row>
    <row r="18" spans="1:7" ht="22.2" x14ac:dyDescent="0.3">
      <c r="A18" s="4">
        <f t="array" ref="A18:B18">Days+36+DATE(Calendar5Year,Calendar5MonthOption,1)-WEEKDAY(DATE(Calendar5Year,Calendar5MonthOption,1),WeekdayOption)</f>
        <v>43983</v>
      </c>
      <c r="B18" s="4">
        <v>43984</v>
      </c>
      <c r="C18" s="77" t="s">
        <v>0</v>
      </c>
      <c r="D18" s="78"/>
      <c r="E18" s="78"/>
      <c r="F18" s="78"/>
      <c r="G18" s="78"/>
    </row>
    <row r="19" spans="1:7" x14ac:dyDescent="0.3">
      <c r="A19" s="8"/>
      <c r="B19" s="8"/>
      <c r="C19" s="97"/>
      <c r="D19" s="97"/>
      <c r="E19" s="97"/>
      <c r="F19" s="97"/>
      <c r="G19" s="97"/>
    </row>
  </sheetData>
  <mergeCells count="18">
    <mergeCell ref="A17:C17"/>
    <mergeCell ref="C18:G18"/>
    <mergeCell ref="C19:G19"/>
    <mergeCell ref="A10:B10"/>
    <mergeCell ref="C12:C13"/>
    <mergeCell ref="D12:D13"/>
    <mergeCell ref="F12:G13"/>
    <mergeCell ref="B15:B16"/>
    <mergeCell ref="C15:C16"/>
    <mergeCell ref="D15:D16"/>
    <mergeCell ref="A12:A13"/>
    <mergeCell ref="B12:B13"/>
    <mergeCell ref="B1:D1"/>
    <mergeCell ref="A4:A6"/>
    <mergeCell ref="B4:B5"/>
    <mergeCell ref="C4:C5"/>
    <mergeCell ref="D4:D5"/>
    <mergeCell ref="B6:C6"/>
  </mergeCells>
  <conditionalFormatting sqref="A3:E3 A7:E7 A9:E9 A11:E11 A14:E14 A18:B18 A15:A16 A12:B12">
    <cfRule type="expression" dxfId="204" priority="34">
      <formula>MONTH(A3)&lt;&gt;Calendar5MonthOption</formula>
    </cfRule>
  </conditionalFormatting>
  <conditionalFormatting sqref="A15">
    <cfRule type="expression" dxfId="203" priority="33">
      <formula>MONTH(A15)&lt;&gt;Calendar5MonthOption</formula>
    </cfRule>
  </conditionalFormatting>
  <conditionalFormatting sqref="A15">
    <cfRule type="expression" dxfId="202" priority="32">
      <formula>MONTH(A15)&lt;&gt;Calendar5MonthOption</formula>
    </cfRule>
  </conditionalFormatting>
  <conditionalFormatting sqref="F3:F5 F7 F9 F11 F14:F16">
    <cfRule type="expression" dxfId="201" priority="31">
      <formula>MONTH(F3)&lt;&gt;Calendar8MonthOption</formula>
    </cfRule>
  </conditionalFormatting>
  <conditionalFormatting sqref="G3:G5 G7 G9 G11 G14:G16">
    <cfRule type="expression" dxfId="200" priority="30">
      <formula>MONTH(G3)&lt;&gt;Calendar8MonthOption</formula>
    </cfRule>
  </conditionalFormatting>
  <conditionalFormatting sqref="E15:E16">
    <cfRule type="expression" dxfId="199" priority="23">
      <formula>MONTH(E15)&lt;&gt;Calendar2MonthOption</formula>
    </cfRule>
  </conditionalFormatting>
  <conditionalFormatting sqref="D17">
    <cfRule type="expression" dxfId="198" priority="25">
      <formula>MONTH(D17)&lt;&gt;Calendar1MonthOption</formula>
    </cfRule>
  </conditionalFormatting>
  <conditionalFormatting sqref="E4:E5">
    <cfRule type="expression" dxfId="197" priority="6">
      <formula>MONTH(E4)&lt;&gt;Calendar2MonthOption</formula>
    </cfRule>
  </conditionalFormatting>
  <conditionalFormatting sqref="E15:E16">
    <cfRule type="expression" dxfId="196" priority="22">
      <formula>MONTH(E15)&lt;&gt;Calendar1MonthOption</formula>
    </cfRule>
  </conditionalFormatting>
  <conditionalFormatting sqref="E8">
    <cfRule type="expression" dxfId="195" priority="2">
      <formula>MONTH(E8)&lt;&gt;Calendar2MonthOption</formula>
    </cfRule>
  </conditionalFormatting>
  <conditionalFormatting sqref="D15">
    <cfRule type="expression" dxfId="194" priority="27">
      <formula>MONTH(D15)&lt;&gt;Calendar1MonthOption</formula>
    </cfRule>
  </conditionalFormatting>
  <conditionalFormatting sqref="E13">
    <cfRule type="expression" dxfId="193" priority="15">
      <formula>MONTH(E13)&lt;&gt;Calendar1MonthOption</formula>
    </cfRule>
  </conditionalFormatting>
  <conditionalFormatting sqref="E10">
    <cfRule type="expression" dxfId="192" priority="14">
      <formula>MONTH(E10)&lt;&gt;Calendar1MonthOption</formula>
    </cfRule>
  </conditionalFormatting>
  <conditionalFormatting sqref="E12">
    <cfRule type="expression" dxfId="191" priority="16">
      <formula>MONTH(E12)&lt;&gt;Calendar1MonthOption</formula>
    </cfRule>
  </conditionalFormatting>
  <conditionalFormatting sqref="D17">
    <cfRule type="expression" dxfId="190" priority="24">
      <formula>MONTH(D17)&lt;&gt;Calendar1MonthOption</formula>
    </cfRule>
  </conditionalFormatting>
  <conditionalFormatting sqref="E4:E5">
    <cfRule type="expression" dxfId="189" priority="5">
      <formula>MONTH(E4)&lt;&gt;Calendar1MonthOption</formula>
    </cfRule>
  </conditionalFormatting>
  <conditionalFormatting sqref="E17">
    <cfRule type="expression" dxfId="188" priority="20">
      <formula>MONTH(E17)&lt;&gt;Calendar2MonthOption</formula>
    </cfRule>
  </conditionalFormatting>
  <conditionalFormatting sqref="D6">
    <cfRule type="expression" dxfId="187" priority="9">
      <formula>MONTH(D6)&lt;&gt;Calendar2MonthOption</formula>
    </cfRule>
  </conditionalFormatting>
  <conditionalFormatting sqref="D4">
    <cfRule type="expression" dxfId="186" priority="10">
      <formula>MONTH(D4)&lt;&gt;Calendar1MonthOption</formula>
    </cfRule>
  </conditionalFormatting>
  <conditionalFormatting sqref="C15">
    <cfRule type="expression" dxfId="185" priority="29">
      <formula>MONTH(C15)&lt;&gt;Calendar3MonthOption</formula>
    </cfRule>
  </conditionalFormatting>
  <conditionalFormatting sqref="D15">
    <cfRule type="expression" dxfId="184" priority="28">
      <formula>MONTH(D15)&lt;&gt;Calendar3MonthOption</formula>
    </cfRule>
  </conditionalFormatting>
  <conditionalFormatting sqref="D17">
    <cfRule type="expression" dxfId="183" priority="26">
      <formula>MONTH(D17)&lt;&gt;Calendar2MonthOption</formula>
    </cfRule>
  </conditionalFormatting>
  <conditionalFormatting sqref="E16">
    <cfRule type="expression" dxfId="182" priority="21">
      <formula>MONTH(E16)&lt;&gt;Calendar1MonthOption</formula>
    </cfRule>
  </conditionalFormatting>
  <conditionalFormatting sqref="D6">
    <cfRule type="expression" dxfId="181" priority="8">
      <formula>MONTH(D6)&lt;&gt;Calendar1MonthOption</formula>
    </cfRule>
  </conditionalFormatting>
  <conditionalFormatting sqref="A16">
    <cfRule type="expression" dxfId="180" priority="19">
      <formula>MONTH(A16)&lt;&gt;Calendar5MonthOption</formula>
    </cfRule>
  </conditionalFormatting>
  <conditionalFormatting sqref="A16">
    <cfRule type="expression" dxfId="179" priority="18">
      <formula>MONTH(A16)&lt;&gt;Calendar5MonthOption</formula>
    </cfRule>
  </conditionalFormatting>
  <conditionalFormatting sqref="E5">
    <cfRule type="expression" dxfId="178" priority="4">
      <formula>MONTH(E5)&lt;&gt;Calendar1MonthOption</formula>
    </cfRule>
  </conditionalFormatting>
  <conditionalFormatting sqref="C12">
    <cfRule type="expression" dxfId="177" priority="17">
      <formula>MONTH(C12)&lt;&gt;Calendar1MonthOption</formula>
    </cfRule>
  </conditionalFormatting>
  <conditionalFormatting sqref="D6">
    <cfRule type="expression" dxfId="176" priority="7">
      <formula>MONTH(D6)&lt;&gt;Calendar1MonthOption</formula>
    </cfRule>
  </conditionalFormatting>
  <conditionalFormatting sqref="A4">
    <cfRule type="expression" dxfId="175" priority="13">
      <formula>MONTH(A4)&lt;&gt;Calendar3MonthOption</formula>
    </cfRule>
  </conditionalFormatting>
  <conditionalFormatting sqref="C4">
    <cfRule type="expression" dxfId="174" priority="12">
      <formula>MONTH(C4)&lt;&gt;Calendar3MonthOption</formula>
    </cfRule>
  </conditionalFormatting>
  <conditionalFormatting sqref="D4">
    <cfRule type="expression" dxfId="173" priority="11">
      <formula>MONTH(D4)&lt;&gt;Calendar3MonthOption</formula>
    </cfRule>
  </conditionalFormatting>
  <conditionalFormatting sqref="E6">
    <cfRule type="expression" dxfId="172" priority="3">
      <formula>MONTH(E6)&lt;&gt;Calendar2MonthOption</formula>
    </cfRule>
  </conditionalFormatting>
  <conditionalFormatting sqref="J7">
    <cfRule type="expression" dxfId="171"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1E59B863-24FE-4320-BDAC-C9A964D7797A}"/>
    <dataValidation allowBlank="1" showInputMessage="1" showErrorMessage="1" prompt="Calendar month is automatically updated based on the month selected in cell C1" sqref="B1:D1" xr:uid="{B6682DDF-2F7F-4E27-929E-4C6010B0DA65}"/>
    <dataValidation allowBlank="1" showInputMessage="1" showErrorMessage="1" prompt="Calendar year is automatically updated based on the year selected in cell B1" sqref="A1" xr:uid="{97B631CB-1993-4E57-94A8-C39429B4FD21}"/>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ACBB1-C8D5-4586-96C3-1E8D11ED2237}">
  <dimension ref="A1:K18"/>
  <sheetViews>
    <sheetView zoomScale="70" zoomScaleNormal="70" workbookViewId="0">
      <selection activeCell="C4" sqref="C4"/>
    </sheetView>
  </sheetViews>
  <sheetFormatPr defaultRowHeight="14.4" x14ac:dyDescent="0.3"/>
  <cols>
    <col min="1" max="7" width="25.5546875" customWidth="1"/>
    <col min="11" max="11" width="53.88671875" customWidth="1"/>
  </cols>
  <sheetData>
    <row r="1" spans="1:11" ht="46.8" x14ac:dyDescent="0.9">
      <c r="A1" s="1">
        <f>YEAR(DATE(Calendar5Year,Calendar5MonthOption+1,1))</f>
        <v>2020</v>
      </c>
      <c r="B1" s="94" t="str">
        <f>TEXT(DATE(Calendar5Year,Calendar5MonthOption+1,1),"mmmm")</f>
        <v>June</v>
      </c>
      <c r="C1" s="94"/>
      <c r="D1" s="9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Days+1+DATE(Calendar6Year,Calendar6MonthOption,1)-WEEKDAY(DATE(Calendar6Year,Calendar6MonthOption,1),WeekdayOption)</f>
        <v>43983</v>
      </c>
      <c r="B3" s="4">
        <v>43984</v>
      </c>
      <c r="C3" s="4">
        <v>43985</v>
      </c>
      <c r="D3" s="4">
        <v>43986</v>
      </c>
      <c r="E3" s="4">
        <v>43987</v>
      </c>
      <c r="F3" s="12">
        <v>43988</v>
      </c>
      <c r="G3" s="12">
        <v>43989</v>
      </c>
      <c r="J3" s="17"/>
      <c r="K3" t="s">
        <v>25</v>
      </c>
    </row>
    <row r="4" spans="1:11" ht="63.45" customHeight="1" x14ac:dyDescent="0.3">
      <c r="A4" s="8"/>
      <c r="B4" s="8"/>
      <c r="C4" s="66" t="s">
        <v>99</v>
      </c>
      <c r="D4" s="9" t="s">
        <v>7</v>
      </c>
      <c r="E4" s="14" t="s">
        <v>8</v>
      </c>
      <c r="F4" s="13"/>
      <c r="G4" s="13"/>
      <c r="J4" s="18"/>
      <c r="K4" t="s">
        <v>26</v>
      </c>
    </row>
    <row r="5" spans="1:11" ht="22.2" x14ac:dyDescent="0.3">
      <c r="A5" s="4">
        <f t="array" ref="A5:G5">Days+8+DATE(Calendar6Year,Calendar6MonthOption,1)-WEEKDAY(DATE(Calendar6Year,Calendar6MonthOption,1),WeekdayOption)</f>
        <v>43990</v>
      </c>
      <c r="B5" s="4">
        <v>43991</v>
      </c>
      <c r="C5" s="4">
        <v>43992</v>
      </c>
      <c r="D5" s="4">
        <v>43993</v>
      </c>
      <c r="E5" s="4">
        <v>43994</v>
      </c>
      <c r="F5" s="12">
        <v>43995</v>
      </c>
      <c r="G5" s="12">
        <v>43996</v>
      </c>
      <c r="J5" s="19"/>
      <c r="K5" t="s">
        <v>27</v>
      </c>
    </row>
    <row r="6" spans="1:11" ht="82.8" customHeight="1" x14ac:dyDescent="0.3">
      <c r="A6" s="88" t="s">
        <v>9</v>
      </c>
      <c r="B6" s="89"/>
      <c r="C6" s="15" t="s">
        <v>10</v>
      </c>
      <c r="D6" s="8"/>
      <c r="E6" s="14" t="s">
        <v>11</v>
      </c>
      <c r="F6" s="65" t="s">
        <v>92</v>
      </c>
      <c r="G6" s="65" t="s">
        <v>89</v>
      </c>
      <c r="J6" s="20"/>
      <c r="K6" t="s">
        <v>28</v>
      </c>
    </row>
    <row r="7" spans="1:11" ht="22.2" x14ac:dyDescent="0.3">
      <c r="A7" s="4">
        <f t="array" ref="A7:G7">Days+15+DATE(Calendar6Year,Calendar6MonthOption,1)-WEEKDAY(DATE(Calendar6Year,Calendar6MonthOption,1),WeekdayOption)</f>
        <v>43997</v>
      </c>
      <c r="B7" s="4">
        <v>43998</v>
      </c>
      <c r="C7" s="4">
        <v>43999</v>
      </c>
      <c r="D7" s="4">
        <v>44000</v>
      </c>
      <c r="E7" s="4">
        <v>44001</v>
      </c>
      <c r="F7" s="12">
        <v>44002</v>
      </c>
      <c r="G7" s="12">
        <v>44003</v>
      </c>
      <c r="J7" s="10"/>
      <c r="K7" t="s">
        <v>29</v>
      </c>
    </row>
    <row r="8" spans="1:11" ht="49.95" customHeight="1" x14ac:dyDescent="0.3">
      <c r="A8" s="114"/>
      <c r="B8" s="114"/>
      <c r="C8" s="82" t="s">
        <v>13</v>
      </c>
      <c r="D8" s="84" t="s">
        <v>14</v>
      </c>
      <c r="E8" s="11" t="s">
        <v>15</v>
      </c>
      <c r="F8" s="84" t="s">
        <v>17</v>
      </c>
      <c r="G8" s="86"/>
      <c r="J8" s="21"/>
      <c r="K8" t="s">
        <v>30</v>
      </c>
    </row>
    <row r="9" spans="1:11" ht="55.95" customHeight="1" x14ac:dyDescent="0.3">
      <c r="A9" s="115"/>
      <c r="B9" s="115"/>
      <c r="C9" s="83"/>
      <c r="D9" s="85"/>
      <c r="E9" s="14" t="s">
        <v>16</v>
      </c>
      <c r="F9" s="85"/>
      <c r="G9" s="87"/>
      <c r="J9" s="22"/>
      <c r="K9" t="s">
        <v>31</v>
      </c>
    </row>
    <row r="10" spans="1:11" ht="22.2" x14ac:dyDescent="0.3">
      <c r="A10" s="4">
        <f t="array" ref="A10:G10">Days+22+DATE(Calendar6Year,Calendar6MonthOption,1)-WEEKDAY(DATE(Calendar6Year,Calendar6MonthOption,1),WeekdayOption)</f>
        <v>44004</v>
      </c>
      <c r="B10" s="4">
        <v>44005</v>
      </c>
      <c r="C10" s="4">
        <v>44006</v>
      </c>
      <c r="D10" s="4">
        <v>44007</v>
      </c>
      <c r="E10" s="4">
        <v>44008</v>
      </c>
      <c r="F10" s="12">
        <v>44009</v>
      </c>
      <c r="G10" s="12">
        <v>44010</v>
      </c>
    </row>
    <row r="11" spans="1:11" ht="22.2" x14ac:dyDescent="0.3">
      <c r="A11" s="75" t="s">
        <v>17</v>
      </c>
      <c r="B11" s="79" t="s">
        <v>18</v>
      </c>
      <c r="C11" s="80" t="s">
        <v>19</v>
      </c>
      <c r="D11" s="81" t="s">
        <v>20</v>
      </c>
      <c r="E11" s="98" t="s">
        <v>22</v>
      </c>
      <c r="F11" s="12"/>
      <c r="G11" s="12"/>
    </row>
    <row r="12" spans="1:11" ht="52.05" customHeight="1" x14ac:dyDescent="0.3">
      <c r="A12" s="75"/>
      <c r="B12" s="79"/>
      <c r="C12" s="80"/>
      <c r="D12" s="81"/>
      <c r="E12" s="98"/>
      <c r="F12" s="12"/>
      <c r="G12" s="12"/>
    </row>
    <row r="13" spans="1:11" ht="49.05" customHeight="1" x14ac:dyDescent="0.3">
      <c r="A13" s="76"/>
      <c r="B13" s="90" t="s">
        <v>17</v>
      </c>
      <c r="C13" s="91"/>
      <c r="D13" s="9" t="s">
        <v>55</v>
      </c>
      <c r="E13" s="99"/>
      <c r="F13" s="13"/>
      <c r="G13" s="13"/>
    </row>
    <row r="14" spans="1:11" ht="22.2" x14ac:dyDescent="0.3">
      <c r="A14" s="4">
        <f t="array" ref="A14:G14">Days+29+DATE(Calendar6Year,Calendar6MonthOption,1)-WEEKDAY(DATE(Calendar6Year,Calendar6MonthOption,1),WeekdayOption)</f>
        <v>44011</v>
      </c>
      <c r="B14" s="4">
        <v>44012</v>
      </c>
      <c r="C14" s="4">
        <v>44013</v>
      </c>
      <c r="D14" s="4">
        <v>44014</v>
      </c>
      <c r="E14" s="4">
        <v>44015</v>
      </c>
      <c r="F14" s="12">
        <v>44016</v>
      </c>
      <c r="G14" s="12">
        <v>44017</v>
      </c>
    </row>
    <row r="15" spans="1:11" ht="60.45" customHeight="1" x14ac:dyDescent="0.3">
      <c r="A15" s="114"/>
      <c r="B15" s="114"/>
      <c r="C15" s="114"/>
      <c r="D15" s="9" t="s">
        <v>5</v>
      </c>
      <c r="E15" s="124"/>
      <c r="F15" s="12"/>
      <c r="G15" s="12"/>
    </row>
    <row r="16" spans="1:11" ht="34.5" customHeight="1" x14ac:dyDescent="0.3">
      <c r="A16" s="115"/>
      <c r="B16" s="115"/>
      <c r="C16" s="126"/>
      <c r="D16" s="11" t="s">
        <v>6</v>
      </c>
      <c r="E16" s="125"/>
      <c r="F16" s="13"/>
      <c r="G16" s="13"/>
    </row>
    <row r="17" spans="1:7" ht="22.2" x14ac:dyDescent="0.3">
      <c r="A17" s="4">
        <f t="array" ref="A17:B17">Days+36+DATE(Calendar6Year,Calendar6MonthOption,1)-WEEKDAY(DATE(Calendar6Year,Calendar6MonthOption,1),WeekdayOption)</f>
        <v>44018</v>
      </c>
      <c r="B17" s="4">
        <v>44019</v>
      </c>
      <c r="C17" s="77" t="s">
        <v>0</v>
      </c>
      <c r="D17" s="78"/>
      <c r="E17" s="78"/>
      <c r="F17" s="78"/>
      <c r="G17" s="78"/>
    </row>
    <row r="18" spans="1:7" x14ac:dyDescent="0.3">
      <c r="A18" s="8"/>
      <c r="B18" s="8"/>
      <c r="C18" s="97"/>
      <c r="D18" s="97"/>
      <c r="E18" s="97"/>
      <c r="F18" s="97"/>
      <c r="G18" s="97"/>
    </row>
  </sheetData>
  <mergeCells count="19">
    <mergeCell ref="B15:B16"/>
    <mergeCell ref="A15:A16"/>
    <mergeCell ref="B13:C13"/>
    <mergeCell ref="C17:G17"/>
    <mergeCell ref="C18:G18"/>
    <mergeCell ref="B1:D1"/>
    <mergeCell ref="A6:B6"/>
    <mergeCell ref="C8:C9"/>
    <mergeCell ref="D8:D9"/>
    <mergeCell ref="F8:G9"/>
    <mergeCell ref="A11:A13"/>
    <mergeCell ref="B11:B12"/>
    <mergeCell ref="C11:C12"/>
    <mergeCell ref="D11:D12"/>
    <mergeCell ref="E11:E13"/>
    <mergeCell ref="B8:B9"/>
    <mergeCell ref="A8:A9"/>
    <mergeCell ref="E15:E16"/>
    <mergeCell ref="C15:C16"/>
  </mergeCells>
  <conditionalFormatting sqref="A3:E3 A5:E5 A7:E7 A10:E10 A14:E15 A17:B17 A8:B8">
    <cfRule type="expression" dxfId="170" priority="22">
      <formula>MONTH(A3)&lt;&gt;Calendar6MonthOption</formula>
    </cfRule>
  </conditionalFormatting>
  <conditionalFormatting sqref="F3 F5 F7 F10:F12 F14:F15">
    <cfRule type="expression" dxfId="169" priority="21">
      <formula>MONTH(F3)&lt;&gt;Calendar8MonthOption</formula>
    </cfRule>
  </conditionalFormatting>
  <conditionalFormatting sqref="G3 G5 G7 G10:G12 G14:G15">
    <cfRule type="expression" dxfId="168" priority="20">
      <formula>MONTH(G3)&lt;&gt;Calendar8MonthOption</formula>
    </cfRule>
  </conditionalFormatting>
  <conditionalFormatting sqref="D13">
    <cfRule type="expression" dxfId="167" priority="13">
      <formula>MONTH(D13)&lt;&gt;Calendar2MonthOption</formula>
    </cfRule>
  </conditionalFormatting>
  <conditionalFormatting sqref="D15:D16">
    <cfRule type="expression" dxfId="166" priority="10">
      <formula>MONTH(D15)&lt;&gt;Calendar2MonthOption</formula>
    </cfRule>
  </conditionalFormatting>
  <conditionalFormatting sqref="E8">
    <cfRule type="expression" dxfId="165" priority="5">
      <formula>MONTH(E8)&lt;&gt;Calendar1MonthOption</formula>
    </cfRule>
  </conditionalFormatting>
  <conditionalFormatting sqref="C8">
    <cfRule type="expression" dxfId="164" priority="6">
      <formula>MONTH(C8)&lt;&gt;Calendar1MonthOption</formula>
    </cfRule>
  </conditionalFormatting>
  <conditionalFormatting sqref="E6">
    <cfRule type="expression" dxfId="163" priority="18">
      <formula>MONTH(E6)&lt;&gt;Calendar1MonthOption</formula>
    </cfRule>
  </conditionalFormatting>
  <conditionalFormatting sqref="E11">
    <cfRule type="expression" dxfId="162" priority="7">
      <formula>MONTH(E11)&lt;&gt;Calendar2MonthOption</formula>
    </cfRule>
  </conditionalFormatting>
  <conditionalFormatting sqref="D11">
    <cfRule type="expression" dxfId="161" priority="14">
      <formula>MONTH(D11)&lt;&gt;Calendar1MonthOption</formula>
    </cfRule>
  </conditionalFormatting>
  <conditionalFormatting sqref="D16">
    <cfRule type="expression" dxfId="160" priority="8">
      <formula>MONTH(D16)&lt;&gt;Calendar1MonthOption</formula>
    </cfRule>
  </conditionalFormatting>
  <conditionalFormatting sqref="D15:D16">
    <cfRule type="expression" dxfId="159" priority="9">
      <formula>MONTH(D15)&lt;&gt;Calendar1MonthOption</formula>
    </cfRule>
  </conditionalFormatting>
  <conditionalFormatting sqref="D13">
    <cfRule type="expression" dxfId="158" priority="12">
      <formula>MONTH(D13)&lt;&gt;Calendar1MonthOption</formula>
    </cfRule>
  </conditionalFormatting>
  <conditionalFormatting sqref="E4">
    <cfRule type="expression" dxfId="157" priority="19">
      <formula>MONTH(E4)&lt;&gt;Calendar2MonthOption</formula>
    </cfRule>
  </conditionalFormatting>
  <conditionalFormatting sqref="E9">
    <cfRule type="expression" dxfId="156" priority="4">
      <formula>MONTH(E9)&lt;&gt;Calendar1MonthOption</formula>
    </cfRule>
  </conditionalFormatting>
  <conditionalFormatting sqref="D13">
    <cfRule type="expression" dxfId="155" priority="11">
      <formula>MONTH(D13)&lt;&gt;Calendar1MonthOption</formula>
    </cfRule>
  </conditionalFormatting>
  <conditionalFormatting sqref="A11">
    <cfRule type="expression" dxfId="154" priority="17">
      <formula>MONTH(A11)&lt;&gt;Calendar3MonthOption</formula>
    </cfRule>
  </conditionalFormatting>
  <conditionalFormatting sqref="C11">
    <cfRule type="expression" dxfId="153" priority="16">
      <formula>MONTH(C11)&lt;&gt;Calendar3MonthOption</formula>
    </cfRule>
  </conditionalFormatting>
  <conditionalFormatting sqref="D11">
    <cfRule type="expression" dxfId="152" priority="15">
      <formula>MONTH(D11)&lt;&gt;Calendar3MonthOption</formula>
    </cfRule>
  </conditionalFormatting>
  <conditionalFormatting sqref="J7">
    <cfRule type="expression" dxfId="151" priority="3">
      <formula>MONTH(J7)&lt;&gt;Calendar1MonthOption</formula>
    </cfRule>
  </conditionalFormatting>
  <conditionalFormatting sqref="F6">
    <cfRule type="expression" dxfId="150" priority="2">
      <formula>MONTH(F6)&lt;&gt;Calendar2MonthOption</formula>
    </cfRule>
  </conditionalFormatting>
  <conditionalFormatting sqref="G6">
    <cfRule type="expression" dxfId="149" priority="1">
      <formula>MONTH(G6)&lt;&gt;Calendar2MonthOption</formula>
    </cfRule>
  </conditionalFormatting>
  <dataValidations count="3">
    <dataValidation allowBlank="1" showInputMessage="1" showErrorMessage="1" prompt="Automatically determined weekday. To change weekdays, select a new week start day in cell B2" sqref="A2:G2" xr:uid="{87A65FC1-44AF-4CE0-9F7E-D3ECA744839E}"/>
    <dataValidation allowBlank="1" showInputMessage="1" showErrorMessage="1" prompt="Calendar month is automatically updated based on the month selected in cell C1" sqref="B1:D1" xr:uid="{FC47F814-3706-4D36-8031-3056172BC164}"/>
    <dataValidation allowBlank="1" showInputMessage="1" showErrorMessage="1" prompt="Calendar year is automatically updated based on the year selected in cell B1" sqref="A1" xr:uid="{DFE2CB6B-7309-44AF-891B-E9BBA3160173}"/>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A7485-4688-471F-8CCD-ADC1C93F30A7}">
  <dimension ref="A1:K18"/>
  <sheetViews>
    <sheetView zoomScale="70" zoomScaleNormal="70" workbookViewId="0">
      <selection activeCell="C6" sqref="C6"/>
    </sheetView>
  </sheetViews>
  <sheetFormatPr defaultRowHeight="14.4" x14ac:dyDescent="0.3"/>
  <cols>
    <col min="1" max="7" width="25.5546875" customWidth="1"/>
    <col min="11" max="11" width="50.109375" customWidth="1"/>
  </cols>
  <sheetData>
    <row r="1" spans="1:11" ht="46.8" x14ac:dyDescent="0.9">
      <c r="A1" s="1">
        <f>YEAR(DATE(Calendar6Year,Calendar6MonthOption+1,1))</f>
        <v>2020</v>
      </c>
      <c r="B1" s="94" t="str">
        <f>TEXT(DATE(Calendar6Year,Calendar6MonthOption+1,1),"mmmm")</f>
        <v>July</v>
      </c>
      <c r="C1" s="94"/>
      <c r="D1" s="9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Days+1+DATE(Calendar7Year,Calendar7MonthOption,1)-WEEKDAY(DATE(Calendar7Year,Calendar7MonthOption,1),WeekdayOption)</f>
        <v>44011</v>
      </c>
      <c r="B3" s="4">
        <v>44012</v>
      </c>
      <c r="C3" s="4">
        <v>44013</v>
      </c>
      <c r="D3" s="4">
        <v>44014</v>
      </c>
      <c r="E3" s="4">
        <v>44015</v>
      </c>
      <c r="F3" s="12">
        <v>44016</v>
      </c>
      <c r="G3" s="12">
        <v>44017</v>
      </c>
      <c r="J3" s="17"/>
      <c r="K3" t="s">
        <v>25</v>
      </c>
    </row>
    <row r="4" spans="1:11" ht="55.2" x14ac:dyDescent="0.3">
      <c r="A4" s="114"/>
      <c r="B4" s="114"/>
      <c r="C4" s="127" t="s">
        <v>102</v>
      </c>
      <c r="D4" s="9" t="s">
        <v>5</v>
      </c>
      <c r="E4" s="129" t="s">
        <v>40</v>
      </c>
      <c r="F4" s="129" t="s">
        <v>34</v>
      </c>
      <c r="G4" s="12"/>
      <c r="J4" s="18"/>
      <c r="K4" t="s">
        <v>26</v>
      </c>
    </row>
    <row r="5" spans="1:11" ht="27.6" x14ac:dyDescent="0.3">
      <c r="A5" s="115"/>
      <c r="B5" s="115"/>
      <c r="C5" s="128"/>
      <c r="D5" s="11" t="s">
        <v>6</v>
      </c>
      <c r="E5" s="130"/>
      <c r="F5" s="130"/>
      <c r="G5" s="13"/>
      <c r="J5" s="19"/>
      <c r="K5" t="s">
        <v>27</v>
      </c>
    </row>
    <row r="6" spans="1:11" ht="22.2" x14ac:dyDescent="0.3">
      <c r="A6" s="4">
        <f t="array" ref="A6:G6">Days+8+DATE(Calendar7Year,Calendar7MonthOption,1)-WEEKDAY(DATE(Calendar7Year,Calendar7MonthOption,1),WeekdayOption)</f>
        <v>44018</v>
      </c>
      <c r="B6" s="4">
        <v>44019</v>
      </c>
      <c r="C6" s="4">
        <v>44020</v>
      </c>
      <c r="D6" s="4">
        <v>44021</v>
      </c>
      <c r="E6" s="4">
        <v>44022</v>
      </c>
      <c r="F6" s="12">
        <v>44023</v>
      </c>
      <c r="G6" s="12">
        <v>44024</v>
      </c>
      <c r="J6" s="20"/>
      <c r="K6" t="s">
        <v>28</v>
      </c>
    </row>
    <row r="7" spans="1:11" ht="69" x14ac:dyDescent="0.3">
      <c r="A7" s="8"/>
      <c r="B7" s="8"/>
      <c r="C7" s="8"/>
      <c r="D7" s="9" t="s">
        <v>7</v>
      </c>
      <c r="E7" s="14" t="s">
        <v>8</v>
      </c>
      <c r="F7" s="13"/>
      <c r="G7" s="13"/>
      <c r="J7" s="10"/>
      <c r="K7" t="s">
        <v>29</v>
      </c>
    </row>
    <row r="8" spans="1:11" ht="22.2" x14ac:dyDescent="0.3">
      <c r="A8" s="4">
        <f t="array" ref="A8:G8">Days+15+DATE(Calendar7Year,Calendar7MonthOption,1)-WEEKDAY(DATE(Calendar7Year,Calendar7MonthOption,1),WeekdayOption)</f>
        <v>44025</v>
      </c>
      <c r="B8" s="4">
        <v>44026</v>
      </c>
      <c r="C8" s="4">
        <v>44027</v>
      </c>
      <c r="D8" s="4">
        <v>44028</v>
      </c>
      <c r="E8" s="4">
        <v>44029</v>
      </c>
      <c r="F8" s="12">
        <v>44030</v>
      </c>
      <c r="G8" s="12">
        <v>44031</v>
      </c>
      <c r="J8" s="21"/>
      <c r="K8" t="s">
        <v>30</v>
      </c>
    </row>
    <row r="9" spans="1:11" ht="69" x14ac:dyDescent="0.3">
      <c r="A9" s="88" t="s">
        <v>9</v>
      </c>
      <c r="B9" s="89"/>
      <c r="C9" s="15" t="s">
        <v>10</v>
      </c>
      <c r="D9" s="8"/>
      <c r="E9" s="14" t="s">
        <v>11</v>
      </c>
      <c r="F9" s="13"/>
      <c r="G9" s="13"/>
      <c r="J9" s="22"/>
      <c r="K9" t="s">
        <v>31</v>
      </c>
    </row>
    <row r="10" spans="1:11" ht="22.2" x14ac:dyDescent="0.3">
      <c r="A10" s="4">
        <f t="array" ref="A10:G10">Days+22+DATE(Calendar7Year,Calendar7MonthOption,1)-WEEKDAY(DATE(Calendar7Year,Calendar7MonthOption,1),WeekdayOption)</f>
        <v>44032</v>
      </c>
      <c r="B10" s="4">
        <v>44033</v>
      </c>
      <c r="C10" s="4">
        <v>44034</v>
      </c>
      <c r="D10" s="4">
        <v>44035</v>
      </c>
      <c r="E10" s="4">
        <v>44036</v>
      </c>
      <c r="F10" s="12">
        <v>44037</v>
      </c>
      <c r="G10" s="12">
        <v>44038</v>
      </c>
    </row>
    <row r="11" spans="1:11" ht="27.6" x14ac:dyDescent="0.3">
      <c r="A11" s="114"/>
      <c r="B11" s="114"/>
      <c r="C11" s="82" t="s">
        <v>13</v>
      </c>
      <c r="D11" s="84" t="s">
        <v>14</v>
      </c>
      <c r="E11" s="11" t="s">
        <v>15</v>
      </c>
      <c r="F11" s="84" t="s">
        <v>17</v>
      </c>
      <c r="G11" s="86"/>
    </row>
    <row r="12" spans="1:11" ht="55.2" x14ac:dyDescent="0.3">
      <c r="A12" s="115"/>
      <c r="B12" s="115"/>
      <c r="C12" s="83"/>
      <c r="D12" s="85"/>
      <c r="E12" s="14" t="s">
        <v>16</v>
      </c>
      <c r="F12" s="85"/>
      <c r="G12" s="87"/>
    </row>
    <row r="13" spans="1:11" ht="22.2" x14ac:dyDescent="0.3">
      <c r="A13" s="4">
        <f t="array" ref="A13:G13">Days+29+DATE(Calendar7Year,Calendar7MonthOption,1)-WEEKDAY(DATE(Calendar7Year,Calendar7MonthOption,1),WeekdayOption)</f>
        <v>44039</v>
      </c>
      <c r="B13" s="4">
        <v>44040</v>
      </c>
      <c r="C13" s="4">
        <v>44041</v>
      </c>
      <c r="D13" s="4">
        <v>44042</v>
      </c>
      <c r="E13" s="4">
        <v>44043</v>
      </c>
      <c r="F13" s="12">
        <v>44044</v>
      </c>
      <c r="G13" s="12">
        <v>44045</v>
      </c>
    </row>
    <row r="14" spans="1:11" ht="55.2" x14ac:dyDescent="0.3">
      <c r="A14" s="75" t="s">
        <v>17</v>
      </c>
      <c r="B14" s="79" t="s">
        <v>18</v>
      </c>
      <c r="C14" s="80" t="s">
        <v>19</v>
      </c>
      <c r="D14" s="81" t="s">
        <v>20</v>
      </c>
      <c r="E14" s="9" t="s">
        <v>5</v>
      </c>
      <c r="F14" s="116"/>
      <c r="G14" s="12"/>
    </row>
    <row r="15" spans="1:11" ht="27.6" x14ac:dyDescent="0.3">
      <c r="A15" s="75"/>
      <c r="B15" s="79"/>
      <c r="C15" s="80"/>
      <c r="D15" s="81"/>
      <c r="E15" s="11" t="s">
        <v>6</v>
      </c>
      <c r="F15" s="117"/>
      <c r="G15" s="12"/>
    </row>
    <row r="16" spans="1:11" ht="41.4" x14ac:dyDescent="0.3">
      <c r="A16" s="76"/>
      <c r="B16" s="90" t="s">
        <v>17</v>
      </c>
      <c r="C16" s="91"/>
      <c r="D16" s="9" t="s">
        <v>55</v>
      </c>
      <c r="E16" s="25" t="s">
        <v>22</v>
      </c>
      <c r="F16" s="118"/>
      <c r="G16" s="13"/>
    </row>
    <row r="17" spans="1:7" ht="22.2" x14ac:dyDescent="0.3">
      <c r="A17" s="4">
        <f t="array" ref="A17:B17">Days+36+DATE(Calendar7Year,Calendar7MonthOption,1)-WEEKDAY(DATE(Calendar7Year,Calendar7MonthOption,1),WeekdayOption)</f>
        <v>44046</v>
      </c>
      <c r="B17" s="4">
        <v>44047</v>
      </c>
      <c r="C17" s="77" t="s">
        <v>0</v>
      </c>
      <c r="D17" s="78"/>
      <c r="E17" s="78"/>
      <c r="F17" s="78"/>
      <c r="G17" s="78"/>
    </row>
    <row r="18" spans="1:7" x14ac:dyDescent="0.3">
      <c r="A18" s="8"/>
      <c r="B18" s="8"/>
      <c r="C18" s="97"/>
      <c r="D18" s="97"/>
      <c r="E18" s="97"/>
      <c r="F18" s="97"/>
      <c r="G18" s="97"/>
    </row>
  </sheetData>
  <mergeCells count="20">
    <mergeCell ref="C18:G18"/>
    <mergeCell ref="B1:D1"/>
    <mergeCell ref="A9:B9"/>
    <mergeCell ref="C11:C12"/>
    <mergeCell ref="D11:D12"/>
    <mergeCell ref="F11:G12"/>
    <mergeCell ref="A14:A16"/>
    <mergeCell ref="B14:B15"/>
    <mergeCell ref="C14:C15"/>
    <mergeCell ref="D14:D15"/>
    <mergeCell ref="B16:C16"/>
    <mergeCell ref="A11:A12"/>
    <mergeCell ref="B11:B12"/>
    <mergeCell ref="F14:F16"/>
    <mergeCell ref="B4:B5"/>
    <mergeCell ref="A4:A5"/>
    <mergeCell ref="C4:C5"/>
    <mergeCell ref="E4:E5"/>
    <mergeCell ref="F4:F5"/>
    <mergeCell ref="C17:G17"/>
  </mergeCells>
  <conditionalFormatting sqref="A3:E3 A6:E6 A8:E8 A10:E10 A13:E13 A17:B17 A11:B11 A4:B4">
    <cfRule type="expression" dxfId="148" priority="32">
      <formula>MONTH(A3)&lt;&gt;Calendar7MonthOption</formula>
    </cfRule>
  </conditionalFormatting>
  <conditionalFormatting sqref="E4">
    <cfRule type="expression" dxfId="147" priority="31">
      <formula>MONTH(E4)&lt;&gt;Calendar7MonthOption</formula>
    </cfRule>
  </conditionalFormatting>
  <conditionalFormatting sqref="E4">
    <cfRule type="expression" dxfId="146" priority="30">
      <formula>MONTH(E4)&lt;&gt;Calendar7MonthOption</formula>
    </cfRule>
  </conditionalFormatting>
  <conditionalFormatting sqref="F3:F4 F6 F8 F10 F13:F14">
    <cfRule type="expression" dxfId="145" priority="29">
      <formula>MONTH(F3)&lt;&gt;Calendar8MonthOption</formula>
    </cfRule>
  </conditionalFormatting>
  <conditionalFormatting sqref="G3:G4 G6 G8 G10 G13:G15">
    <cfRule type="expression" dxfId="144" priority="28">
      <formula>MONTH(G3)&lt;&gt;Calendar8MonthOption</formula>
    </cfRule>
  </conditionalFormatting>
  <conditionalFormatting sqref="F4">
    <cfRule type="expression" dxfId="143" priority="27">
      <formula>MONTH(F4)&lt;&gt;Calendar7MonthOption</formula>
    </cfRule>
  </conditionalFormatting>
  <conditionalFormatting sqref="F4">
    <cfRule type="expression" dxfId="142" priority="26">
      <formula>MONTH(F4)&lt;&gt;Calendar7MonthOption</formula>
    </cfRule>
  </conditionalFormatting>
  <conditionalFormatting sqref="E16">
    <cfRule type="expression" dxfId="141" priority="15">
      <formula>MONTH(E16)&lt;&gt;Calendar2MonthOption</formula>
    </cfRule>
  </conditionalFormatting>
  <conditionalFormatting sqref="D4:D5">
    <cfRule type="expression" dxfId="140" priority="8">
      <formula>MONTH(D4)&lt;&gt;Calendar2MonthOption</formula>
    </cfRule>
  </conditionalFormatting>
  <conditionalFormatting sqref="D16">
    <cfRule type="expression" dxfId="139" priority="19">
      <formula>MONTH(D16)&lt;&gt;Calendar1MonthOption</formula>
    </cfRule>
  </conditionalFormatting>
  <conditionalFormatting sqref="D16">
    <cfRule type="expression" dxfId="138" priority="20">
      <formula>MONTH(D16)&lt;&gt;Calendar1MonthOption</formula>
    </cfRule>
  </conditionalFormatting>
  <conditionalFormatting sqref="E15">
    <cfRule type="expression" dxfId="137" priority="16">
      <formula>MONTH(E15)&lt;&gt;Calendar1MonthOption</formula>
    </cfRule>
  </conditionalFormatting>
  <conditionalFormatting sqref="E14:E15">
    <cfRule type="expression" dxfId="136" priority="17">
      <formula>MONTH(E14)&lt;&gt;Calendar1MonthOption</formula>
    </cfRule>
  </conditionalFormatting>
  <conditionalFormatting sqref="D14">
    <cfRule type="expression" dxfId="135" priority="22">
      <formula>MONTH(D14)&lt;&gt;Calendar1MonthOption</formula>
    </cfRule>
  </conditionalFormatting>
  <conditionalFormatting sqref="C11">
    <cfRule type="expression" dxfId="134" priority="14">
      <formula>MONTH(C11)&lt;&gt;Calendar1MonthOption</formula>
    </cfRule>
  </conditionalFormatting>
  <conditionalFormatting sqref="E7">
    <cfRule type="expression" dxfId="133" priority="10">
      <formula>MONTH(E7)&lt;&gt;Calendar2MonthOption</formula>
    </cfRule>
  </conditionalFormatting>
  <conditionalFormatting sqref="D5">
    <cfRule type="expression" dxfId="132" priority="6">
      <formula>MONTH(D5)&lt;&gt;Calendar1MonthOption</formula>
    </cfRule>
  </conditionalFormatting>
  <conditionalFormatting sqref="D4:D5">
    <cfRule type="expression" dxfId="131" priority="7">
      <formula>MONTH(D4)&lt;&gt;Calendar1MonthOption</formula>
    </cfRule>
  </conditionalFormatting>
  <conditionalFormatting sqref="D16">
    <cfRule type="expression" dxfId="130" priority="21">
      <formula>MONTH(D16)&lt;&gt;Calendar2MonthOption</formula>
    </cfRule>
  </conditionalFormatting>
  <conditionalFormatting sqref="E12">
    <cfRule type="expression" dxfId="129" priority="12">
      <formula>MONTH(E12)&lt;&gt;Calendar1MonthOption</formula>
    </cfRule>
  </conditionalFormatting>
  <conditionalFormatting sqref="E11">
    <cfRule type="expression" dxfId="128" priority="13">
      <formula>MONTH(E11)&lt;&gt;Calendar1MonthOption</formula>
    </cfRule>
  </conditionalFormatting>
  <conditionalFormatting sqref="E9">
    <cfRule type="expression" dxfId="127" priority="11">
      <formula>MONTH(E9)&lt;&gt;Calendar1MonthOption</formula>
    </cfRule>
  </conditionalFormatting>
  <conditionalFormatting sqref="A14">
    <cfRule type="expression" dxfId="126" priority="25">
      <formula>MONTH(A14)&lt;&gt;Calendar3MonthOption</formula>
    </cfRule>
  </conditionalFormatting>
  <conditionalFormatting sqref="C14">
    <cfRule type="expression" dxfId="125" priority="24">
      <formula>MONTH(C14)&lt;&gt;Calendar3MonthOption</formula>
    </cfRule>
  </conditionalFormatting>
  <conditionalFormatting sqref="D14">
    <cfRule type="expression" dxfId="124" priority="23">
      <formula>MONTH(D14)&lt;&gt;Calendar3MonthOption</formula>
    </cfRule>
  </conditionalFormatting>
  <conditionalFormatting sqref="E14:E15">
    <cfRule type="expression" dxfId="123" priority="18">
      <formula>MONTH(E14)&lt;&gt;Calendar2MonthOption</formula>
    </cfRule>
  </conditionalFormatting>
  <conditionalFormatting sqref="D4">
    <cfRule type="expression" dxfId="122" priority="9">
      <formula>MONTH(D4)&lt;&gt;Calendar6MonthOption</formula>
    </cfRule>
  </conditionalFormatting>
  <conditionalFormatting sqref="J7">
    <cfRule type="expression" dxfId="121"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7DA304E3-F141-4C85-9FF6-9AA6C17CAA88}"/>
    <dataValidation allowBlank="1" showInputMessage="1" showErrorMessage="1" prompt="Calendar month is automatically updated based on the month selected in cell C1" sqref="B1:D1" xr:uid="{AEB85276-7C92-44CB-873E-ED74C7E13046}"/>
    <dataValidation allowBlank="1" showInputMessage="1" showErrorMessage="1" prompt="Calendar year is automatically updated based on the year selected in cell B1" sqref="A1" xr:uid="{8D906C68-2C38-4CEB-92DB-38F1D95D18CB}"/>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1AB35-644D-4D25-8B60-1B23219A0BD4}">
  <dimension ref="A1:K19"/>
  <sheetViews>
    <sheetView zoomScale="70" zoomScaleNormal="70" workbookViewId="0">
      <selection activeCell="C9" sqref="C9"/>
    </sheetView>
  </sheetViews>
  <sheetFormatPr defaultRowHeight="14.4" x14ac:dyDescent="0.3"/>
  <cols>
    <col min="1" max="7" width="25.5546875" customWidth="1"/>
  </cols>
  <sheetData>
    <row r="1" spans="1:11" ht="46.8" x14ac:dyDescent="0.9">
      <c r="A1" s="1">
        <f>YEAR(DATE(Calendar7Year,Calendar7MonthOption+1,1))</f>
        <v>2020</v>
      </c>
      <c r="B1" s="94" t="str">
        <f>TEXT(DATE(Calendar7Year,Calendar7MonthOption+1,1),"mmmm")</f>
        <v>August</v>
      </c>
      <c r="C1" s="94"/>
      <c r="D1" s="9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Days+1+DATE(Calendar8Year,Calendar8MonthOption,1)-WEEKDAY(DATE(Calendar8Year,Calendar8MonthOption,1),WeekdayOption)</f>
        <v>44039</v>
      </c>
      <c r="B3" s="4">
        <v>44040</v>
      </c>
      <c r="C3" s="4">
        <v>44041</v>
      </c>
      <c r="D3" s="4">
        <v>44042</v>
      </c>
      <c r="E3" s="4">
        <v>44043</v>
      </c>
      <c r="F3" s="12">
        <v>44044</v>
      </c>
      <c r="G3" s="12">
        <v>44045</v>
      </c>
      <c r="J3" s="17"/>
      <c r="K3" t="s">
        <v>25</v>
      </c>
    </row>
    <row r="4" spans="1:11" ht="55.2" x14ac:dyDescent="0.3">
      <c r="A4" s="75" t="s">
        <v>17</v>
      </c>
      <c r="B4" s="79" t="s">
        <v>18</v>
      </c>
      <c r="C4" s="80" t="s">
        <v>19</v>
      </c>
      <c r="D4" s="81" t="s">
        <v>20</v>
      </c>
      <c r="E4" s="9" t="s">
        <v>5</v>
      </c>
      <c r="F4" s="116"/>
      <c r="G4" s="119"/>
      <c r="J4" s="18"/>
      <c r="K4" t="s">
        <v>26</v>
      </c>
    </row>
    <row r="5" spans="1:11" ht="27.6" x14ac:dyDescent="0.3">
      <c r="A5" s="75"/>
      <c r="B5" s="79"/>
      <c r="C5" s="80"/>
      <c r="D5" s="81"/>
      <c r="E5" s="11" t="s">
        <v>6</v>
      </c>
      <c r="F5" s="117"/>
      <c r="G5" s="120"/>
      <c r="J5" s="19"/>
      <c r="K5" t="s">
        <v>27</v>
      </c>
    </row>
    <row r="6" spans="1:11" ht="41.4" x14ac:dyDescent="0.3">
      <c r="A6" s="76"/>
      <c r="B6" s="90" t="s">
        <v>17</v>
      </c>
      <c r="C6" s="91"/>
      <c r="D6" s="9" t="s">
        <v>21</v>
      </c>
      <c r="E6" s="25" t="s">
        <v>22</v>
      </c>
      <c r="F6" s="131"/>
      <c r="G6" s="132"/>
      <c r="J6" s="20"/>
      <c r="K6" t="s">
        <v>28</v>
      </c>
    </row>
    <row r="7" spans="1:11" ht="22.2" x14ac:dyDescent="0.3">
      <c r="A7" s="4">
        <f t="array" ref="A7:G7">Days+8+DATE(Calendar8Year,Calendar8MonthOption,1)-WEEKDAY(DATE(Calendar8Year,Calendar8MonthOption,1),WeekdayOption)</f>
        <v>44046</v>
      </c>
      <c r="B7" s="4">
        <v>44047</v>
      </c>
      <c r="C7" s="4">
        <v>44048</v>
      </c>
      <c r="D7" s="4">
        <v>44049</v>
      </c>
      <c r="E7" s="4">
        <v>44050</v>
      </c>
      <c r="F7" s="12">
        <v>44051</v>
      </c>
      <c r="G7" s="12">
        <v>44052</v>
      </c>
      <c r="J7" s="10"/>
      <c r="K7" t="s">
        <v>29</v>
      </c>
    </row>
    <row r="8" spans="1:11" ht="84.6" customHeight="1" x14ac:dyDescent="0.3">
      <c r="A8" s="8"/>
      <c r="B8" s="8"/>
      <c r="C8" s="66" t="s">
        <v>101</v>
      </c>
      <c r="D8" s="9" t="s">
        <v>7</v>
      </c>
      <c r="E8" s="14" t="s">
        <v>8</v>
      </c>
      <c r="F8" s="13"/>
      <c r="G8" s="13"/>
      <c r="J8" s="21"/>
      <c r="K8" t="s">
        <v>30</v>
      </c>
    </row>
    <row r="9" spans="1:11" ht="22.2" x14ac:dyDescent="0.3">
      <c r="A9" s="4">
        <f t="array" ref="A9:G9">Days+15+DATE(Calendar8Year,Calendar8MonthOption,1)-WEEKDAY(DATE(Calendar8Year,Calendar8MonthOption,1),WeekdayOption)</f>
        <v>44053</v>
      </c>
      <c r="B9" s="4">
        <v>44054</v>
      </c>
      <c r="C9" s="4">
        <v>44055</v>
      </c>
      <c r="D9" s="4">
        <v>44056</v>
      </c>
      <c r="E9" s="4">
        <v>44057</v>
      </c>
      <c r="F9" s="12">
        <v>44058</v>
      </c>
      <c r="G9" s="12">
        <v>44059</v>
      </c>
      <c r="J9" s="22"/>
      <c r="K9" t="s">
        <v>31</v>
      </c>
    </row>
    <row r="10" spans="1:11" ht="69" x14ac:dyDescent="0.3">
      <c r="A10" s="88" t="s">
        <v>9</v>
      </c>
      <c r="B10" s="89"/>
      <c r="C10" s="15" t="s">
        <v>10</v>
      </c>
      <c r="D10" s="8"/>
      <c r="E10" s="14" t="s">
        <v>11</v>
      </c>
      <c r="F10" s="13"/>
      <c r="G10" s="13"/>
    </row>
    <row r="11" spans="1:11" ht="22.2" x14ac:dyDescent="0.3">
      <c r="A11" s="4">
        <f t="array" ref="A11:G11">Days+22+DATE(Calendar8Year,Calendar8MonthOption,1)-WEEKDAY(DATE(Calendar8Year,Calendar8MonthOption,1),WeekdayOption)</f>
        <v>44060</v>
      </c>
      <c r="B11" s="4">
        <v>44061</v>
      </c>
      <c r="C11" s="4">
        <v>44062</v>
      </c>
      <c r="D11" s="4">
        <v>44063</v>
      </c>
      <c r="E11" s="4">
        <v>44064</v>
      </c>
      <c r="F11" s="12">
        <v>44065</v>
      </c>
      <c r="G11" s="12">
        <v>44066</v>
      </c>
    </row>
    <row r="12" spans="1:11" ht="27.6" x14ac:dyDescent="0.3">
      <c r="A12" s="114"/>
      <c r="B12" s="114"/>
      <c r="C12" s="82" t="s">
        <v>13</v>
      </c>
      <c r="D12" s="84" t="s">
        <v>14</v>
      </c>
      <c r="E12" s="11" t="s">
        <v>15</v>
      </c>
      <c r="F12" s="84" t="s">
        <v>17</v>
      </c>
      <c r="G12" s="86"/>
    </row>
    <row r="13" spans="1:11" ht="55.2" x14ac:dyDescent="0.3">
      <c r="A13" s="115"/>
      <c r="B13" s="115"/>
      <c r="C13" s="83"/>
      <c r="D13" s="85"/>
      <c r="E13" s="14" t="s">
        <v>16</v>
      </c>
      <c r="F13" s="85"/>
      <c r="G13" s="87"/>
    </row>
    <row r="14" spans="1:11" ht="22.2" x14ac:dyDescent="0.3">
      <c r="A14" s="4">
        <f t="array" ref="A14:G14">Days+29+DATE(Calendar8Year,Calendar8MonthOption,1)-WEEKDAY(DATE(Calendar8Year,Calendar8MonthOption,1),WeekdayOption)</f>
        <v>44067</v>
      </c>
      <c r="B14" s="4">
        <v>44068</v>
      </c>
      <c r="C14" s="4">
        <v>44069</v>
      </c>
      <c r="D14" s="4">
        <v>44070</v>
      </c>
      <c r="E14" s="4">
        <v>44071</v>
      </c>
      <c r="F14" s="12">
        <v>44072</v>
      </c>
      <c r="G14" s="12">
        <v>44073</v>
      </c>
    </row>
    <row r="15" spans="1:11" ht="55.2" x14ac:dyDescent="0.3">
      <c r="A15" s="75" t="s">
        <v>17</v>
      </c>
      <c r="B15" s="79" t="s">
        <v>18</v>
      </c>
      <c r="C15" s="80" t="s">
        <v>19</v>
      </c>
      <c r="D15" s="81" t="s">
        <v>20</v>
      </c>
      <c r="E15" s="9" t="s">
        <v>5</v>
      </c>
      <c r="F15" s="12"/>
      <c r="G15" s="12"/>
    </row>
    <row r="16" spans="1:11" ht="27.6" x14ac:dyDescent="0.3">
      <c r="A16" s="75"/>
      <c r="B16" s="79"/>
      <c r="C16" s="80"/>
      <c r="D16" s="81"/>
      <c r="E16" s="11" t="s">
        <v>6</v>
      </c>
      <c r="F16" s="12"/>
      <c r="G16" s="12"/>
    </row>
    <row r="17" spans="1:7" ht="41.4" x14ac:dyDescent="0.3">
      <c r="A17" s="76"/>
      <c r="B17" s="90" t="s">
        <v>17</v>
      </c>
      <c r="C17" s="91"/>
      <c r="D17" s="9" t="s">
        <v>55</v>
      </c>
      <c r="E17" s="25" t="s">
        <v>22</v>
      </c>
      <c r="F17" s="13"/>
      <c r="G17" s="13"/>
    </row>
    <row r="18" spans="1:7" ht="22.2" x14ac:dyDescent="0.3">
      <c r="A18" s="4">
        <f t="array" ref="A18:B18">Days+36+DATE(Calendar8Year,Calendar8MonthOption,1)-WEEKDAY(DATE(Calendar8Year,Calendar8MonthOption,1),WeekdayOption)</f>
        <v>44074</v>
      </c>
      <c r="B18" s="4">
        <v>44075</v>
      </c>
      <c r="C18" s="77" t="s">
        <v>0</v>
      </c>
      <c r="D18" s="78"/>
      <c r="E18" s="78"/>
      <c r="F18" s="78"/>
      <c r="G18" s="78"/>
    </row>
    <row r="19" spans="1:7" x14ac:dyDescent="0.3">
      <c r="A19" s="8"/>
      <c r="B19" s="8"/>
      <c r="C19" s="97"/>
      <c r="D19" s="97"/>
      <c r="E19" s="97"/>
      <c r="F19" s="97"/>
      <c r="G19" s="97"/>
    </row>
  </sheetData>
  <mergeCells count="21">
    <mergeCell ref="C18:G18"/>
    <mergeCell ref="C19:G19"/>
    <mergeCell ref="A10:B10"/>
    <mergeCell ref="C12:C13"/>
    <mergeCell ref="D12:D13"/>
    <mergeCell ref="F12:G13"/>
    <mergeCell ref="A15:A17"/>
    <mergeCell ref="B15:B16"/>
    <mergeCell ref="C15:C16"/>
    <mergeCell ref="D15:D16"/>
    <mergeCell ref="B17:C17"/>
    <mergeCell ref="F4:F6"/>
    <mergeCell ref="G4:G6"/>
    <mergeCell ref="A12:A13"/>
    <mergeCell ref="B12:B13"/>
    <mergeCell ref="B1:D1"/>
    <mergeCell ref="A4:A6"/>
    <mergeCell ref="B4:B5"/>
    <mergeCell ref="C4:C5"/>
    <mergeCell ref="D4:D5"/>
    <mergeCell ref="B6:C6"/>
  </mergeCells>
  <conditionalFormatting sqref="A3:E3 A7:E7 A9:E9 A11:E11 A14:E14 A18:B18 A12:B12">
    <cfRule type="expression" dxfId="120" priority="31">
      <formula>MONTH(A3)&lt;&gt;Calendar8MonthOption</formula>
    </cfRule>
  </conditionalFormatting>
  <conditionalFormatting sqref="F3:F4 F7 F9 F11 F14:F16">
    <cfRule type="expression" dxfId="119" priority="30">
      <formula>MONTH(F3)&lt;&gt;Calendar8MonthOption</formula>
    </cfRule>
  </conditionalFormatting>
  <conditionalFormatting sqref="G3:G4 G7 G9 G11 G14:G16">
    <cfRule type="expression" dxfId="118" priority="29">
      <formula>MONTH(G3)&lt;&gt;Calendar8MonthOption</formula>
    </cfRule>
  </conditionalFormatting>
  <conditionalFormatting sqref="D6">
    <cfRule type="expression" dxfId="117" priority="8">
      <formula>MONTH(D6)&lt;&gt;Calendar2MonthOption</formula>
    </cfRule>
  </conditionalFormatting>
  <conditionalFormatting sqref="E17">
    <cfRule type="expression" dxfId="116" priority="18">
      <formula>MONTH(E17)&lt;&gt;Calendar2MonthOption</formula>
    </cfRule>
  </conditionalFormatting>
  <conditionalFormatting sqref="E8">
    <cfRule type="expression" dxfId="115" priority="13">
      <formula>MONTH(E8)&lt;&gt;Calendar2MonthOption</formula>
    </cfRule>
  </conditionalFormatting>
  <conditionalFormatting sqref="E13">
    <cfRule type="expression" dxfId="114" priority="15">
      <formula>MONTH(E13)&lt;&gt;Calendar1MonthOption</formula>
    </cfRule>
  </conditionalFormatting>
  <conditionalFormatting sqref="D15">
    <cfRule type="expression" dxfId="113" priority="25">
      <formula>MONTH(D15)&lt;&gt;Calendar1MonthOption</formula>
    </cfRule>
  </conditionalFormatting>
  <conditionalFormatting sqref="E12">
    <cfRule type="expression" dxfId="112" priority="16">
      <formula>MONTH(E12)&lt;&gt;Calendar1MonthOption</formula>
    </cfRule>
  </conditionalFormatting>
  <conditionalFormatting sqref="D17">
    <cfRule type="expression" dxfId="111" priority="23">
      <formula>MONTH(D17)&lt;&gt;Calendar1MonthOption</formula>
    </cfRule>
  </conditionalFormatting>
  <conditionalFormatting sqref="D17">
    <cfRule type="expression" dxfId="110" priority="22">
      <formula>MONTH(D17)&lt;&gt;Calendar1MonthOption</formula>
    </cfRule>
  </conditionalFormatting>
  <conditionalFormatting sqref="D17">
    <cfRule type="expression" dxfId="109" priority="24">
      <formula>MONTH(D17)&lt;&gt;Calendar2MonthOption</formula>
    </cfRule>
  </conditionalFormatting>
  <conditionalFormatting sqref="C12">
    <cfRule type="expression" dxfId="108" priority="17">
      <formula>MONTH(C12)&lt;&gt;Calendar1MonthOption</formula>
    </cfRule>
  </conditionalFormatting>
  <conditionalFormatting sqref="D6">
    <cfRule type="expression" dxfId="107" priority="7">
      <formula>MONTH(D6)&lt;&gt;Calendar1MonthOption</formula>
    </cfRule>
  </conditionalFormatting>
  <conditionalFormatting sqref="E16">
    <cfRule type="expression" dxfId="106" priority="19">
      <formula>MONTH(E16)&lt;&gt;Calendar1MonthOption</formula>
    </cfRule>
  </conditionalFormatting>
  <conditionalFormatting sqref="E15:E16">
    <cfRule type="expression" dxfId="105" priority="20">
      <formula>MONTH(E15)&lt;&gt;Calendar1MonthOption</formula>
    </cfRule>
  </conditionalFormatting>
  <conditionalFormatting sqref="E10">
    <cfRule type="expression" dxfId="104" priority="14">
      <formula>MONTH(E10)&lt;&gt;Calendar1MonthOption</formula>
    </cfRule>
  </conditionalFormatting>
  <conditionalFormatting sqref="A15">
    <cfRule type="expression" dxfId="103" priority="28">
      <formula>MONTH(A15)&lt;&gt;Calendar3MonthOption</formula>
    </cfRule>
  </conditionalFormatting>
  <conditionalFormatting sqref="C15">
    <cfRule type="expression" dxfId="102" priority="27">
      <formula>MONTH(C15)&lt;&gt;Calendar3MonthOption</formula>
    </cfRule>
  </conditionalFormatting>
  <conditionalFormatting sqref="D15">
    <cfRule type="expression" dxfId="101" priority="26">
      <formula>MONTH(D15)&lt;&gt;Calendar3MonthOption</formula>
    </cfRule>
  </conditionalFormatting>
  <conditionalFormatting sqref="E15:E16">
    <cfRule type="expression" dxfId="100" priority="21">
      <formula>MONTH(E15)&lt;&gt;Calendar2MonthOption</formula>
    </cfRule>
  </conditionalFormatting>
  <conditionalFormatting sqref="D6">
    <cfRule type="expression" dxfId="99" priority="6">
      <formula>MONTH(D6)&lt;&gt;Calendar1MonthOption</formula>
    </cfRule>
  </conditionalFormatting>
  <conditionalFormatting sqref="E4:E5">
    <cfRule type="expression" dxfId="98" priority="4">
      <formula>MONTH(E4)&lt;&gt;Calendar1MonthOption</formula>
    </cfRule>
  </conditionalFormatting>
  <conditionalFormatting sqref="E5">
    <cfRule type="expression" dxfId="97" priority="3">
      <formula>MONTH(E5)&lt;&gt;Calendar1MonthOption</formula>
    </cfRule>
  </conditionalFormatting>
  <conditionalFormatting sqref="E6">
    <cfRule type="expression" dxfId="96" priority="2">
      <formula>MONTH(E6)&lt;&gt;Calendar2MonthOption</formula>
    </cfRule>
  </conditionalFormatting>
  <conditionalFormatting sqref="D4">
    <cfRule type="expression" dxfId="95" priority="9">
      <formula>MONTH(D4)&lt;&gt;Calendar1MonthOption</formula>
    </cfRule>
  </conditionalFormatting>
  <conditionalFormatting sqref="E4:E5">
    <cfRule type="expression" dxfId="94" priority="5">
      <formula>MONTH(E4)&lt;&gt;Calendar2MonthOption</formula>
    </cfRule>
  </conditionalFormatting>
  <conditionalFormatting sqref="A4">
    <cfRule type="expression" dxfId="93" priority="12">
      <formula>MONTH(A4)&lt;&gt;Calendar3MonthOption</formula>
    </cfRule>
  </conditionalFormatting>
  <conditionalFormatting sqref="C4">
    <cfRule type="expression" dxfId="92" priority="11">
      <formula>MONTH(C4)&lt;&gt;Calendar3MonthOption</formula>
    </cfRule>
  </conditionalFormatting>
  <conditionalFormatting sqref="D4">
    <cfRule type="expression" dxfId="91" priority="10">
      <formula>MONTH(D4)&lt;&gt;Calendar3MonthOption</formula>
    </cfRule>
  </conditionalFormatting>
  <conditionalFormatting sqref="J7">
    <cfRule type="expression" dxfId="90"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0B2E9DEF-CB28-47DF-830C-CA2EC8209F95}"/>
    <dataValidation allowBlank="1" showInputMessage="1" showErrorMessage="1" prompt="Calendar month is automatically updated based on the month selected in cell C1" sqref="B1:D1" xr:uid="{86660FD7-F4AF-4A36-81A6-249AA5099CD7}"/>
    <dataValidation allowBlank="1" showInputMessage="1" showErrorMessage="1" prompt="Calendar year is automatically updated based on the year selected in cell B1" sqref="A1" xr:uid="{7A743532-8053-486D-8477-A97AEA4AD460}"/>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5944E-E382-4A75-BC44-E15559A2D7A3}">
  <dimension ref="A1:K17"/>
  <sheetViews>
    <sheetView zoomScale="70" zoomScaleNormal="70" workbookViewId="0">
      <selection activeCell="D15" sqref="D15"/>
    </sheetView>
  </sheetViews>
  <sheetFormatPr defaultRowHeight="14.4" x14ac:dyDescent="0.3"/>
  <cols>
    <col min="1" max="7" width="25.5546875" customWidth="1"/>
    <col min="11" max="11" width="51.109375" customWidth="1"/>
  </cols>
  <sheetData>
    <row r="1" spans="1:11" ht="46.8" x14ac:dyDescent="0.9">
      <c r="A1" s="1">
        <f>YEAR(DATE(Calendar8Year,Calendar8MonthOption+1,1))</f>
        <v>2020</v>
      </c>
      <c r="B1" s="94" t="str">
        <f>TEXT(DATE(Calendar8Year,Calendar8MonthOption+1,1),"mmmm")</f>
        <v>September</v>
      </c>
      <c r="C1" s="94"/>
      <c r="D1" s="9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Days+1+DATE(Calendar9Year,Calendar9MonthOption,1)-WEEKDAY(DATE(Calendar9Year,Calendar9MonthOption,1),WeekdayOption)</f>
        <v>44074</v>
      </c>
      <c r="B3" s="4">
        <v>44075</v>
      </c>
      <c r="C3" s="4">
        <v>44076</v>
      </c>
      <c r="D3" s="4">
        <v>44077</v>
      </c>
      <c r="E3" s="4">
        <v>44078</v>
      </c>
      <c r="F3" s="12">
        <v>44079</v>
      </c>
      <c r="G3" s="12">
        <v>44080</v>
      </c>
      <c r="J3" s="17"/>
      <c r="K3" t="s">
        <v>25</v>
      </c>
    </row>
    <row r="4" spans="1:11" ht="93.45" customHeight="1" x14ac:dyDescent="0.3">
      <c r="A4" s="8"/>
      <c r="B4" s="8"/>
      <c r="C4" s="66" t="s">
        <v>100</v>
      </c>
      <c r="D4" s="9" t="s">
        <v>7</v>
      </c>
      <c r="E4" s="14" t="s">
        <v>8</v>
      </c>
      <c r="F4" s="13"/>
      <c r="G4" s="13"/>
      <c r="J4" s="18"/>
      <c r="K4" t="s">
        <v>26</v>
      </c>
    </row>
    <row r="5" spans="1:11" ht="22.2" x14ac:dyDescent="0.3">
      <c r="A5" s="4">
        <f t="array" ref="A5:G5">Days+8+DATE(Calendar9Year,Calendar9MonthOption,1)-WEEKDAY(DATE(Calendar9Year,Calendar9MonthOption,1),WeekdayOption)</f>
        <v>44081</v>
      </c>
      <c r="B5" s="4">
        <v>44082</v>
      </c>
      <c r="C5" s="4">
        <v>44083</v>
      </c>
      <c r="D5" s="4">
        <v>44084</v>
      </c>
      <c r="E5" s="4">
        <v>44085</v>
      </c>
      <c r="F5" s="12">
        <v>44086</v>
      </c>
      <c r="G5" s="12">
        <v>44087</v>
      </c>
      <c r="J5" s="19"/>
      <c r="K5" t="s">
        <v>27</v>
      </c>
    </row>
    <row r="6" spans="1:11" ht="76.05" customHeight="1" x14ac:dyDescent="0.3">
      <c r="A6" s="24" t="s">
        <v>35</v>
      </c>
      <c r="B6" s="88" t="s">
        <v>9</v>
      </c>
      <c r="C6" s="89"/>
      <c r="D6" s="15" t="s">
        <v>10</v>
      </c>
      <c r="E6" s="14" t="s">
        <v>11</v>
      </c>
      <c r="F6" s="13"/>
      <c r="G6" s="13"/>
      <c r="J6" s="20"/>
      <c r="K6" t="s">
        <v>28</v>
      </c>
    </row>
    <row r="7" spans="1:11" ht="22.2" x14ac:dyDescent="0.3">
      <c r="A7" s="4">
        <f t="array" ref="A7:G7">Days+15+DATE(Calendar9Year,Calendar9MonthOption,1)-WEEKDAY(DATE(Calendar9Year,Calendar9MonthOption,1),WeekdayOption)</f>
        <v>44088</v>
      </c>
      <c r="B7" s="4">
        <v>44089</v>
      </c>
      <c r="C7" s="4">
        <v>44090</v>
      </c>
      <c r="D7" s="4">
        <v>44091</v>
      </c>
      <c r="E7" s="4">
        <v>44092</v>
      </c>
      <c r="F7" s="12">
        <v>44093</v>
      </c>
      <c r="G7" s="12">
        <v>44094</v>
      </c>
      <c r="J7" s="10"/>
      <c r="K7" t="s">
        <v>29</v>
      </c>
    </row>
    <row r="8" spans="1:11" ht="27.6" x14ac:dyDescent="0.3">
      <c r="A8" s="114"/>
      <c r="B8" s="114"/>
      <c r="C8" s="82" t="s">
        <v>13</v>
      </c>
      <c r="D8" s="84" t="s">
        <v>14</v>
      </c>
      <c r="E8" s="11" t="s">
        <v>15</v>
      </c>
      <c r="F8" s="84" t="s">
        <v>17</v>
      </c>
      <c r="G8" s="86"/>
      <c r="J8" s="21"/>
      <c r="K8" t="s">
        <v>30</v>
      </c>
    </row>
    <row r="9" spans="1:11" ht="55.2" x14ac:dyDescent="0.3">
      <c r="A9" s="115"/>
      <c r="B9" s="115"/>
      <c r="C9" s="83"/>
      <c r="D9" s="85"/>
      <c r="E9" s="14" t="s">
        <v>16</v>
      </c>
      <c r="F9" s="85"/>
      <c r="G9" s="87"/>
      <c r="J9" s="22"/>
      <c r="K9" t="s">
        <v>31</v>
      </c>
    </row>
    <row r="10" spans="1:11" ht="22.2" x14ac:dyDescent="0.3">
      <c r="A10" s="4">
        <f t="array" ref="A10:G10">Days+22+DATE(Calendar9Year,Calendar9MonthOption,1)-WEEKDAY(DATE(Calendar9Year,Calendar9MonthOption,1),WeekdayOption)</f>
        <v>44095</v>
      </c>
      <c r="B10" s="4">
        <v>44096</v>
      </c>
      <c r="C10" s="4">
        <v>44097</v>
      </c>
      <c r="D10" s="4">
        <v>44098</v>
      </c>
      <c r="E10" s="4">
        <v>44099</v>
      </c>
      <c r="F10" s="12">
        <v>44100</v>
      </c>
      <c r="G10" s="12">
        <v>44101</v>
      </c>
    </row>
    <row r="11" spans="1:11" ht="55.2" x14ac:dyDescent="0.3">
      <c r="A11" s="75" t="s">
        <v>17</v>
      </c>
      <c r="B11" s="79" t="s">
        <v>18</v>
      </c>
      <c r="C11" s="80" t="s">
        <v>19</v>
      </c>
      <c r="D11" s="81" t="s">
        <v>20</v>
      </c>
      <c r="E11" s="9" t="s">
        <v>5</v>
      </c>
      <c r="F11" s="116"/>
      <c r="G11" s="119"/>
    </row>
    <row r="12" spans="1:11" ht="27.6" x14ac:dyDescent="0.3">
      <c r="A12" s="75"/>
      <c r="B12" s="79"/>
      <c r="C12" s="80"/>
      <c r="D12" s="81"/>
      <c r="E12" s="11" t="s">
        <v>6</v>
      </c>
      <c r="F12" s="117"/>
      <c r="G12" s="120"/>
    </row>
    <row r="13" spans="1:11" ht="41.4" x14ac:dyDescent="0.3">
      <c r="A13" s="76"/>
      <c r="B13" s="90" t="s">
        <v>17</v>
      </c>
      <c r="C13" s="91"/>
      <c r="D13" s="9" t="s">
        <v>55</v>
      </c>
      <c r="E13" s="25" t="s">
        <v>22</v>
      </c>
      <c r="F13" s="131"/>
      <c r="G13" s="132"/>
    </row>
    <row r="14" spans="1:11" ht="22.2" x14ac:dyDescent="0.3">
      <c r="A14" s="4">
        <f t="array" ref="A14:G14">Days+29+DATE(Calendar9Year,Calendar9MonthOption,1)-WEEKDAY(DATE(Calendar9Year,Calendar9MonthOption,1),WeekdayOption)</f>
        <v>44102</v>
      </c>
      <c r="B14" s="4">
        <v>44103</v>
      </c>
      <c r="C14" s="4">
        <v>44104</v>
      </c>
      <c r="D14" s="4">
        <v>44105</v>
      </c>
      <c r="E14" s="4">
        <v>44106</v>
      </c>
      <c r="F14" s="12">
        <v>44107</v>
      </c>
      <c r="G14" s="12">
        <v>44108</v>
      </c>
    </row>
    <row r="15" spans="1:11" ht="85.95" customHeight="1" x14ac:dyDescent="0.3">
      <c r="A15" s="8"/>
      <c r="B15" s="8"/>
      <c r="C15" s="66" t="s">
        <v>103</v>
      </c>
      <c r="D15" s="9" t="s">
        <v>7</v>
      </c>
      <c r="E15" s="14" t="s">
        <v>8</v>
      </c>
      <c r="F15" s="13"/>
      <c r="G15" s="13"/>
    </row>
    <row r="16" spans="1:11" ht="22.2" x14ac:dyDescent="0.3">
      <c r="A16" s="4">
        <f t="array" ref="A16:B16">Days+36+DATE(Calendar9Year,Calendar9MonthOption,1)-WEEKDAY(DATE(Calendar9Year,Calendar9MonthOption,1),WeekdayOption)</f>
        <v>44109</v>
      </c>
      <c r="B16" s="4">
        <v>44110</v>
      </c>
      <c r="C16" s="77" t="s">
        <v>0</v>
      </c>
      <c r="D16" s="78"/>
      <c r="E16" s="78"/>
      <c r="F16" s="78"/>
      <c r="G16" s="78"/>
    </row>
    <row r="17" spans="1:7" x14ac:dyDescent="0.3">
      <c r="A17" s="8"/>
      <c r="B17" s="8"/>
      <c r="C17" s="97"/>
      <c r="D17" s="97"/>
      <c r="E17" s="97"/>
      <c r="F17" s="97"/>
      <c r="G17" s="97"/>
    </row>
  </sheetData>
  <mergeCells count="16">
    <mergeCell ref="C16:G16"/>
    <mergeCell ref="C17:G17"/>
    <mergeCell ref="B1:D1"/>
    <mergeCell ref="B6:C6"/>
    <mergeCell ref="C8:C9"/>
    <mergeCell ref="D8:D9"/>
    <mergeCell ref="F8:G9"/>
    <mergeCell ref="A8:A9"/>
    <mergeCell ref="B8:B9"/>
    <mergeCell ref="F11:F13"/>
    <mergeCell ref="G11:G13"/>
    <mergeCell ref="A11:A13"/>
    <mergeCell ref="B11:B12"/>
    <mergeCell ref="C11:C12"/>
    <mergeCell ref="D11:D12"/>
    <mergeCell ref="B13:C13"/>
  </mergeCells>
  <conditionalFormatting sqref="A3:E3 A5:E5 A7:E7 A10:E10 A14:E14 A16:B16 A8:B8">
    <cfRule type="expression" dxfId="89" priority="23">
      <formula>MONTH(A3)&lt;&gt;Calendar9MonthOption</formula>
    </cfRule>
  </conditionalFormatting>
  <conditionalFormatting sqref="A6">
    <cfRule type="expression" dxfId="88" priority="22">
      <formula>MONTH(A6)&lt;&gt;Calendar9MonthOption</formula>
    </cfRule>
  </conditionalFormatting>
  <conditionalFormatting sqref="A6">
    <cfRule type="expression" dxfId="87" priority="21">
      <formula>MONTH(A6)&lt;&gt;Calendar9MonthOption</formula>
    </cfRule>
  </conditionalFormatting>
  <conditionalFormatting sqref="F3 F5 F7 F10:F11 F14">
    <cfRule type="expression" dxfId="86" priority="20">
      <formula>MONTH(F3)&lt;&gt;Calendar8MonthOption</formula>
    </cfRule>
  </conditionalFormatting>
  <conditionalFormatting sqref="G3 G5 G7 G10:G11 G14">
    <cfRule type="expression" dxfId="85" priority="19">
      <formula>MONTH(G3)&lt;&gt;Calendar8MonthOption</formula>
    </cfRule>
  </conditionalFormatting>
  <conditionalFormatting sqref="E11:E12">
    <cfRule type="expression" dxfId="84" priority="11">
      <formula>MONTH(E11)&lt;&gt;Calendar2MonthOption</formula>
    </cfRule>
  </conditionalFormatting>
  <conditionalFormatting sqref="D11">
    <cfRule type="expression" dxfId="83" priority="15">
      <formula>MONTH(D11)&lt;&gt;Calendar1MonthOption</formula>
    </cfRule>
  </conditionalFormatting>
  <conditionalFormatting sqref="D13">
    <cfRule type="expression" dxfId="82" priority="12">
      <formula>MONTH(D13)&lt;&gt;Calendar1MonthOption</formula>
    </cfRule>
  </conditionalFormatting>
  <conditionalFormatting sqref="D13">
    <cfRule type="expression" dxfId="81" priority="13">
      <formula>MONTH(D13)&lt;&gt;Calendar1MonthOption</formula>
    </cfRule>
  </conditionalFormatting>
  <conditionalFormatting sqref="E6">
    <cfRule type="expression" dxfId="80" priority="4">
      <formula>MONTH(E6)&lt;&gt;Calendar1MonthOption</formula>
    </cfRule>
  </conditionalFormatting>
  <conditionalFormatting sqref="E13">
    <cfRule type="expression" dxfId="79" priority="8">
      <formula>MONTH(E13)&lt;&gt;Calendar2MonthOption</formula>
    </cfRule>
  </conditionalFormatting>
  <conditionalFormatting sqref="E11:E12">
    <cfRule type="expression" dxfId="78" priority="10">
      <formula>MONTH(E11)&lt;&gt;Calendar1MonthOption</formula>
    </cfRule>
  </conditionalFormatting>
  <conditionalFormatting sqref="E12">
    <cfRule type="expression" dxfId="77" priority="9">
      <formula>MONTH(E12)&lt;&gt;Calendar1MonthOption</formula>
    </cfRule>
  </conditionalFormatting>
  <conditionalFormatting sqref="D13">
    <cfRule type="expression" dxfId="76" priority="14">
      <formula>MONTH(D13)&lt;&gt;Calendar2MonthOption</formula>
    </cfRule>
  </conditionalFormatting>
  <conditionalFormatting sqref="A11">
    <cfRule type="expression" dxfId="75" priority="18">
      <formula>MONTH(A11)&lt;&gt;Calendar3MonthOption</formula>
    </cfRule>
  </conditionalFormatting>
  <conditionalFormatting sqref="C11">
    <cfRule type="expression" dxfId="74" priority="17">
      <formula>MONTH(C11)&lt;&gt;Calendar3MonthOption</formula>
    </cfRule>
  </conditionalFormatting>
  <conditionalFormatting sqref="D11">
    <cfRule type="expression" dxfId="73" priority="16">
      <formula>MONTH(D11)&lt;&gt;Calendar3MonthOption</formula>
    </cfRule>
  </conditionalFormatting>
  <conditionalFormatting sqref="E9">
    <cfRule type="expression" dxfId="72" priority="5">
      <formula>MONTH(E9)&lt;&gt;Calendar1MonthOption</formula>
    </cfRule>
  </conditionalFormatting>
  <conditionalFormatting sqref="E8">
    <cfRule type="expression" dxfId="71" priority="6">
      <formula>MONTH(E8)&lt;&gt;Calendar1MonthOption</formula>
    </cfRule>
  </conditionalFormatting>
  <conditionalFormatting sqref="C8">
    <cfRule type="expression" dxfId="70" priority="7">
      <formula>MONTH(C8)&lt;&gt;Calendar1MonthOption</formula>
    </cfRule>
  </conditionalFormatting>
  <conditionalFormatting sqref="E4">
    <cfRule type="expression" dxfId="69" priority="3">
      <formula>MONTH(E4)&lt;&gt;Calendar2MonthOption</formula>
    </cfRule>
  </conditionalFormatting>
  <conditionalFormatting sqref="E15">
    <cfRule type="expression" dxfId="68" priority="2">
      <formula>MONTH(E15)&lt;&gt;Calendar2MonthOption</formula>
    </cfRule>
  </conditionalFormatting>
  <conditionalFormatting sqref="J7">
    <cfRule type="expression" dxfId="67"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F79A78E4-C4A3-481D-8E73-0BEFFF0F71A5}"/>
    <dataValidation allowBlank="1" showInputMessage="1" showErrorMessage="1" prompt="Calendar month is automatically updated based on the month selected in cell C1" sqref="B1:D1" xr:uid="{42669ED4-1B08-42DB-9364-AEBB22D31C07}"/>
    <dataValidation allowBlank="1" showInputMessage="1" showErrorMessage="1" prompt="Calendar year is automatically updated based on the year selected in cell B1" sqref="A1" xr:uid="{1D234A7C-0B3B-42E9-BAA9-EE4ECFAE254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C265C-6C3C-4164-BA9B-AA947D251627}">
  <dimension ref="A1:K17"/>
  <sheetViews>
    <sheetView topLeftCell="A4" zoomScale="70" zoomScaleNormal="70" workbookViewId="0">
      <selection activeCell="C15" sqref="C15"/>
    </sheetView>
  </sheetViews>
  <sheetFormatPr defaultRowHeight="14.4" x14ac:dyDescent="0.3"/>
  <cols>
    <col min="1" max="7" width="25.5546875" customWidth="1"/>
    <col min="11" max="11" width="52.44140625" customWidth="1"/>
    <col min="12" max="12" width="12.109375" customWidth="1"/>
  </cols>
  <sheetData>
    <row r="1" spans="1:11" ht="46.8" x14ac:dyDescent="0.9">
      <c r="A1" s="1">
        <f>YEAR(DATE(Calendar9Year,Calendar9MonthOption+1,1))</f>
        <v>2020</v>
      </c>
      <c r="B1" s="94" t="str">
        <f>TEXT(DATE(Calendar9Year,Calendar9MonthOption+1,1),"mmmm")</f>
        <v>October</v>
      </c>
      <c r="C1" s="94"/>
      <c r="D1" s="9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Days+1+DATE(Calendar10Year,Calendar10MonthOption,1)-WEEKDAY(DATE(Calendar10Year,Calendar10MonthOption,1),WeekdayOption)</f>
        <v>44102</v>
      </c>
      <c r="B3" s="4">
        <v>44103</v>
      </c>
      <c r="C3" s="4">
        <v>44104</v>
      </c>
      <c r="D3" s="4">
        <v>44105</v>
      </c>
      <c r="E3" s="4">
        <v>44106</v>
      </c>
      <c r="F3" s="12">
        <v>44107</v>
      </c>
      <c r="G3" s="12">
        <v>44108</v>
      </c>
      <c r="J3" s="17"/>
      <c r="K3" t="s">
        <v>25</v>
      </c>
    </row>
    <row r="4" spans="1:11" ht="60" customHeight="1" x14ac:dyDescent="0.3">
      <c r="A4" s="8"/>
      <c r="B4" s="8"/>
      <c r="C4" s="66" t="s">
        <v>103</v>
      </c>
      <c r="D4" s="9" t="s">
        <v>7</v>
      </c>
      <c r="E4" s="14" t="s">
        <v>8</v>
      </c>
      <c r="F4" s="13"/>
      <c r="G4" s="13"/>
      <c r="J4" s="18"/>
      <c r="K4" t="s">
        <v>26</v>
      </c>
    </row>
    <row r="5" spans="1:11" ht="22.2" x14ac:dyDescent="0.3">
      <c r="A5" s="4">
        <f t="array" ref="A5:G5">Days+8+DATE(Calendar10Year,Calendar10MonthOption,1)-WEEKDAY(DATE(Calendar10Year,Calendar10MonthOption,1),WeekdayOption)</f>
        <v>44109</v>
      </c>
      <c r="B5" s="4">
        <v>44110</v>
      </c>
      <c r="C5" s="4">
        <v>44111</v>
      </c>
      <c r="D5" s="4">
        <v>44112</v>
      </c>
      <c r="E5" s="4">
        <v>44113</v>
      </c>
      <c r="F5" s="12">
        <v>44114</v>
      </c>
      <c r="G5" s="12">
        <v>44115</v>
      </c>
      <c r="J5" s="19"/>
      <c r="K5" t="s">
        <v>27</v>
      </c>
    </row>
    <row r="6" spans="1:11" ht="60" customHeight="1" x14ac:dyDescent="0.3">
      <c r="A6" s="88" t="s">
        <v>9</v>
      </c>
      <c r="B6" s="89"/>
      <c r="C6" s="15" t="s">
        <v>10</v>
      </c>
      <c r="D6" s="8"/>
      <c r="E6" s="14" t="s">
        <v>11</v>
      </c>
      <c r="F6" s="13"/>
      <c r="G6" s="13"/>
      <c r="J6" s="20"/>
      <c r="K6" t="s">
        <v>28</v>
      </c>
    </row>
    <row r="7" spans="1:11" ht="22.2" x14ac:dyDescent="0.3">
      <c r="A7" s="4">
        <f t="array" ref="A7:G7">Days+15+DATE(Calendar10Year,Calendar10MonthOption,1)-WEEKDAY(DATE(Calendar10Year,Calendar10MonthOption,1),WeekdayOption)</f>
        <v>44116</v>
      </c>
      <c r="B7" s="4">
        <v>44117</v>
      </c>
      <c r="C7" s="4">
        <v>44118</v>
      </c>
      <c r="D7" s="4">
        <v>44119</v>
      </c>
      <c r="E7" s="4">
        <v>44120</v>
      </c>
      <c r="F7" s="12">
        <v>44121</v>
      </c>
      <c r="G7" s="12">
        <v>44122</v>
      </c>
      <c r="J7" s="10"/>
      <c r="K7" t="s">
        <v>29</v>
      </c>
    </row>
    <row r="8" spans="1:11" ht="20.55" customHeight="1" x14ac:dyDescent="0.3">
      <c r="A8" s="92" t="s">
        <v>36</v>
      </c>
      <c r="B8" s="124"/>
      <c r="C8" s="82" t="s">
        <v>13</v>
      </c>
      <c r="D8" s="84" t="s">
        <v>14</v>
      </c>
      <c r="E8" s="11" t="s">
        <v>15</v>
      </c>
      <c r="F8" s="134" t="s">
        <v>17</v>
      </c>
      <c r="G8" s="75"/>
      <c r="J8" s="21"/>
      <c r="K8" t="s">
        <v>30</v>
      </c>
    </row>
    <row r="9" spans="1:11" ht="57.6" x14ac:dyDescent="0.3">
      <c r="A9" s="93"/>
      <c r="B9" s="133"/>
      <c r="C9" s="83"/>
      <c r="D9" s="85"/>
      <c r="E9" s="14" t="s">
        <v>16</v>
      </c>
      <c r="F9" s="65" t="s">
        <v>91</v>
      </c>
      <c r="G9" s="65" t="s">
        <v>89</v>
      </c>
      <c r="J9" s="22"/>
      <c r="K9" t="s">
        <v>31</v>
      </c>
    </row>
    <row r="10" spans="1:11" ht="22.2" x14ac:dyDescent="0.3">
      <c r="A10" s="4">
        <f t="array" ref="A10:G10">Days+22+DATE(Calendar10Year,Calendar10MonthOption,1)-WEEKDAY(DATE(Calendar10Year,Calendar10MonthOption,1),WeekdayOption)</f>
        <v>44123</v>
      </c>
      <c r="B10" s="4">
        <v>44124</v>
      </c>
      <c r="C10" s="4">
        <v>44125</v>
      </c>
      <c r="D10" s="4">
        <v>44126</v>
      </c>
      <c r="E10" s="4">
        <v>44127</v>
      </c>
      <c r="F10" s="12">
        <v>44128</v>
      </c>
      <c r="G10" s="12">
        <v>44129</v>
      </c>
    </row>
    <row r="11" spans="1:11" ht="43.05" customHeight="1" x14ac:dyDescent="0.3">
      <c r="A11" s="75" t="s">
        <v>17</v>
      </c>
      <c r="B11" s="79" t="s">
        <v>18</v>
      </c>
      <c r="C11" s="80" t="s">
        <v>19</v>
      </c>
      <c r="D11" s="81" t="s">
        <v>20</v>
      </c>
      <c r="E11" s="9" t="s">
        <v>5</v>
      </c>
      <c r="F11" s="116"/>
      <c r="G11" s="119"/>
    </row>
    <row r="12" spans="1:11" ht="48.45" customHeight="1" x14ac:dyDescent="0.3">
      <c r="A12" s="75"/>
      <c r="B12" s="79"/>
      <c r="C12" s="80"/>
      <c r="D12" s="81"/>
      <c r="E12" s="11" t="s">
        <v>6</v>
      </c>
      <c r="F12" s="117"/>
      <c r="G12" s="120"/>
    </row>
    <row r="13" spans="1:11" ht="49.05" customHeight="1" x14ac:dyDescent="0.3">
      <c r="A13" s="76"/>
      <c r="B13" s="90" t="s">
        <v>17</v>
      </c>
      <c r="C13" s="91"/>
      <c r="D13" s="9" t="s">
        <v>55</v>
      </c>
      <c r="E13" s="25" t="s">
        <v>22</v>
      </c>
      <c r="F13" s="131"/>
      <c r="G13" s="132"/>
    </row>
    <row r="14" spans="1:11" ht="22.2" x14ac:dyDescent="0.3">
      <c r="A14" s="4">
        <f t="array" ref="A14:G14">Days+29+DATE(Calendar10Year,Calendar10MonthOption,1)-WEEKDAY(DATE(Calendar10Year,Calendar10MonthOption,1),WeekdayOption)</f>
        <v>44130</v>
      </c>
      <c r="B14" s="4">
        <v>44131</v>
      </c>
      <c r="C14" s="4">
        <v>44132</v>
      </c>
      <c r="D14" s="4">
        <v>44133</v>
      </c>
      <c r="E14" s="4">
        <v>44134</v>
      </c>
      <c r="F14" s="12">
        <v>44135</v>
      </c>
      <c r="G14" s="12">
        <v>44136</v>
      </c>
    </row>
    <row r="15" spans="1:11" ht="58.95" customHeight="1" x14ac:dyDescent="0.3">
      <c r="A15" s="8"/>
      <c r="B15" s="8"/>
      <c r="C15" s="66" t="s">
        <v>104</v>
      </c>
      <c r="D15" s="9" t="s">
        <v>7</v>
      </c>
      <c r="E15" s="14" t="s">
        <v>8</v>
      </c>
      <c r="F15" s="13"/>
      <c r="G15" s="13"/>
    </row>
    <row r="16" spans="1:11" ht="22.2" x14ac:dyDescent="0.3">
      <c r="A16" s="4">
        <f t="array" ref="A16:B16">Days+36+DATE(Calendar10Year,Calendar10MonthOption,1)-WEEKDAY(DATE(Calendar10Year,Calendar10MonthOption,1),WeekdayOption)</f>
        <v>44137</v>
      </c>
      <c r="B16" s="4">
        <v>44138</v>
      </c>
      <c r="C16" s="77" t="s">
        <v>0</v>
      </c>
      <c r="D16" s="78"/>
      <c r="E16" s="78"/>
      <c r="F16" s="78"/>
      <c r="G16" s="78"/>
    </row>
    <row r="17" spans="1:7" x14ac:dyDescent="0.3">
      <c r="A17" s="8"/>
      <c r="B17" s="8"/>
      <c r="C17" s="97"/>
      <c r="D17" s="97"/>
      <c r="E17" s="97"/>
      <c r="F17" s="97"/>
      <c r="G17" s="97"/>
    </row>
  </sheetData>
  <mergeCells count="16">
    <mergeCell ref="C17:G17"/>
    <mergeCell ref="A11:A13"/>
    <mergeCell ref="B11:B12"/>
    <mergeCell ref="C11:C12"/>
    <mergeCell ref="D11:D12"/>
    <mergeCell ref="B13:C13"/>
    <mergeCell ref="C16:G16"/>
    <mergeCell ref="B8:B9"/>
    <mergeCell ref="F11:F13"/>
    <mergeCell ref="G11:G13"/>
    <mergeCell ref="B1:D1"/>
    <mergeCell ref="A6:B6"/>
    <mergeCell ref="A8:A9"/>
    <mergeCell ref="C8:C9"/>
    <mergeCell ref="D8:D9"/>
    <mergeCell ref="F8:G8"/>
  </mergeCells>
  <conditionalFormatting sqref="A3:E3 A5:E5 A7:E7 A10:E10 A14:E14 A16:B16 A8:B8">
    <cfRule type="expression" dxfId="66" priority="25">
      <formula>MONTH(A3)&lt;&gt;Calendar10MonthOption</formula>
    </cfRule>
  </conditionalFormatting>
  <conditionalFormatting sqref="F3 F5 F7 F10:F11 F14">
    <cfRule type="expression" dxfId="65" priority="24">
      <formula>MONTH(F3)&lt;&gt;Calendar8MonthOption</formula>
    </cfRule>
  </conditionalFormatting>
  <conditionalFormatting sqref="G3 G5 G7 G10:G11 G14">
    <cfRule type="expression" dxfId="64" priority="23">
      <formula>MONTH(G3)&lt;&gt;Calendar8MonthOption</formula>
    </cfRule>
  </conditionalFormatting>
  <conditionalFormatting sqref="D11">
    <cfRule type="expression" dxfId="63" priority="18">
      <formula>MONTH(D11)&lt;&gt;Calendar1MonthOption</formula>
    </cfRule>
  </conditionalFormatting>
  <conditionalFormatting sqref="E9">
    <cfRule type="expression" dxfId="62" priority="8">
      <formula>MONTH(E9)&lt;&gt;Calendar1MonthOption</formula>
    </cfRule>
  </conditionalFormatting>
  <conditionalFormatting sqref="E4">
    <cfRule type="expression" dxfId="61" priority="22">
      <formula>MONTH(E4)&lt;&gt;Calendar2MonthOption</formula>
    </cfRule>
  </conditionalFormatting>
  <conditionalFormatting sqref="D13">
    <cfRule type="expression" dxfId="60" priority="16">
      <formula>MONTH(D13)&lt;&gt;Calendar1MonthOption</formula>
    </cfRule>
  </conditionalFormatting>
  <conditionalFormatting sqref="D13">
    <cfRule type="expression" dxfId="59" priority="15">
      <formula>MONTH(D13)&lt;&gt;Calendar1MonthOption</formula>
    </cfRule>
  </conditionalFormatting>
  <conditionalFormatting sqref="E13">
    <cfRule type="expression" dxfId="58" priority="11">
      <formula>MONTH(E13)&lt;&gt;Calendar2MonthOption</formula>
    </cfRule>
  </conditionalFormatting>
  <conditionalFormatting sqref="E11:E12">
    <cfRule type="expression" dxfId="57" priority="13">
      <formula>MONTH(E11)&lt;&gt;Calendar1MonthOption</formula>
    </cfRule>
  </conditionalFormatting>
  <conditionalFormatting sqref="E12">
    <cfRule type="expression" dxfId="56" priority="12">
      <formula>MONTH(E12)&lt;&gt;Calendar1MonthOption</formula>
    </cfRule>
  </conditionalFormatting>
  <conditionalFormatting sqref="D13">
    <cfRule type="expression" dxfId="55" priority="17">
      <formula>MONTH(D13)&lt;&gt;Calendar2MonthOption</formula>
    </cfRule>
  </conditionalFormatting>
  <conditionalFormatting sqref="A11">
    <cfRule type="expression" dxfId="54" priority="21">
      <formula>MONTH(A11)&lt;&gt;Calendar3MonthOption</formula>
    </cfRule>
  </conditionalFormatting>
  <conditionalFormatting sqref="C11">
    <cfRule type="expression" dxfId="53" priority="20">
      <formula>MONTH(C11)&lt;&gt;Calendar3MonthOption</formula>
    </cfRule>
  </conditionalFormatting>
  <conditionalFormatting sqref="D11">
    <cfRule type="expression" dxfId="52" priority="19">
      <formula>MONTH(D11)&lt;&gt;Calendar3MonthOption</formula>
    </cfRule>
  </conditionalFormatting>
  <conditionalFormatting sqref="E11:E12">
    <cfRule type="expression" dxfId="51" priority="14">
      <formula>MONTH(E11)&lt;&gt;Calendar2MonthOption</formula>
    </cfRule>
  </conditionalFormatting>
  <conditionalFormatting sqref="E8">
    <cfRule type="expression" dxfId="50" priority="9">
      <formula>MONTH(E8)&lt;&gt;Calendar1MonthOption</formula>
    </cfRule>
  </conditionalFormatting>
  <conditionalFormatting sqref="C8">
    <cfRule type="expression" dxfId="49" priority="10">
      <formula>MONTH(C8)&lt;&gt;Calendar1MonthOption</formula>
    </cfRule>
  </conditionalFormatting>
  <conditionalFormatting sqref="E6">
    <cfRule type="expression" dxfId="48" priority="7">
      <formula>MONTH(E6)&lt;&gt;Calendar1MonthOption</formula>
    </cfRule>
  </conditionalFormatting>
  <conditionalFormatting sqref="E15">
    <cfRule type="expression" dxfId="47" priority="6">
      <formula>MONTH(E15)&lt;&gt;Calendar2MonthOption</formula>
    </cfRule>
  </conditionalFormatting>
  <conditionalFormatting sqref="J7">
    <cfRule type="expression" dxfId="46" priority="5">
      <formula>MONTH(J7)&lt;&gt;Calendar1MonthOption</formula>
    </cfRule>
  </conditionalFormatting>
  <conditionalFormatting sqref="F9">
    <cfRule type="expression" dxfId="45" priority="4">
      <formula>MONTH(F9)&lt;&gt;Calendar2MonthOption</formula>
    </cfRule>
  </conditionalFormatting>
  <conditionalFormatting sqref="G9">
    <cfRule type="expression" dxfId="44" priority="3">
      <formula>MONTH(G9)&lt;&gt;Calendar2MonthOption</formula>
    </cfRule>
  </conditionalFormatting>
  <conditionalFormatting sqref="F8">
    <cfRule type="expression" dxfId="43" priority="1">
      <formula>MONTH(F8)&lt;&gt;Calendar3MonthOption</formula>
    </cfRule>
  </conditionalFormatting>
  <dataValidations count="3">
    <dataValidation allowBlank="1" showInputMessage="1" showErrorMessage="1" prompt="Automatically determined weekday. To change weekdays, select a new week start day in cell B2" sqref="A2:G2" xr:uid="{75FF85FB-0226-4E7E-8796-72E99702E5C1}"/>
    <dataValidation allowBlank="1" showInputMessage="1" showErrorMessage="1" prompt="Calendar month is automatically updated based on the month selected in cell C1" sqref="B1:D1" xr:uid="{008D8D65-7AD9-41A8-9CA1-A7939E652BF5}"/>
    <dataValidation allowBlank="1" showInputMessage="1" showErrorMessage="1" prompt="Calendar year is automatically updated based on the year selected in cell B1" sqref="A1" xr:uid="{83232CFD-89FE-4FC5-8731-820D9BD9DE0C}"/>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61E9D-1FBE-4B37-AEA3-102CE01D18B0}">
  <dimension ref="A1:K17"/>
  <sheetViews>
    <sheetView zoomScale="70" zoomScaleNormal="70" workbookViewId="0">
      <selection activeCell="C4" sqref="C4"/>
    </sheetView>
  </sheetViews>
  <sheetFormatPr defaultRowHeight="14.4" x14ac:dyDescent="0.3"/>
  <cols>
    <col min="1" max="7" width="25.5546875" customWidth="1"/>
    <col min="11" max="11" width="46.33203125" customWidth="1"/>
  </cols>
  <sheetData>
    <row r="1" spans="1:11" ht="46.8" x14ac:dyDescent="0.9">
      <c r="A1" s="1">
        <f>YEAR(DATE(Calendar10Year,Calendar10MonthOption+1,1))</f>
        <v>2020</v>
      </c>
      <c r="B1" s="94" t="str">
        <f>TEXT(DATE(Calendar10Year,Calendar10MonthOption+1,1),"mmmm")</f>
        <v>November</v>
      </c>
      <c r="C1" s="94"/>
      <c r="D1" s="9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Days+1+DATE(Calendar11Year,Calendar11MonthOption,1)-WEEKDAY(DATE(Calendar11Year,Calendar11MonthOption,1),WeekdayOption)</f>
        <v>44130</v>
      </c>
      <c r="B3" s="4">
        <v>44131</v>
      </c>
      <c r="C3" s="4">
        <v>44132</v>
      </c>
      <c r="D3" s="4">
        <v>44133</v>
      </c>
      <c r="E3" s="4">
        <v>44134</v>
      </c>
      <c r="F3" s="12">
        <v>44135</v>
      </c>
      <c r="G3" s="12">
        <v>44136</v>
      </c>
      <c r="J3" s="17"/>
      <c r="K3" t="s">
        <v>25</v>
      </c>
    </row>
    <row r="4" spans="1:11" ht="84.6" customHeight="1" x14ac:dyDescent="0.3">
      <c r="A4" s="8"/>
      <c r="B4" s="8"/>
      <c r="C4" s="66" t="s">
        <v>104</v>
      </c>
      <c r="D4" s="9" t="s">
        <v>7</v>
      </c>
      <c r="E4" s="14" t="s">
        <v>8</v>
      </c>
      <c r="F4" s="13"/>
      <c r="G4" s="13"/>
      <c r="J4" s="18"/>
      <c r="K4" t="s">
        <v>26</v>
      </c>
    </row>
    <row r="5" spans="1:11" ht="22.2" x14ac:dyDescent="0.3">
      <c r="A5" s="4">
        <f t="array" ref="A5:G5">Days+8+DATE(Calendar11Year,Calendar11MonthOption,1)-WEEKDAY(DATE(Calendar11Year,Calendar11MonthOption,1),WeekdayOption)</f>
        <v>44137</v>
      </c>
      <c r="B5" s="4">
        <v>44138</v>
      </c>
      <c r="C5" s="4">
        <v>44139</v>
      </c>
      <c r="D5" s="4">
        <v>44140</v>
      </c>
      <c r="E5" s="4">
        <v>44141</v>
      </c>
      <c r="F5" s="12">
        <v>44142</v>
      </c>
      <c r="G5" s="12">
        <v>44143</v>
      </c>
      <c r="J5" s="19"/>
      <c r="K5" t="s">
        <v>27</v>
      </c>
    </row>
    <row r="6" spans="1:11" ht="69" x14ac:dyDescent="0.3">
      <c r="A6" s="88" t="s">
        <v>9</v>
      </c>
      <c r="B6" s="89"/>
      <c r="C6" s="15" t="s">
        <v>10</v>
      </c>
      <c r="D6" s="8"/>
      <c r="E6" s="14" t="s">
        <v>11</v>
      </c>
      <c r="F6" s="13"/>
      <c r="G6" s="13"/>
      <c r="J6" s="20"/>
      <c r="K6" t="s">
        <v>28</v>
      </c>
    </row>
    <row r="7" spans="1:11" ht="22.2" x14ac:dyDescent="0.3">
      <c r="A7" s="4">
        <f t="array" ref="A7:G7">Days+15+DATE(Calendar11Year,Calendar11MonthOption,1)-WEEKDAY(DATE(Calendar11Year,Calendar11MonthOption,1),WeekdayOption)</f>
        <v>44144</v>
      </c>
      <c r="B7" s="4">
        <v>44145</v>
      </c>
      <c r="C7" s="4">
        <v>44146</v>
      </c>
      <c r="D7" s="4">
        <v>44147</v>
      </c>
      <c r="E7" s="4">
        <v>44148</v>
      </c>
      <c r="F7" s="12">
        <v>44149</v>
      </c>
      <c r="G7" s="12">
        <v>44150</v>
      </c>
      <c r="J7" s="10"/>
      <c r="K7" t="s">
        <v>29</v>
      </c>
    </row>
    <row r="8" spans="1:11" ht="27.6" x14ac:dyDescent="0.3">
      <c r="A8" s="114"/>
      <c r="B8" s="82" t="s">
        <v>41</v>
      </c>
      <c r="C8" s="104" t="s">
        <v>37</v>
      </c>
      <c r="D8" s="84" t="s">
        <v>14</v>
      </c>
      <c r="E8" s="11" t="s">
        <v>15</v>
      </c>
      <c r="F8" s="84" t="s">
        <v>17</v>
      </c>
      <c r="G8" s="86"/>
      <c r="J8" s="21"/>
      <c r="K8" t="s">
        <v>30</v>
      </c>
    </row>
    <row r="9" spans="1:11" ht="55.2" x14ac:dyDescent="0.3">
      <c r="A9" s="115"/>
      <c r="B9" s="83"/>
      <c r="C9" s="105"/>
      <c r="D9" s="85"/>
      <c r="E9" s="14" t="s">
        <v>16</v>
      </c>
      <c r="F9" s="85"/>
      <c r="G9" s="87"/>
      <c r="J9" s="22"/>
      <c r="K9" t="s">
        <v>31</v>
      </c>
    </row>
    <row r="10" spans="1:11" ht="22.2" x14ac:dyDescent="0.3">
      <c r="A10" s="4">
        <f t="array" ref="A10:G10">Days+22+DATE(Calendar11Year,Calendar11MonthOption,1)-WEEKDAY(DATE(Calendar11Year,Calendar11MonthOption,1),WeekdayOption)</f>
        <v>44151</v>
      </c>
      <c r="B10" s="4">
        <v>44152</v>
      </c>
      <c r="C10" s="4">
        <v>44153</v>
      </c>
      <c r="D10" s="4">
        <v>44154</v>
      </c>
      <c r="E10" s="4">
        <v>44155</v>
      </c>
      <c r="F10" s="12">
        <v>44156</v>
      </c>
      <c r="G10" s="12">
        <v>44157</v>
      </c>
    </row>
    <row r="11" spans="1:11" ht="55.2" x14ac:dyDescent="0.3">
      <c r="A11" s="75" t="s">
        <v>17</v>
      </c>
      <c r="B11" s="79" t="s">
        <v>18</v>
      </c>
      <c r="C11" s="80" t="s">
        <v>19</v>
      </c>
      <c r="D11" s="81" t="s">
        <v>20</v>
      </c>
      <c r="E11" s="9" t="s">
        <v>5</v>
      </c>
      <c r="F11" s="116"/>
      <c r="G11" s="119"/>
    </row>
    <row r="12" spans="1:11" ht="27.6" x14ac:dyDescent="0.3">
      <c r="A12" s="75"/>
      <c r="B12" s="79"/>
      <c r="C12" s="80"/>
      <c r="D12" s="81"/>
      <c r="E12" s="11" t="s">
        <v>6</v>
      </c>
      <c r="F12" s="117"/>
      <c r="G12" s="120"/>
    </row>
    <row r="13" spans="1:11" ht="41.4" x14ac:dyDescent="0.3">
      <c r="A13" s="76"/>
      <c r="B13" s="90" t="s">
        <v>17</v>
      </c>
      <c r="C13" s="91"/>
      <c r="D13" s="9" t="s">
        <v>55</v>
      </c>
      <c r="E13" s="25" t="s">
        <v>22</v>
      </c>
      <c r="F13" s="131"/>
      <c r="G13" s="132"/>
    </row>
    <row r="14" spans="1:11" ht="22.2" x14ac:dyDescent="0.3">
      <c r="A14" s="4">
        <f t="array" ref="A14:G14">Days+29+DATE(Calendar11Year,Calendar11MonthOption,1)-WEEKDAY(DATE(Calendar11Year,Calendar11MonthOption,1),WeekdayOption)</f>
        <v>44158</v>
      </c>
      <c r="B14" s="4">
        <v>44159</v>
      </c>
      <c r="C14" s="4">
        <v>44160</v>
      </c>
      <c r="D14" s="4">
        <v>44161</v>
      </c>
      <c r="E14" s="4">
        <v>44162</v>
      </c>
      <c r="F14" s="12">
        <v>44163</v>
      </c>
      <c r="G14" s="12">
        <v>44164</v>
      </c>
    </row>
    <row r="15" spans="1:11" ht="69" x14ac:dyDescent="0.3">
      <c r="A15" s="8"/>
      <c r="B15" s="66" t="s">
        <v>105</v>
      </c>
      <c r="C15" s="8"/>
      <c r="D15" s="10" t="s">
        <v>38</v>
      </c>
      <c r="E15" s="14" t="s">
        <v>8</v>
      </c>
      <c r="F15" s="13"/>
      <c r="G15" s="13"/>
    </row>
    <row r="16" spans="1:11" ht="22.2" x14ac:dyDescent="0.3">
      <c r="A16" s="4">
        <f t="array" ref="A16:B16">Days+36+DATE(Calendar11Year,Calendar11MonthOption,1)-WEEKDAY(DATE(Calendar11Year,Calendar11MonthOption,1),WeekdayOption)</f>
        <v>44165</v>
      </c>
      <c r="B16" s="4">
        <v>44166</v>
      </c>
      <c r="C16" s="77" t="s">
        <v>0</v>
      </c>
      <c r="D16" s="78"/>
      <c r="E16" s="78"/>
      <c r="F16" s="78"/>
      <c r="G16" s="78"/>
    </row>
    <row r="17" spans="1:7" x14ac:dyDescent="0.3">
      <c r="A17" s="88" t="s">
        <v>9</v>
      </c>
      <c r="B17" s="89"/>
      <c r="C17" s="97"/>
      <c r="D17" s="97"/>
      <c r="E17" s="97"/>
      <c r="F17" s="97"/>
      <c r="G17" s="97"/>
    </row>
  </sheetData>
  <mergeCells count="17">
    <mergeCell ref="A17:B17"/>
    <mergeCell ref="C17:G17"/>
    <mergeCell ref="A11:A13"/>
    <mergeCell ref="B11:B12"/>
    <mergeCell ref="C11:C12"/>
    <mergeCell ref="D11:D12"/>
    <mergeCell ref="B13:C13"/>
    <mergeCell ref="C16:G16"/>
    <mergeCell ref="F8:G9"/>
    <mergeCell ref="A8:A9"/>
    <mergeCell ref="F11:F13"/>
    <mergeCell ref="G11:G13"/>
    <mergeCell ref="B1:D1"/>
    <mergeCell ref="A6:B6"/>
    <mergeCell ref="B8:B9"/>
    <mergeCell ref="C8:C9"/>
    <mergeCell ref="D8:D9"/>
  </mergeCells>
  <conditionalFormatting sqref="A3:E3 A5:E5 A7:E7 A10:E10 A14:E14 A16:B16 A8:B8">
    <cfRule type="expression" dxfId="42" priority="22">
      <formula>MONTH(A3)&lt;&gt;Calendar11MonthOption</formula>
    </cfRule>
  </conditionalFormatting>
  <conditionalFormatting sqref="C8">
    <cfRule type="expression" dxfId="41" priority="21">
      <formula>MONTH(C8)&lt;&gt;Calendar11MonthOption</formula>
    </cfRule>
  </conditionalFormatting>
  <conditionalFormatting sqref="F3 F5 F7 F10:F11 F14">
    <cfRule type="expression" dxfId="40" priority="20">
      <formula>MONTH(F3)&lt;&gt;Calendar8MonthOption</formula>
    </cfRule>
  </conditionalFormatting>
  <conditionalFormatting sqref="G3 G5 G7 G10:G11 G14">
    <cfRule type="expression" dxfId="39" priority="19">
      <formula>MONTH(G3)&lt;&gt;Calendar8MonthOption</formula>
    </cfRule>
  </conditionalFormatting>
  <conditionalFormatting sqref="D11">
    <cfRule type="expression" dxfId="38" priority="15">
      <formula>MONTH(D11)&lt;&gt;Calendar1MonthOption</formula>
    </cfRule>
  </conditionalFormatting>
  <conditionalFormatting sqref="D13">
    <cfRule type="expression" dxfId="37" priority="13">
      <formula>MONTH(D13)&lt;&gt;Calendar1MonthOption</formula>
    </cfRule>
  </conditionalFormatting>
  <conditionalFormatting sqref="D13">
    <cfRule type="expression" dxfId="36" priority="12">
      <formula>MONTH(D13)&lt;&gt;Calendar1MonthOption</formula>
    </cfRule>
  </conditionalFormatting>
  <conditionalFormatting sqref="E13">
    <cfRule type="expression" dxfId="35" priority="8">
      <formula>MONTH(E13)&lt;&gt;Calendar2MonthOption</formula>
    </cfRule>
  </conditionalFormatting>
  <conditionalFormatting sqref="E11:E12">
    <cfRule type="expression" dxfId="34" priority="10">
      <formula>MONTH(E11)&lt;&gt;Calendar1MonthOption</formula>
    </cfRule>
  </conditionalFormatting>
  <conditionalFormatting sqref="E12">
    <cfRule type="expression" dxfId="33" priority="9">
      <formula>MONTH(E12)&lt;&gt;Calendar1MonthOption</formula>
    </cfRule>
  </conditionalFormatting>
  <conditionalFormatting sqref="D13">
    <cfRule type="expression" dxfId="32" priority="14">
      <formula>MONTH(D13)&lt;&gt;Calendar2MonthOption</formula>
    </cfRule>
  </conditionalFormatting>
  <conditionalFormatting sqref="A11">
    <cfRule type="expression" dxfId="31" priority="18">
      <formula>MONTH(A11)&lt;&gt;Calendar3MonthOption</formula>
    </cfRule>
  </conditionalFormatting>
  <conditionalFormatting sqref="C11">
    <cfRule type="expression" dxfId="30" priority="17">
      <formula>MONTH(C11)&lt;&gt;Calendar3MonthOption</formula>
    </cfRule>
  </conditionalFormatting>
  <conditionalFormatting sqref="D11">
    <cfRule type="expression" dxfId="29" priority="16">
      <formula>MONTH(D11)&lt;&gt;Calendar3MonthOption</formula>
    </cfRule>
  </conditionalFormatting>
  <conditionalFormatting sqref="E11:E12">
    <cfRule type="expression" dxfId="28" priority="11">
      <formula>MONTH(E11)&lt;&gt;Calendar2MonthOption</formula>
    </cfRule>
  </conditionalFormatting>
  <conditionalFormatting sqref="E9">
    <cfRule type="expression" dxfId="27" priority="5">
      <formula>MONTH(E9)&lt;&gt;Calendar1MonthOption</formula>
    </cfRule>
  </conditionalFormatting>
  <conditionalFormatting sqref="E8">
    <cfRule type="expression" dxfId="26" priority="6">
      <formula>MONTH(E8)&lt;&gt;Calendar1MonthOption</formula>
    </cfRule>
  </conditionalFormatting>
  <conditionalFormatting sqref="B8">
    <cfRule type="expression" dxfId="25" priority="7">
      <formula>MONTH(B8)&lt;&gt;Calendar1MonthOption</formula>
    </cfRule>
  </conditionalFormatting>
  <conditionalFormatting sqref="E6">
    <cfRule type="expression" dxfId="24" priority="4">
      <formula>MONTH(E6)&lt;&gt;Calendar1MonthOption</formula>
    </cfRule>
  </conditionalFormatting>
  <conditionalFormatting sqref="E4">
    <cfRule type="expression" dxfId="23" priority="3">
      <formula>MONTH(E4)&lt;&gt;Calendar2MonthOption</formula>
    </cfRule>
  </conditionalFormatting>
  <conditionalFormatting sqref="E15">
    <cfRule type="expression" dxfId="22" priority="2">
      <formula>MONTH(E15)&lt;&gt;Calendar2MonthOption</formula>
    </cfRule>
  </conditionalFormatting>
  <conditionalFormatting sqref="J7">
    <cfRule type="expression" dxfId="21"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9864E08F-4DC8-4CF7-91E5-7F558D9F1EB0}"/>
    <dataValidation allowBlank="1" showInputMessage="1" showErrorMessage="1" prompt="Calendar month is automatically updated based on the month selected in cell C1" sqref="B1:D1" xr:uid="{FCE65B44-29AC-4C8D-BE36-6BE72E6D5D62}"/>
    <dataValidation allowBlank="1" showInputMessage="1" showErrorMessage="1" prompt="Calendar year is automatically updated based on the year selected in cell B1" sqref="A1" xr:uid="{0F10B4C7-CA72-44AF-8316-90B78AFE64D2}"/>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AA4E-B882-47EE-B734-7969A4AC8987}">
  <dimension ref="A1:S44"/>
  <sheetViews>
    <sheetView zoomScale="70" zoomScaleNormal="70" workbookViewId="0">
      <selection activeCell="A3" sqref="A3"/>
    </sheetView>
  </sheetViews>
  <sheetFormatPr defaultColWidth="8.6640625" defaultRowHeight="14.4" x14ac:dyDescent="0.3"/>
  <cols>
    <col min="1" max="7" width="25.5546875" style="35" customWidth="1"/>
    <col min="8" max="10" width="8.6640625" style="35"/>
    <col min="11" max="11" width="46.77734375" style="35" customWidth="1"/>
    <col min="12" max="16384" width="8.6640625" style="35"/>
  </cols>
  <sheetData>
    <row r="1" spans="1:19" ht="46.8" x14ac:dyDescent="0.9">
      <c r="A1" s="36">
        <f>YEAR(DATE(Calendar11Year,Calendar11MonthOption+1,1))</f>
        <v>2020</v>
      </c>
      <c r="B1" s="138" t="str">
        <f>TEXT(DATE(Calendar11Year,Calendar11MonthOption+1,1),"mmmm")</f>
        <v>December</v>
      </c>
      <c r="C1" s="138"/>
      <c r="D1" s="138"/>
      <c r="E1" s="31"/>
      <c r="F1" s="31"/>
      <c r="G1" s="37"/>
      <c r="L1" s="135"/>
      <c r="M1" s="135"/>
      <c r="N1" s="135"/>
      <c r="O1" s="135"/>
      <c r="P1" s="135"/>
      <c r="Q1" s="135"/>
      <c r="R1" s="135"/>
      <c r="S1" s="135"/>
    </row>
    <row r="2" spans="1:19" x14ac:dyDescent="0.3">
      <c r="A2" s="32" t="str">
        <f>UPPER(TEXT(A3,"dddd"))</f>
        <v>MONDAY</v>
      </c>
      <c r="B2" s="38" t="str">
        <f t="shared" ref="B2:G2" si="0">UPPER(TEXT(B3,"dddd"))</f>
        <v>TUESDAY</v>
      </c>
      <c r="C2" s="32" t="str">
        <f t="shared" si="0"/>
        <v>WEDNESDAY</v>
      </c>
      <c r="D2" s="38" t="str">
        <f t="shared" si="0"/>
        <v>THURSDAY</v>
      </c>
      <c r="E2" s="32" t="str">
        <f t="shared" si="0"/>
        <v>FRIDAY</v>
      </c>
      <c r="F2" s="38" t="str">
        <f t="shared" si="0"/>
        <v>SATURDAY</v>
      </c>
      <c r="G2" s="32" t="str">
        <f t="shared" si="0"/>
        <v>SUNDAY</v>
      </c>
      <c r="J2" s="39"/>
      <c r="K2" s="35" t="s">
        <v>24</v>
      </c>
      <c r="L2" s="135"/>
      <c r="M2" s="135"/>
      <c r="N2" s="135"/>
      <c r="O2" s="135"/>
      <c r="P2" s="135"/>
      <c r="Q2" s="135"/>
      <c r="R2" s="135"/>
      <c r="S2" s="135"/>
    </row>
    <row r="3" spans="1:19" ht="22.2" x14ac:dyDescent="0.3">
      <c r="A3" s="33">
        <f t="array" ref="A3:G3">Days+1+DATE(Calendar12Year,Calendar12MonthOption,1)-WEEKDAY(DATE(Calendar12Year,Calendar12MonthOption,1),WeekdayOption)</f>
        <v>44165</v>
      </c>
      <c r="B3" s="33">
        <v>44166</v>
      </c>
      <c r="C3" s="33">
        <v>44167</v>
      </c>
      <c r="D3" s="33">
        <v>44168</v>
      </c>
      <c r="E3" s="33">
        <v>44169</v>
      </c>
      <c r="F3" s="40">
        <v>44170</v>
      </c>
      <c r="G3" s="40">
        <v>44171</v>
      </c>
      <c r="J3" s="41"/>
      <c r="K3" s="35" t="s">
        <v>25</v>
      </c>
      <c r="L3" s="135"/>
      <c r="M3" s="135"/>
      <c r="N3" s="135"/>
      <c r="O3" s="135"/>
      <c r="P3" s="135"/>
      <c r="Q3" s="135"/>
      <c r="R3" s="135"/>
      <c r="S3" s="135"/>
    </row>
    <row r="4" spans="1:19" ht="69" x14ac:dyDescent="0.3">
      <c r="A4" s="139" t="s">
        <v>9</v>
      </c>
      <c r="B4" s="140"/>
      <c r="C4" s="15" t="s">
        <v>10</v>
      </c>
      <c r="D4" s="34"/>
      <c r="E4" s="14" t="s">
        <v>11</v>
      </c>
      <c r="F4" s="42"/>
      <c r="G4" s="42"/>
      <c r="J4" s="43"/>
      <c r="K4" s="35" t="s">
        <v>26</v>
      </c>
      <c r="L4" s="135"/>
      <c r="M4" s="135"/>
      <c r="N4" s="135"/>
      <c r="O4" s="135"/>
      <c r="P4" s="135"/>
      <c r="Q4" s="135"/>
      <c r="R4" s="135"/>
      <c r="S4" s="135"/>
    </row>
    <row r="5" spans="1:19" ht="22.2" x14ac:dyDescent="0.3">
      <c r="A5" s="33">
        <f t="array" ref="A5:G5">Days+8+DATE(Calendar12Year,Calendar12MonthOption,1)-WEEKDAY(DATE(Calendar12Year,Calendar12MonthOption,1),WeekdayOption)</f>
        <v>44172</v>
      </c>
      <c r="B5" s="33">
        <v>44173</v>
      </c>
      <c r="C5" s="33">
        <v>44174</v>
      </c>
      <c r="D5" s="33">
        <v>44175</v>
      </c>
      <c r="E5" s="33">
        <v>44176</v>
      </c>
      <c r="F5" s="40">
        <v>44177</v>
      </c>
      <c r="G5" s="40">
        <v>44178</v>
      </c>
      <c r="J5" s="44"/>
      <c r="K5" s="35" t="s">
        <v>27</v>
      </c>
      <c r="L5" s="135"/>
      <c r="M5" s="135"/>
      <c r="N5" s="135"/>
      <c r="O5" s="135"/>
      <c r="P5" s="135"/>
      <c r="Q5" s="135"/>
      <c r="R5" s="135"/>
      <c r="S5" s="135"/>
    </row>
    <row r="6" spans="1:19" ht="27.6" x14ac:dyDescent="0.3">
      <c r="A6" s="114"/>
      <c r="B6" s="114"/>
      <c r="C6" s="82" t="s">
        <v>13</v>
      </c>
      <c r="D6" s="84" t="s">
        <v>14</v>
      </c>
      <c r="E6" s="11" t="s">
        <v>15</v>
      </c>
      <c r="F6" s="84" t="s">
        <v>17</v>
      </c>
      <c r="G6" s="86"/>
      <c r="J6" s="45"/>
      <c r="K6" s="35" t="s">
        <v>28</v>
      </c>
      <c r="L6" s="135"/>
      <c r="M6" s="135"/>
      <c r="N6" s="135"/>
      <c r="O6" s="135"/>
      <c r="P6" s="135"/>
      <c r="Q6" s="135"/>
      <c r="R6" s="135"/>
      <c r="S6" s="135"/>
    </row>
    <row r="7" spans="1:19" ht="55.2" x14ac:dyDescent="0.3">
      <c r="A7" s="115"/>
      <c r="B7" s="115"/>
      <c r="C7" s="83"/>
      <c r="D7" s="85"/>
      <c r="E7" s="14" t="s">
        <v>16</v>
      </c>
      <c r="F7" s="85"/>
      <c r="G7" s="87"/>
      <c r="J7" s="10"/>
      <c r="K7" s="35" t="s">
        <v>29</v>
      </c>
      <c r="L7" s="135"/>
      <c r="M7" s="135"/>
      <c r="N7" s="135"/>
      <c r="O7" s="135"/>
      <c r="P7" s="135"/>
      <c r="Q7" s="135"/>
      <c r="R7" s="135"/>
      <c r="S7" s="135"/>
    </row>
    <row r="8" spans="1:19" ht="22.2" x14ac:dyDescent="0.3">
      <c r="A8" s="33">
        <f t="array" ref="A8:G8">Days+15+DATE(Calendar12Year,Calendar12MonthOption,1)-WEEKDAY(DATE(Calendar12Year,Calendar12MonthOption,1),WeekdayOption)</f>
        <v>44179</v>
      </c>
      <c r="B8" s="33">
        <v>44180</v>
      </c>
      <c r="C8" s="33">
        <v>44181</v>
      </c>
      <c r="D8" s="33">
        <v>44182</v>
      </c>
      <c r="E8" s="33">
        <v>44183</v>
      </c>
      <c r="F8" s="40">
        <v>44184</v>
      </c>
      <c r="G8" s="40">
        <v>44185</v>
      </c>
      <c r="J8" s="46"/>
      <c r="K8" s="35" t="s">
        <v>30</v>
      </c>
      <c r="L8" s="135"/>
      <c r="M8" s="135"/>
      <c r="N8" s="135"/>
      <c r="O8" s="135"/>
      <c r="P8" s="135"/>
      <c r="Q8" s="135"/>
      <c r="R8" s="135"/>
      <c r="S8" s="135"/>
    </row>
    <row r="9" spans="1:19" ht="55.2" x14ac:dyDescent="0.3">
      <c r="A9" s="75" t="s">
        <v>17</v>
      </c>
      <c r="B9" s="79" t="s">
        <v>18</v>
      </c>
      <c r="C9" s="80" t="s">
        <v>19</v>
      </c>
      <c r="D9" s="81" t="s">
        <v>20</v>
      </c>
      <c r="E9" s="9" t="s">
        <v>5</v>
      </c>
      <c r="F9" s="40"/>
      <c r="G9" s="40"/>
      <c r="J9" s="47"/>
      <c r="K9" s="35" t="s">
        <v>31</v>
      </c>
      <c r="L9" s="135"/>
      <c r="M9" s="135"/>
      <c r="N9" s="135"/>
      <c r="O9" s="135"/>
      <c r="P9" s="135"/>
      <c r="Q9" s="135"/>
      <c r="R9" s="135"/>
      <c r="S9" s="135"/>
    </row>
    <row r="10" spans="1:19" ht="27.6" x14ac:dyDescent="0.3">
      <c r="A10" s="75"/>
      <c r="B10" s="79"/>
      <c r="C10" s="80"/>
      <c r="D10" s="81"/>
      <c r="E10" s="11" t="s">
        <v>6</v>
      </c>
      <c r="F10" s="40"/>
      <c r="G10" s="40"/>
      <c r="L10" s="135"/>
      <c r="M10" s="135"/>
      <c r="N10" s="135"/>
      <c r="O10" s="135"/>
      <c r="P10" s="135"/>
      <c r="Q10" s="135"/>
      <c r="R10" s="135"/>
      <c r="S10" s="135"/>
    </row>
    <row r="11" spans="1:19" ht="41.4" x14ac:dyDescent="0.3">
      <c r="A11" s="76"/>
      <c r="B11" s="90" t="s">
        <v>17</v>
      </c>
      <c r="C11" s="91"/>
      <c r="D11" s="9" t="s">
        <v>55</v>
      </c>
      <c r="E11" s="25" t="s">
        <v>22</v>
      </c>
      <c r="F11" s="42"/>
      <c r="G11" s="42"/>
      <c r="L11" s="135"/>
      <c r="M11" s="135"/>
      <c r="N11" s="135"/>
      <c r="O11" s="135"/>
      <c r="P11" s="135"/>
      <c r="Q11" s="135"/>
      <c r="R11" s="135"/>
      <c r="S11" s="135"/>
    </row>
    <row r="12" spans="1:19" ht="22.2" x14ac:dyDescent="0.3">
      <c r="A12" s="33">
        <f t="array" ref="A12:G12">Days+22+DATE(Calendar12Year,Calendar12MonthOption,1)-WEEKDAY(DATE(Calendar12Year,Calendar12MonthOption,1),WeekdayOption)</f>
        <v>44186</v>
      </c>
      <c r="B12" s="33">
        <v>44187</v>
      </c>
      <c r="C12" s="33">
        <v>44188</v>
      </c>
      <c r="D12" s="33">
        <v>44189</v>
      </c>
      <c r="E12" s="33">
        <v>44190</v>
      </c>
      <c r="F12" s="40">
        <v>44191</v>
      </c>
      <c r="G12" s="40">
        <v>44192</v>
      </c>
      <c r="L12" s="135"/>
      <c r="M12" s="135"/>
      <c r="N12" s="135"/>
      <c r="O12" s="135"/>
      <c r="P12" s="135"/>
      <c r="Q12" s="135"/>
      <c r="R12" s="135"/>
      <c r="S12" s="135"/>
    </row>
    <row r="13" spans="1:19" x14ac:dyDescent="0.3">
      <c r="A13" s="34"/>
      <c r="B13" s="34"/>
      <c r="C13" s="34"/>
      <c r="D13" s="34"/>
      <c r="E13" s="10" t="s">
        <v>39</v>
      </c>
      <c r="F13" s="42"/>
      <c r="G13" s="42"/>
      <c r="L13" s="135"/>
      <c r="M13" s="135"/>
      <c r="N13" s="135"/>
      <c r="O13" s="135"/>
      <c r="P13" s="135"/>
      <c r="Q13" s="135"/>
      <c r="R13" s="135"/>
      <c r="S13" s="135"/>
    </row>
    <row r="14" spans="1:19" ht="22.2" x14ac:dyDescent="0.3">
      <c r="A14" s="33">
        <f t="array" ref="A14:G14">Days+29+DATE(Calendar12Year,Calendar12MonthOption,1)-WEEKDAY(DATE(Calendar12Year,Calendar12MonthOption,1),WeekdayOption)</f>
        <v>44193</v>
      </c>
      <c r="B14" s="33">
        <v>44194</v>
      </c>
      <c r="C14" s="33">
        <v>44195</v>
      </c>
      <c r="D14" s="33">
        <v>44196</v>
      </c>
      <c r="E14" s="33">
        <v>44197</v>
      </c>
      <c r="F14" s="40">
        <v>44198</v>
      </c>
      <c r="G14" s="40">
        <v>44199</v>
      </c>
      <c r="L14" s="135"/>
      <c r="M14" s="135"/>
      <c r="N14" s="135"/>
      <c r="O14" s="135"/>
      <c r="P14" s="135"/>
      <c r="Q14" s="135"/>
      <c r="R14" s="135"/>
      <c r="S14" s="135"/>
    </row>
    <row r="15" spans="1:19" x14ac:dyDescent="0.3">
      <c r="A15" s="34"/>
      <c r="B15" s="34"/>
      <c r="C15" s="34"/>
      <c r="D15" s="34"/>
      <c r="E15" s="34"/>
      <c r="F15" s="42"/>
      <c r="G15" s="42"/>
      <c r="L15" s="135"/>
      <c r="M15" s="135"/>
      <c r="N15" s="135"/>
      <c r="O15" s="135"/>
      <c r="P15" s="135"/>
      <c r="Q15" s="135"/>
      <c r="R15" s="135"/>
      <c r="S15" s="135"/>
    </row>
    <row r="16" spans="1:19" ht="22.2" x14ac:dyDescent="0.3">
      <c r="A16" s="33">
        <f t="array" ref="A16:B16">Days+36+DATE(Calendar12Year,Calendar12MonthOption,1)-WEEKDAY(DATE(Calendar12Year,Calendar12MonthOption,1),WeekdayOption)</f>
        <v>44200</v>
      </c>
      <c r="B16" s="33">
        <v>44201</v>
      </c>
      <c r="C16" s="136" t="s">
        <v>0</v>
      </c>
      <c r="D16" s="137"/>
      <c r="E16" s="137"/>
      <c r="F16" s="137"/>
      <c r="G16" s="137"/>
      <c r="L16" s="135"/>
      <c r="M16" s="135"/>
      <c r="N16" s="135"/>
      <c r="O16" s="135"/>
      <c r="P16" s="135"/>
      <c r="Q16" s="135"/>
      <c r="R16" s="135"/>
      <c r="S16" s="135"/>
    </row>
    <row r="17" spans="1:19" ht="27.6" x14ac:dyDescent="0.3">
      <c r="A17" s="73" t="s">
        <v>106</v>
      </c>
      <c r="B17" s="72"/>
      <c r="C17" s="72"/>
      <c r="D17" s="72"/>
      <c r="E17" s="72"/>
      <c r="F17" s="72"/>
      <c r="G17" s="72"/>
      <c r="H17" s="72"/>
      <c r="I17" s="72"/>
      <c r="J17" s="72"/>
      <c r="K17" s="72"/>
      <c r="L17" s="135"/>
      <c r="M17" s="135"/>
      <c r="N17" s="135"/>
      <c r="O17" s="135"/>
      <c r="P17" s="135"/>
      <c r="Q17" s="135"/>
      <c r="R17" s="135"/>
      <c r="S17" s="135"/>
    </row>
    <row r="18" spans="1:19" x14ac:dyDescent="0.3">
      <c r="A18" s="72"/>
      <c r="B18" s="72"/>
      <c r="C18" s="72"/>
      <c r="D18" s="72"/>
      <c r="E18" s="72"/>
      <c r="F18" s="72"/>
      <c r="G18" s="72"/>
      <c r="H18" s="72"/>
      <c r="I18" s="72"/>
      <c r="J18" s="72"/>
      <c r="K18" s="72"/>
      <c r="L18" s="135"/>
      <c r="M18" s="135"/>
      <c r="N18" s="135"/>
      <c r="O18" s="135"/>
      <c r="P18" s="135"/>
      <c r="Q18" s="135"/>
      <c r="R18" s="135"/>
      <c r="S18" s="135"/>
    </row>
    <row r="19" spans="1:19" x14ac:dyDescent="0.3">
      <c r="A19" s="72"/>
      <c r="B19" s="72"/>
      <c r="C19" s="72"/>
      <c r="D19" s="72"/>
      <c r="E19" s="72"/>
      <c r="F19" s="72"/>
      <c r="G19" s="72"/>
      <c r="H19" s="72"/>
      <c r="I19" s="72"/>
      <c r="J19" s="72"/>
      <c r="K19" s="72"/>
      <c r="L19" s="135"/>
      <c r="M19" s="135"/>
      <c r="N19" s="135"/>
      <c r="O19" s="135"/>
      <c r="P19" s="135"/>
      <c r="Q19" s="135"/>
      <c r="R19" s="135"/>
      <c r="S19" s="135"/>
    </row>
    <row r="20" spans="1:19" x14ac:dyDescent="0.3">
      <c r="A20" s="72"/>
      <c r="B20" s="72"/>
      <c r="C20" s="72"/>
      <c r="D20" s="72"/>
      <c r="E20" s="72"/>
      <c r="F20" s="72"/>
      <c r="G20" s="72"/>
      <c r="H20" s="72"/>
      <c r="I20" s="72"/>
      <c r="J20" s="72"/>
      <c r="K20" s="72"/>
      <c r="L20" s="135"/>
      <c r="M20" s="135"/>
      <c r="N20" s="135"/>
      <c r="O20" s="135"/>
      <c r="P20" s="135"/>
      <c r="Q20" s="135"/>
      <c r="R20" s="135"/>
      <c r="S20" s="135"/>
    </row>
    <row r="21" spans="1:19" x14ac:dyDescent="0.3">
      <c r="A21" s="72"/>
      <c r="B21" s="72"/>
      <c r="C21" s="72"/>
      <c r="D21" s="72"/>
      <c r="E21" s="72"/>
      <c r="F21" s="72"/>
      <c r="G21" s="72"/>
      <c r="H21" s="72"/>
      <c r="I21" s="72"/>
      <c r="J21" s="72"/>
      <c r="K21" s="72"/>
      <c r="L21" s="135"/>
      <c r="M21" s="135"/>
      <c r="N21" s="135"/>
      <c r="O21" s="135"/>
      <c r="P21" s="135"/>
      <c r="Q21" s="135"/>
      <c r="R21" s="135"/>
      <c r="S21" s="135"/>
    </row>
    <row r="22" spans="1:19" x14ac:dyDescent="0.3">
      <c r="A22" s="72"/>
      <c r="B22" s="72"/>
      <c r="C22" s="72"/>
      <c r="D22" s="72"/>
      <c r="E22" s="72"/>
      <c r="F22" s="72"/>
      <c r="G22" s="72"/>
      <c r="H22" s="72"/>
      <c r="I22" s="72"/>
      <c r="J22" s="72"/>
      <c r="K22" s="72"/>
      <c r="L22" s="135"/>
      <c r="M22" s="135"/>
      <c r="N22" s="135"/>
      <c r="O22" s="135"/>
      <c r="P22" s="135"/>
      <c r="Q22" s="135"/>
      <c r="R22" s="135"/>
      <c r="S22" s="135"/>
    </row>
    <row r="23" spans="1:19" x14ac:dyDescent="0.3">
      <c r="A23" s="72"/>
      <c r="B23" s="72"/>
      <c r="C23" s="72"/>
      <c r="D23" s="72"/>
      <c r="E23" s="72"/>
      <c r="F23" s="72"/>
      <c r="G23" s="72"/>
      <c r="H23" s="72"/>
      <c r="I23" s="72"/>
      <c r="J23" s="72"/>
      <c r="K23" s="72"/>
      <c r="L23" s="135"/>
      <c r="M23" s="135"/>
      <c r="N23" s="135"/>
      <c r="O23" s="135"/>
      <c r="P23" s="135"/>
      <c r="Q23" s="135"/>
      <c r="R23" s="135"/>
      <c r="S23" s="135"/>
    </row>
    <row r="24" spans="1:19" x14ac:dyDescent="0.3">
      <c r="A24" s="72"/>
      <c r="B24" s="72"/>
      <c r="C24" s="72"/>
      <c r="D24" s="72"/>
      <c r="E24" s="72"/>
      <c r="F24" s="72"/>
      <c r="G24" s="72"/>
      <c r="H24" s="72"/>
      <c r="I24" s="72"/>
      <c r="J24" s="72"/>
      <c r="K24" s="72"/>
      <c r="L24" s="135"/>
      <c r="M24" s="135"/>
      <c r="N24" s="135"/>
      <c r="O24" s="135"/>
      <c r="P24" s="135"/>
      <c r="Q24" s="135"/>
      <c r="R24" s="135"/>
      <c r="S24" s="135"/>
    </row>
    <row r="25" spans="1:19" x14ac:dyDescent="0.3">
      <c r="A25" s="72"/>
      <c r="B25" s="72"/>
      <c r="C25" s="72"/>
      <c r="D25" s="72"/>
      <c r="E25" s="72"/>
      <c r="F25" s="72"/>
      <c r="G25" s="72"/>
      <c r="H25" s="72"/>
      <c r="I25" s="72"/>
      <c r="J25" s="72"/>
      <c r="K25" s="72"/>
      <c r="L25" s="135"/>
      <c r="M25" s="135"/>
      <c r="N25" s="135"/>
      <c r="O25" s="135"/>
      <c r="P25" s="135"/>
      <c r="Q25" s="135"/>
      <c r="R25" s="135"/>
      <c r="S25" s="135"/>
    </row>
    <row r="26" spans="1:19" x14ac:dyDescent="0.3">
      <c r="A26" s="72"/>
      <c r="B26" s="72"/>
      <c r="C26" s="72"/>
      <c r="D26" s="72"/>
      <c r="E26" s="72"/>
      <c r="F26" s="72"/>
      <c r="G26" s="72"/>
      <c r="H26" s="72"/>
      <c r="I26" s="72"/>
      <c r="J26" s="72"/>
      <c r="K26" s="72"/>
      <c r="L26" s="135"/>
      <c r="M26" s="135"/>
      <c r="N26" s="135"/>
      <c r="O26" s="135"/>
      <c r="P26" s="135"/>
      <c r="Q26" s="135"/>
      <c r="R26" s="135"/>
      <c r="S26" s="135"/>
    </row>
    <row r="27" spans="1:19" x14ac:dyDescent="0.3">
      <c r="A27" s="72"/>
      <c r="B27" s="72"/>
      <c r="C27" s="72"/>
      <c r="D27" s="72"/>
      <c r="E27" s="72"/>
      <c r="F27" s="72"/>
      <c r="G27" s="72"/>
      <c r="H27" s="72"/>
      <c r="I27" s="72"/>
      <c r="J27" s="72"/>
      <c r="K27" s="72"/>
      <c r="L27" s="135"/>
      <c r="M27" s="135"/>
      <c r="N27" s="135"/>
      <c r="O27" s="135"/>
      <c r="P27" s="135"/>
      <c r="Q27" s="135"/>
      <c r="R27" s="135"/>
      <c r="S27" s="135"/>
    </row>
    <row r="28" spans="1:19" x14ac:dyDescent="0.3">
      <c r="A28" s="72"/>
      <c r="B28" s="72"/>
      <c r="C28" s="72"/>
      <c r="D28" s="72"/>
      <c r="E28" s="72"/>
      <c r="F28" s="72"/>
      <c r="G28" s="72"/>
      <c r="H28" s="72"/>
      <c r="I28" s="72"/>
      <c r="J28" s="72"/>
      <c r="K28" s="72"/>
      <c r="L28" s="135"/>
      <c r="M28" s="135"/>
      <c r="N28" s="135"/>
      <c r="O28" s="135"/>
      <c r="P28" s="135"/>
      <c r="Q28" s="135"/>
      <c r="R28" s="135"/>
      <c r="S28" s="135"/>
    </row>
    <row r="29" spans="1:19" x14ac:dyDescent="0.3">
      <c r="A29" s="72"/>
      <c r="B29" s="72"/>
      <c r="C29" s="72"/>
      <c r="D29" s="72"/>
      <c r="E29" s="72"/>
      <c r="F29" s="72"/>
      <c r="G29" s="72"/>
      <c r="H29" s="72"/>
      <c r="I29" s="72"/>
      <c r="J29" s="72"/>
      <c r="K29" s="72"/>
      <c r="L29" s="135"/>
      <c r="M29" s="135"/>
      <c r="N29" s="135"/>
      <c r="O29" s="135"/>
      <c r="P29" s="135"/>
      <c r="Q29" s="135"/>
      <c r="R29" s="135"/>
      <c r="S29" s="135"/>
    </row>
    <row r="30" spans="1:19" x14ac:dyDescent="0.3">
      <c r="A30" s="72"/>
      <c r="B30" s="72"/>
      <c r="C30" s="72"/>
      <c r="D30" s="72"/>
      <c r="E30" s="72"/>
      <c r="F30" s="72"/>
      <c r="G30" s="72"/>
      <c r="H30" s="72"/>
      <c r="I30" s="72"/>
      <c r="J30" s="72"/>
      <c r="K30" s="72"/>
      <c r="L30" s="135"/>
      <c r="M30" s="135"/>
      <c r="N30" s="135"/>
      <c r="O30" s="135"/>
      <c r="P30" s="135"/>
      <c r="Q30" s="135"/>
      <c r="R30" s="135"/>
      <c r="S30" s="135"/>
    </row>
    <row r="31" spans="1:19" x14ac:dyDescent="0.3">
      <c r="A31" s="72"/>
      <c r="B31" s="72"/>
      <c r="C31" s="72"/>
      <c r="D31" s="72"/>
      <c r="E31" s="72"/>
      <c r="F31" s="72"/>
      <c r="G31" s="72"/>
      <c r="H31" s="72"/>
      <c r="I31" s="72"/>
      <c r="J31" s="72"/>
      <c r="K31" s="72"/>
      <c r="L31" s="135"/>
      <c r="M31" s="135"/>
      <c r="N31" s="135"/>
      <c r="O31" s="135"/>
      <c r="P31" s="135"/>
      <c r="Q31" s="135"/>
      <c r="R31" s="135"/>
      <c r="S31" s="135"/>
    </row>
    <row r="32" spans="1:19" x14ac:dyDescent="0.3">
      <c r="A32" s="72"/>
      <c r="B32" s="72"/>
      <c r="C32" s="72"/>
      <c r="D32" s="72"/>
      <c r="E32" s="72"/>
      <c r="F32" s="72"/>
      <c r="G32" s="72"/>
      <c r="H32" s="72"/>
      <c r="I32" s="72"/>
      <c r="J32" s="72"/>
      <c r="K32" s="72"/>
      <c r="L32" s="135"/>
      <c r="M32" s="135"/>
      <c r="N32" s="135"/>
      <c r="O32" s="135"/>
      <c r="P32" s="135"/>
      <c r="Q32" s="135"/>
      <c r="R32" s="135"/>
      <c r="S32" s="135"/>
    </row>
    <row r="33" spans="1:19" x14ac:dyDescent="0.3">
      <c r="A33" s="72"/>
      <c r="B33" s="72"/>
      <c r="C33" s="72"/>
      <c r="D33" s="72"/>
      <c r="E33" s="72"/>
      <c r="F33" s="72"/>
      <c r="G33" s="72"/>
      <c r="H33" s="72"/>
      <c r="I33" s="72"/>
      <c r="J33" s="72"/>
      <c r="K33" s="72"/>
      <c r="L33" s="135"/>
      <c r="M33" s="135"/>
      <c r="N33" s="135"/>
      <c r="O33" s="135"/>
      <c r="P33" s="135"/>
      <c r="Q33" s="135"/>
      <c r="R33" s="135"/>
      <c r="S33" s="135"/>
    </row>
    <row r="34" spans="1:19" x14ac:dyDescent="0.3">
      <c r="A34" s="72"/>
      <c r="B34" s="72"/>
      <c r="C34" s="72"/>
      <c r="D34" s="72"/>
      <c r="E34" s="72"/>
      <c r="F34" s="72"/>
      <c r="G34" s="72"/>
      <c r="H34" s="72"/>
      <c r="I34" s="72"/>
      <c r="J34" s="72"/>
      <c r="K34" s="72"/>
      <c r="L34" s="135"/>
      <c r="M34" s="135"/>
      <c r="N34" s="135"/>
      <c r="O34" s="135"/>
      <c r="P34" s="135"/>
      <c r="Q34" s="135"/>
      <c r="R34" s="135"/>
      <c r="S34" s="135"/>
    </row>
    <row r="35" spans="1:19" x14ac:dyDescent="0.3">
      <c r="A35" s="72"/>
      <c r="B35" s="72"/>
      <c r="C35" s="72"/>
      <c r="D35" s="72"/>
      <c r="E35" s="72"/>
      <c r="F35" s="72"/>
      <c r="G35" s="72"/>
      <c r="H35" s="72"/>
      <c r="I35" s="72"/>
      <c r="J35" s="72"/>
      <c r="K35" s="72"/>
      <c r="L35" s="135"/>
      <c r="M35" s="135"/>
      <c r="N35" s="135"/>
      <c r="O35" s="135"/>
      <c r="P35" s="135"/>
      <c r="Q35" s="135"/>
      <c r="R35" s="135"/>
      <c r="S35" s="135"/>
    </row>
    <row r="36" spans="1:19" x14ac:dyDescent="0.3">
      <c r="A36" s="72"/>
      <c r="B36" s="72"/>
      <c r="C36" s="72"/>
      <c r="D36" s="72"/>
      <c r="E36" s="72"/>
      <c r="F36" s="72"/>
      <c r="G36" s="72"/>
      <c r="H36" s="72"/>
      <c r="I36" s="72"/>
      <c r="J36" s="72"/>
      <c r="K36" s="72"/>
      <c r="L36" s="135"/>
      <c r="M36" s="135"/>
      <c r="N36" s="135"/>
      <c r="O36" s="135"/>
      <c r="P36" s="135"/>
      <c r="Q36" s="135"/>
      <c r="R36" s="135"/>
      <c r="S36" s="135"/>
    </row>
    <row r="37" spans="1:19" x14ac:dyDescent="0.3">
      <c r="A37" s="72"/>
      <c r="B37" s="72"/>
      <c r="C37" s="72"/>
      <c r="D37" s="72"/>
      <c r="E37" s="72"/>
      <c r="F37" s="72"/>
      <c r="G37" s="72"/>
      <c r="H37" s="72"/>
      <c r="I37" s="72"/>
      <c r="J37" s="72"/>
      <c r="K37" s="72"/>
      <c r="L37" s="135"/>
      <c r="M37" s="135"/>
      <c r="N37" s="135"/>
      <c r="O37" s="135"/>
      <c r="P37" s="135"/>
      <c r="Q37" s="135"/>
      <c r="R37" s="135"/>
      <c r="S37" s="135"/>
    </row>
    <row r="38" spans="1:19" x14ac:dyDescent="0.3">
      <c r="A38" s="72"/>
      <c r="B38" s="72"/>
      <c r="C38" s="72"/>
      <c r="D38" s="72"/>
      <c r="E38" s="72"/>
      <c r="F38" s="72"/>
      <c r="G38" s="72"/>
      <c r="H38" s="72"/>
      <c r="I38" s="72"/>
      <c r="J38" s="72"/>
      <c r="K38" s="72"/>
      <c r="L38" s="135"/>
      <c r="M38" s="135"/>
      <c r="N38" s="135"/>
      <c r="O38" s="135"/>
      <c r="P38" s="135"/>
      <c r="Q38" s="135"/>
      <c r="R38" s="135"/>
      <c r="S38" s="135"/>
    </row>
    <row r="39" spans="1:19" x14ac:dyDescent="0.3">
      <c r="A39" s="72"/>
      <c r="B39" s="72"/>
      <c r="C39" s="72"/>
      <c r="D39" s="72"/>
      <c r="E39" s="72"/>
      <c r="F39" s="72"/>
      <c r="G39" s="72"/>
      <c r="H39" s="72"/>
      <c r="I39" s="72"/>
      <c r="J39" s="72"/>
      <c r="K39" s="72"/>
      <c r="L39" s="135"/>
      <c r="M39" s="135"/>
      <c r="N39" s="135"/>
      <c r="O39" s="135"/>
      <c r="P39" s="135"/>
      <c r="Q39" s="135"/>
      <c r="R39" s="135"/>
      <c r="S39" s="135"/>
    </row>
    <row r="44" spans="1:19" x14ac:dyDescent="0.3">
      <c r="A44"/>
      <c r="B44"/>
      <c r="C44"/>
      <c r="D44"/>
      <c r="E44"/>
      <c r="F44"/>
      <c r="G44"/>
    </row>
  </sheetData>
  <mergeCells count="14">
    <mergeCell ref="L1:S39"/>
    <mergeCell ref="A6:A7"/>
    <mergeCell ref="B6:B7"/>
    <mergeCell ref="C16:G16"/>
    <mergeCell ref="B1:D1"/>
    <mergeCell ref="A4:B4"/>
    <mergeCell ref="C6:C7"/>
    <mergeCell ref="D6:D7"/>
    <mergeCell ref="F6:G7"/>
    <mergeCell ref="A9:A11"/>
    <mergeCell ref="B9:B10"/>
    <mergeCell ref="C9:C10"/>
    <mergeCell ref="D9:D10"/>
    <mergeCell ref="B11:C11"/>
  </mergeCells>
  <conditionalFormatting sqref="A3:E3 A5:E5 A8:E8 A12:E12 A14:E14 A16:B16 A6:B6">
    <cfRule type="expression" dxfId="20" priority="21">
      <formula>MONTH(A3)&lt;&gt;Calendar12MonthOption</formula>
    </cfRule>
  </conditionalFormatting>
  <conditionalFormatting sqref="E13">
    <cfRule type="expression" dxfId="19" priority="20">
      <formula>MONTH(E13)&lt;&gt;Calendar12MonthOption</formula>
    </cfRule>
  </conditionalFormatting>
  <conditionalFormatting sqref="E13">
    <cfRule type="expression" dxfId="18" priority="19">
      <formula>MONTH(E13)&lt;&gt;Calendar12MonthOption</formula>
    </cfRule>
  </conditionalFormatting>
  <conditionalFormatting sqref="F3 F5 F8:F10 F12 F14">
    <cfRule type="expression" dxfId="17" priority="18">
      <formula>MONTH(F3)&lt;&gt;Calendar8MonthOption</formula>
    </cfRule>
  </conditionalFormatting>
  <conditionalFormatting sqref="G3 G5 G8:G10 G12 G14">
    <cfRule type="expression" dxfId="16" priority="17">
      <formula>MONTH(G3)&lt;&gt;Calendar8MonthOption</formula>
    </cfRule>
  </conditionalFormatting>
  <conditionalFormatting sqref="D9">
    <cfRule type="expression" dxfId="15" priority="13">
      <formula>MONTH(D9)&lt;&gt;Calendar1MonthOption</formula>
    </cfRule>
  </conditionalFormatting>
  <conditionalFormatting sqref="D11">
    <cfRule type="expression" dxfId="14" priority="11">
      <formula>MONTH(D11)&lt;&gt;Calendar1MonthOption</formula>
    </cfRule>
  </conditionalFormatting>
  <conditionalFormatting sqref="D11">
    <cfRule type="expression" dxfId="13" priority="10">
      <formula>MONTH(D11)&lt;&gt;Calendar1MonthOption</formula>
    </cfRule>
  </conditionalFormatting>
  <conditionalFormatting sqref="E11">
    <cfRule type="expression" dxfId="12" priority="6">
      <formula>MONTH(E11)&lt;&gt;Calendar2MonthOption</formula>
    </cfRule>
  </conditionalFormatting>
  <conditionalFormatting sqref="E9:E10">
    <cfRule type="expression" dxfId="11" priority="8">
      <formula>MONTH(E9)&lt;&gt;Calendar1MonthOption</formula>
    </cfRule>
  </conditionalFormatting>
  <conditionalFormatting sqref="E10">
    <cfRule type="expression" dxfId="10" priority="7">
      <formula>MONTH(E10)&lt;&gt;Calendar1MonthOption</formula>
    </cfRule>
  </conditionalFormatting>
  <conditionalFormatting sqref="D11">
    <cfRule type="expression" dxfId="9" priority="12">
      <formula>MONTH(D11)&lt;&gt;Calendar2MonthOption</formula>
    </cfRule>
  </conditionalFormatting>
  <conditionalFormatting sqref="A9">
    <cfRule type="expression" dxfId="8" priority="16">
      <formula>MONTH(A9)&lt;&gt;Calendar3MonthOption</formula>
    </cfRule>
  </conditionalFormatting>
  <conditionalFormatting sqref="C9">
    <cfRule type="expression" dxfId="7" priority="15">
      <formula>MONTH(C9)&lt;&gt;Calendar3MonthOption</formula>
    </cfRule>
  </conditionalFormatting>
  <conditionalFormatting sqref="D9">
    <cfRule type="expression" dxfId="6" priority="14">
      <formula>MONTH(D9)&lt;&gt;Calendar3MonthOption</formula>
    </cfRule>
  </conditionalFormatting>
  <conditionalFormatting sqref="E9:E10">
    <cfRule type="expression" dxfId="5" priority="9">
      <formula>MONTH(E9)&lt;&gt;Calendar2MonthOption</formula>
    </cfRule>
  </conditionalFormatting>
  <conditionalFormatting sqref="E7">
    <cfRule type="expression" dxfId="4" priority="3">
      <formula>MONTH(E7)&lt;&gt;Calendar1MonthOption</formula>
    </cfRule>
  </conditionalFormatting>
  <conditionalFormatting sqref="E6">
    <cfRule type="expression" dxfId="3" priority="4">
      <formula>MONTH(E6)&lt;&gt;Calendar1MonthOption</formula>
    </cfRule>
  </conditionalFormatting>
  <conditionalFormatting sqref="C6">
    <cfRule type="expression" dxfId="2" priority="5">
      <formula>MONTH(C6)&lt;&gt;Calendar1MonthOption</formula>
    </cfRule>
  </conditionalFormatting>
  <conditionalFormatting sqref="E4">
    <cfRule type="expression" dxfId="1" priority="2">
      <formula>MONTH(E4)&lt;&gt;Calendar1MonthOption</formula>
    </cfRule>
  </conditionalFormatting>
  <conditionalFormatting sqref="J7">
    <cfRule type="expression" dxfId="0"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1ACDFF09-AB13-4D86-92EA-56F96B53FA0B}"/>
    <dataValidation allowBlank="1" showInputMessage="1" showErrorMessage="1" prompt="Calendar month is automatically updated based on the month selected in cell C1" sqref="B1:D1" xr:uid="{0916CF7F-32FD-413F-8BAE-7CEF717B7DC6}"/>
    <dataValidation allowBlank="1" showInputMessage="1" showErrorMessage="1" prompt="Calendar year is automatically updated based on the year selected in cell B1" sqref="A1" xr:uid="{CCFC62F2-0DAD-4CB0-A764-5845B3507A41}"/>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62</vt:i4>
      </vt:variant>
    </vt:vector>
  </HeadingPairs>
  <TitlesOfParts>
    <vt:vector size="77" baseType="lpstr">
      <vt:lpstr>Release Dates</vt:lpstr>
      <vt:lpstr>Definitions</vt:lpstr>
      <vt:lpstr>Calendar</vt:lpstr>
      <vt:lpstr>January</vt:lpstr>
      <vt:lpstr>February</vt:lpstr>
      <vt:lpstr>March</vt:lpstr>
      <vt:lpstr>April</vt:lpstr>
      <vt:lpstr>May</vt:lpstr>
      <vt:lpstr>June</vt:lpstr>
      <vt:lpstr>July</vt:lpstr>
      <vt:lpstr>August</vt:lpstr>
      <vt:lpstr>September</vt:lpstr>
      <vt:lpstr>October</vt:lpstr>
      <vt:lpstr>November</vt:lpstr>
      <vt:lpstr>December</vt:lpstr>
      <vt:lpstr>Calendar10Month</vt:lpstr>
      <vt:lpstr>Calendar10Year</vt:lpstr>
      <vt:lpstr>Calendar11Month</vt:lpstr>
      <vt:lpstr>Calendar11Year</vt:lpstr>
      <vt:lpstr>Calendar12Month</vt:lpstr>
      <vt:lpstr>Calendar12Year</vt:lpstr>
      <vt:lpstr>Calendar1Month</vt:lpstr>
      <vt:lpstr>Calendar1Year</vt:lpstr>
      <vt:lpstr>Calendar2Month</vt:lpstr>
      <vt:lpstr>Calendar2Year</vt:lpstr>
      <vt:lpstr>Calendar3Month</vt:lpstr>
      <vt:lpstr>Calendar3Year</vt:lpstr>
      <vt:lpstr>Calendar4Month</vt:lpstr>
      <vt:lpstr>Calendar4Year</vt:lpstr>
      <vt:lpstr>Calendar5Month</vt:lpstr>
      <vt:lpstr>Calendar5Year</vt:lpstr>
      <vt:lpstr>Calendar6Month</vt:lpstr>
      <vt:lpstr>Calendar6Year</vt:lpstr>
      <vt:lpstr>Calendar7Month</vt:lpstr>
      <vt:lpstr>Calendar7Year</vt:lpstr>
      <vt:lpstr>Calendar8Month</vt:lpstr>
      <vt:lpstr>Calendar8Year</vt:lpstr>
      <vt:lpstr>Calendar9Month</vt:lpstr>
      <vt:lpstr>Calendar9Year</vt:lpstr>
      <vt:lpstr>ColumnTitleRegion1..H12.1</vt:lpstr>
      <vt:lpstr>ColumnTitleRegion10..H54.1</vt:lpstr>
      <vt:lpstr>ColumnTitleRegion11..C56.1</vt:lpstr>
      <vt:lpstr>ColumnTitleRegion12..D56.1</vt:lpstr>
      <vt:lpstr>ColumnTitleRegion13..H68.1</vt:lpstr>
      <vt:lpstr>ColumnTitleRegion14..C70.1</vt:lpstr>
      <vt:lpstr>ColumnTitleRegion15..D70.1</vt:lpstr>
      <vt:lpstr>ColumnTitleRegion16..H82.1</vt:lpstr>
      <vt:lpstr>ColumnTitleRegion17..C84.1</vt:lpstr>
      <vt:lpstr>ColumnTitleRegion18..D84.1</vt:lpstr>
      <vt:lpstr>ColumnTitleRegion19..H96.1</vt:lpstr>
      <vt:lpstr>ColumnTitleRegion2..C14.1</vt:lpstr>
      <vt:lpstr>ColumnTitleRegion20..C98.1</vt:lpstr>
      <vt:lpstr>ColumnTitleRegion21..D98.1</vt:lpstr>
      <vt:lpstr>ColumnTitleRegion22..H110.1</vt:lpstr>
      <vt:lpstr>ColumnTitleRegion23..C112.1</vt:lpstr>
      <vt:lpstr>ColumnTitleRegion24..D112.1</vt:lpstr>
      <vt:lpstr>ColumnTitleRegion25..H124.1</vt:lpstr>
      <vt:lpstr>ColumnTitleRegion26..C126.1</vt:lpstr>
      <vt:lpstr>ColumnTitleRegion27..D126.1</vt:lpstr>
      <vt:lpstr>ColumnTitleRegion28..H138.1</vt:lpstr>
      <vt:lpstr>ColumnTitleRegion29..C140.1</vt:lpstr>
      <vt:lpstr>ColumnTitleRegion3..D14.1</vt:lpstr>
      <vt:lpstr>ColumnTitleRegion30..D140.1</vt:lpstr>
      <vt:lpstr>ColumnTitleRegion31..H152.1</vt:lpstr>
      <vt:lpstr>ColumnTitleRegion32..C154.1</vt:lpstr>
      <vt:lpstr>ColumnTitleRegion33..D154.1</vt:lpstr>
      <vt:lpstr>ColumnTitleRegion34..H166.1</vt:lpstr>
      <vt:lpstr>ColumnTitleRegion35..C168.1</vt:lpstr>
      <vt:lpstr>ColumnTitleRegion36..D168.1</vt:lpstr>
      <vt:lpstr>ColumnTitleRegion4..H26.1</vt:lpstr>
      <vt:lpstr>ColumnTitleRegion5..C28.1</vt:lpstr>
      <vt:lpstr>ColumnTitleRegion6..D28.1</vt:lpstr>
      <vt:lpstr>ColumnTitleRegion7..H40.1</vt:lpstr>
      <vt:lpstr>ColumnTitleRegion8..C42.1</vt:lpstr>
      <vt:lpstr>ColumnTitleRegion9..D42.1</vt:lpstr>
      <vt:lpstr>Calendar!Print_Area</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Maura Vitelli</dc:creator>
  <cp:lastModifiedBy>Maura Vitelli</cp:lastModifiedBy>
  <dcterms:created xsi:type="dcterms:W3CDTF">2018-02-18T23:49:08Z</dcterms:created>
  <dcterms:modified xsi:type="dcterms:W3CDTF">2020-02-07T15:14:25Z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2018-02-18T23:49:13.9058913Z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