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autoCompressPictures="0"/>
  <mc:AlternateContent xmlns:mc="http://schemas.openxmlformats.org/markup-compatibility/2006">
    <mc:Choice Requires="x15">
      <x15ac:absPath xmlns:x15ac="http://schemas.microsoft.com/office/spreadsheetml/2010/11/ac" url="C:\Users\MauraVitelli\Documents\Salesforce DTC\Schedules\"/>
    </mc:Choice>
  </mc:AlternateContent>
  <xr:revisionPtr revIDLastSave="0" documentId="8_{3C479E77-BF48-4340-8393-3BB622D27724}" xr6:coauthVersionLast="45" xr6:coauthVersionMax="45" xr10:uidLastSave="{00000000-0000-0000-0000-000000000000}"/>
  <bookViews>
    <workbookView xWindow="-108" yWindow="-108" windowWidth="23256" windowHeight="12576" tabRatio="788" activeTab="5" xr2:uid="{00000000-000D-0000-FFFF-FFFF00000000}"/>
  </bookViews>
  <sheets>
    <sheet name="Release Dates" sheetId="16" r:id="rId1"/>
    <sheet name="Definitions" sheetId="28" r:id="rId2"/>
    <sheet name="Calendar" sheetId="14" state="hidden" r:id="rId3"/>
    <sheet name="January" sheetId="15" r:id="rId4"/>
    <sheet name="February" sheetId="17" r:id="rId5"/>
    <sheet name="March" sheetId="18" r:id="rId6"/>
    <sheet name="April" sheetId="19" r:id="rId7"/>
    <sheet name="May" sheetId="20" r:id="rId8"/>
    <sheet name="June" sheetId="21" r:id="rId9"/>
    <sheet name="July" sheetId="22" r:id="rId10"/>
    <sheet name="August" sheetId="23" r:id="rId11"/>
    <sheet name="September" sheetId="24" r:id="rId12"/>
    <sheet name="October" sheetId="25" r:id="rId13"/>
    <sheet name="November" sheetId="26" r:id="rId14"/>
    <sheet name="December" sheetId="27" r:id="rId15"/>
  </sheets>
  <definedNames>
    <definedName name="Calendar10Month">Calendar!$C$166</definedName>
    <definedName name="Calendar10MonthOption">MATCH(Calendar10Month,Months,0)</definedName>
    <definedName name="Calendar10Year">Calendar!$B$166</definedName>
    <definedName name="Calendar11Month">Calendar!$C$183</definedName>
    <definedName name="Calendar11MonthOption">MATCH(Calendar11Month,Months,0)</definedName>
    <definedName name="Calendar11Year">Calendar!$B$183</definedName>
    <definedName name="Calendar12Month">Calendar!$C$200</definedName>
    <definedName name="Calendar12MonthOption">MATCH(Calendar12Month,Months,0)</definedName>
    <definedName name="Calendar12Year">Calendar!$B$200</definedName>
    <definedName name="Calendar1Month">Calendar!$C$1</definedName>
    <definedName name="Calendar1MonthOption">MATCH(Calendar1Month,Months,0)</definedName>
    <definedName name="Calendar1Year">Calendar!$B$1</definedName>
    <definedName name="Calendar2Month">Calendar!$C$19</definedName>
    <definedName name="Calendar2MonthOption">MATCH(Calendar2Month,Months,0)</definedName>
    <definedName name="Calendar2Year">Calendar!$B$19</definedName>
    <definedName name="Calendar3Month">Calendar!$C$38</definedName>
    <definedName name="Calendar3MonthOption">MATCH(Calendar3Month,Months,0)</definedName>
    <definedName name="Calendar3Year">Calendar!$B$38</definedName>
    <definedName name="Calendar4Month">Calendar!$C$57</definedName>
    <definedName name="Calendar4MonthOption">MATCH(Calendar4Month,Months,0)</definedName>
    <definedName name="Calendar4Year">Calendar!$B$57</definedName>
    <definedName name="Calendar5Month">Calendar!$C$75</definedName>
    <definedName name="Calendar5MonthOption">MATCH(Calendar5Month,Months,0)</definedName>
    <definedName name="Calendar5Year">Calendar!$B$75</definedName>
    <definedName name="Calendar6Month">Calendar!$C$94</definedName>
    <definedName name="Calendar6MonthOption">MATCH(Calendar6Month,Months,0)</definedName>
    <definedName name="Calendar6Year">Calendar!$B$94</definedName>
    <definedName name="Calendar7Month">Calendar!$C$112</definedName>
    <definedName name="Calendar7MonthOption">MATCH(Calendar7Month,Months,0)</definedName>
    <definedName name="Calendar7Year">Calendar!$B$112</definedName>
    <definedName name="Calendar8Month">Calendar!$C$130</definedName>
    <definedName name="Calendar8MonthOption">MATCH(Calendar8Month,Months,0)</definedName>
    <definedName name="Calendar8Year">Calendar!$B$130</definedName>
    <definedName name="Calendar9Month">Calendar!$C$149</definedName>
    <definedName name="Calendar9MonthOption">MATCH(Calendar9Month,Months,0)</definedName>
    <definedName name="Calendar9Year">Calendar!$B$149</definedName>
    <definedName name="ColumnTitleRegion1..H12.1">Calendar!$B$2</definedName>
    <definedName name="ColumnTitleRegion10..H54.1">Calendar!$B$58</definedName>
    <definedName name="ColumnTitleRegion11..C56.1">Calendar!$B$58</definedName>
    <definedName name="ColumnTitleRegion12..D56.1">Calendar!$D$73</definedName>
    <definedName name="ColumnTitleRegion13..H68.1">Calendar!$B$76</definedName>
    <definedName name="ColumnTitleRegion14..C70.1">Calendar!$B$76</definedName>
    <definedName name="ColumnTitleRegion15..D70.1">Calendar!$D$92</definedName>
    <definedName name="ColumnTitleRegion16..H82.1">Calendar!$B$95</definedName>
    <definedName name="ColumnTitleRegion17..C84.1">Calendar!$B$95</definedName>
    <definedName name="ColumnTitleRegion18..D84.1">Calendar!$D$110</definedName>
    <definedName name="ColumnTitleRegion19..H96.1">Calendar!$B$113</definedName>
    <definedName name="ColumnTitleRegion2..C14.1">Calendar!$B$2</definedName>
    <definedName name="ColumnTitleRegion20..C98.1">Calendar!$B$113</definedName>
    <definedName name="ColumnTitleRegion21..D98.1">Calendar!$D$128</definedName>
    <definedName name="ColumnTitleRegion22..H110.1">Calendar!$B$131</definedName>
    <definedName name="ColumnTitleRegion23..C112.1">Calendar!$B$131</definedName>
    <definedName name="ColumnTitleRegion24..D112.1">Calendar!$D$147</definedName>
    <definedName name="ColumnTitleRegion25..H124.1">Calendar!$B$150</definedName>
    <definedName name="ColumnTitleRegion26..C126.1">Calendar!$B$150</definedName>
    <definedName name="ColumnTitleRegion27..D126.1">Calendar!$D$164</definedName>
    <definedName name="ColumnTitleRegion28..H138.1">Calendar!$B$167</definedName>
    <definedName name="ColumnTitleRegion29..C140.1">Calendar!$B$167</definedName>
    <definedName name="ColumnTitleRegion3..D14.1">Calendar!$D$17</definedName>
    <definedName name="ColumnTitleRegion30..D140.1">Calendar!$D$181</definedName>
    <definedName name="ColumnTitleRegion31..H152.1">Calendar!$B$184</definedName>
    <definedName name="ColumnTitleRegion32..C154.1">Calendar!$B$184</definedName>
    <definedName name="ColumnTitleRegion33..D154.1">Calendar!$D$198</definedName>
    <definedName name="ColumnTitleRegion34..H166.1">Calendar!$B$201</definedName>
    <definedName name="ColumnTitleRegion35..C168.1">Calendar!$B$201</definedName>
    <definedName name="ColumnTitleRegion36..D168.1">Calendar!$D$215</definedName>
    <definedName name="ColumnTitleRegion4..H26.1">Calendar!$B$20</definedName>
    <definedName name="ColumnTitleRegion5..C28.1">Calendar!$B$20</definedName>
    <definedName name="ColumnTitleRegion6..D28.1">Calendar!$D$36</definedName>
    <definedName name="ColumnTitleRegion7..H40.1">Calendar!$B$39</definedName>
    <definedName name="ColumnTitleRegion8..C42.1">Calendar!$B$39</definedName>
    <definedName name="ColumnTitleRegion9..D42.1">Calendar!$D$55</definedName>
    <definedName name="Days">{0,1,2,3,4,5,6}</definedName>
    <definedName name="Months">{"January","February","March","April","May","June","July","August","September","October","November","December"}</definedName>
    <definedName name="_xlnm.Print_Area" localSheetId="2">Calendar!$B$1:$I$216</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18" l="1"/>
  <c r="B1" i="18"/>
  <c r="A3" i="18" a="1"/>
  <c r="D3" i="18" s="1"/>
  <c r="D2" i="18" s="1"/>
  <c r="A7" i="18" a="1"/>
  <c r="D7" i="18" s="1"/>
  <c r="A9" i="18" a="1"/>
  <c r="D9" i="18" s="1"/>
  <c r="A11" i="18" a="1"/>
  <c r="D11" i="18" s="1"/>
  <c r="A14" i="18" a="1"/>
  <c r="D14" i="18" s="1"/>
  <c r="C11" i="18" l="1"/>
  <c r="C9" i="18"/>
  <c r="C3" i="18"/>
  <c r="C2" i="18" s="1"/>
  <c r="F14" i="18"/>
  <c r="B14" i="18"/>
  <c r="F11" i="18"/>
  <c r="B11" i="18"/>
  <c r="F9" i="18"/>
  <c r="B9" i="18"/>
  <c r="F7" i="18"/>
  <c r="B7" i="18"/>
  <c r="F3" i="18"/>
  <c r="F2" i="18" s="1"/>
  <c r="B3" i="18"/>
  <c r="B2" i="18" s="1"/>
  <c r="C14" i="18"/>
  <c r="C7" i="18"/>
  <c r="E14" i="18"/>
  <c r="A14" i="18"/>
  <c r="E11" i="18"/>
  <c r="A11" i="18"/>
  <c r="E9" i="18"/>
  <c r="A9" i="18"/>
  <c r="E7" i="18"/>
  <c r="A7" i="18"/>
  <c r="E3" i="18"/>
  <c r="E2" i="18" s="1"/>
  <c r="A3" i="18"/>
  <c r="A2" i="18" s="1"/>
  <c r="G14" i="18"/>
  <c r="G11" i="18"/>
  <c r="G9" i="18"/>
  <c r="G7" i="18"/>
  <c r="G3" i="18"/>
  <c r="G2" i="18" s="1"/>
  <c r="B1" i="17" l="1"/>
  <c r="A1" i="17"/>
  <c r="A18" i="15" a="1"/>
  <c r="B18" i="15" s="1"/>
  <c r="C14" i="15"/>
  <c r="A14" i="15" a="1"/>
  <c r="F14" i="15" s="1"/>
  <c r="A11" i="15" a="1"/>
  <c r="F11" i="15" s="1"/>
  <c r="A9" i="15" a="1"/>
  <c r="F9" i="15" s="1"/>
  <c r="G6" i="15"/>
  <c r="A6" i="15" a="1"/>
  <c r="F6" i="15" s="1"/>
  <c r="A3" i="15" a="1"/>
  <c r="F3" i="15" s="1"/>
  <c r="F2" i="15" s="1"/>
  <c r="C3" i="15" l="1"/>
  <c r="C2" i="15" s="1"/>
  <c r="G3" i="15"/>
  <c r="G2" i="15" s="1"/>
  <c r="C6" i="15"/>
  <c r="G9" i="15"/>
  <c r="C11" i="15"/>
  <c r="G14" i="15"/>
  <c r="C9" i="15"/>
  <c r="G11" i="15"/>
  <c r="D3" i="15"/>
  <c r="D2" i="15" s="1"/>
  <c r="D6" i="15"/>
  <c r="D9" i="15"/>
  <c r="D11" i="15"/>
  <c r="D14" i="15"/>
  <c r="A3" i="15"/>
  <c r="E3" i="15"/>
  <c r="E2" i="15" s="1"/>
  <c r="A6" i="15"/>
  <c r="E6" i="15"/>
  <c r="A9" i="15"/>
  <c r="E9" i="15"/>
  <c r="A11" i="15"/>
  <c r="E11" i="15"/>
  <c r="A14" i="15"/>
  <c r="E14" i="15"/>
  <c r="A18" i="15"/>
  <c r="B3" i="15"/>
  <c r="B2" i="15" s="1"/>
  <c r="B6" i="15"/>
  <c r="B9" i="15"/>
  <c r="B11" i="15"/>
  <c r="B14" i="15"/>
  <c r="B19" i="14" l="1"/>
  <c r="B3" i="14" l="1" a="1"/>
  <c r="B3" i="14" s="1"/>
  <c r="B6" i="14" a="1"/>
  <c r="H6" i="14" s="1"/>
  <c r="B8" i="14" a="1"/>
  <c r="E8" i="14" s="1"/>
  <c r="B10" i="14" a="1"/>
  <c r="G10" i="14" s="1"/>
  <c r="B13" i="14" a="1"/>
  <c r="G13" i="14" s="1"/>
  <c r="B17" i="14" a="1"/>
  <c r="B17" i="14" s="1"/>
  <c r="C19" i="14"/>
  <c r="A18" i="17" s="1" a="1"/>
  <c r="B18" i="17" l="1"/>
  <c r="A18" i="17"/>
  <c r="A14" i="17" a="1"/>
  <c r="A9" i="17" a="1"/>
  <c r="A7" i="17" a="1"/>
  <c r="A3" i="17" a="1"/>
  <c r="A11" i="17" a="1"/>
  <c r="F6" i="14"/>
  <c r="B6" i="14"/>
  <c r="D6" i="14"/>
  <c r="C6" i="14"/>
  <c r="F13" i="14"/>
  <c r="D13" i="14"/>
  <c r="E6" i="14"/>
  <c r="G6" i="14"/>
  <c r="H3" i="14"/>
  <c r="H2" i="14" s="1"/>
  <c r="B25" i="14" a="1"/>
  <c r="C25" i="14" s="1"/>
  <c r="E10" i="14"/>
  <c r="B10" i="14"/>
  <c r="C3" i="14"/>
  <c r="C2" i="14" s="1"/>
  <c r="D3" i="14"/>
  <c r="D2" i="14" s="1"/>
  <c r="F10" i="14"/>
  <c r="F3" i="14"/>
  <c r="F2" i="14" s="1"/>
  <c r="E3" i="14"/>
  <c r="E2" i="14" s="1"/>
  <c r="C8" i="14"/>
  <c r="F8" i="14"/>
  <c r="G8" i="14"/>
  <c r="B32" i="14" a="1"/>
  <c r="B32" i="14" s="1"/>
  <c r="B21" i="14" a="1"/>
  <c r="B21" i="14" s="1"/>
  <c r="B20" i="14" s="1"/>
  <c r="B36" i="14" a="1"/>
  <c r="C36" i="14" s="1"/>
  <c r="B29" i="14" a="1"/>
  <c r="B29" i="14" s="1"/>
  <c r="B13" i="14"/>
  <c r="C10" i="14"/>
  <c r="H8" i="14"/>
  <c r="C13" i="14"/>
  <c r="C17" i="14"/>
  <c r="E13" i="14"/>
  <c r="B27" i="14" a="1"/>
  <c r="F27" i="14" s="1"/>
  <c r="H10" i="14"/>
  <c r="D10" i="14"/>
  <c r="H13" i="14"/>
  <c r="D8" i="14"/>
  <c r="B8" i="14"/>
  <c r="G3" i="14"/>
  <c r="G2" i="14" s="1"/>
  <c r="C38" i="14"/>
  <c r="B38" i="14"/>
  <c r="A18" i="18" l="1" a="1"/>
  <c r="B1" i="19"/>
  <c r="A1" i="19"/>
  <c r="F9" i="17"/>
  <c r="C9" i="17"/>
  <c r="G9" i="17"/>
  <c r="E9" i="17"/>
  <c r="B9" i="17"/>
  <c r="A9" i="17"/>
  <c r="D9" i="17"/>
  <c r="F14" i="17"/>
  <c r="G14" i="17"/>
  <c r="C14" i="17"/>
  <c r="E14" i="17"/>
  <c r="B14" i="17"/>
  <c r="D14" i="17"/>
  <c r="A14" i="17"/>
  <c r="F3" i="17"/>
  <c r="F2" i="17" s="1"/>
  <c r="G3" i="17"/>
  <c r="G2" i="17" s="1"/>
  <c r="C3" i="17"/>
  <c r="C2" i="17" s="1"/>
  <c r="E3" i="17"/>
  <c r="E2" i="17" s="1"/>
  <c r="B3" i="17"/>
  <c r="B2" i="17" s="1"/>
  <c r="D3" i="17"/>
  <c r="D2" i="17" s="1"/>
  <c r="A3" i="17"/>
  <c r="A2" i="17" s="1"/>
  <c r="F7" i="17"/>
  <c r="G7" i="17"/>
  <c r="C7" i="17"/>
  <c r="D7" i="17"/>
  <c r="B7" i="17"/>
  <c r="A7" i="17"/>
  <c r="E7" i="17"/>
  <c r="F11" i="17"/>
  <c r="G11" i="17"/>
  <c r="C11" i="17"/>
  <c r="D11" i="17"/>
  <c r="A11" i="17"/>
  <c r="E11" i="17"/>
  <c r="B11" i="17"/>
  <c r="F25" i="14"/>
  <c r="H25" i="14"/>
  <c r="G25" i="14"/>
  <c r="B25" i="14"/>
  <c r="E25" i="14"/>
  <c r="D25" i="14"/>
  <c r="B57" i="14"/>
  <c r="G21" i="14"/>
  <c r="G20" i="14" s="1"/>
  <c r="F21" i="14"/>
  <c r="F20" i="14" s="1"/>
  <c r="D21" i="14"/>
  <c r="D20" i="14" s="1"/>
  <c r="D29" i="14"/>
  <c r="B36" i="14"/>
  <c r="H21" i="14"/>
  <c r="H20" i="14" s="1"/>
  <c r="H29" i="14"/>
  <c r="C21" i="14"/>
  <c r="C20" i="14" s="1"/>
  <c r="E21" i="14"/>
  <c r="E20" i="14" s="1"/>
  <c r="B27" i="14"/>
  <c r="C29" i="14"/>
  <c r="E29" i="14"/>
  <c r="G29" i="14"/>
  <c r="E32" i="14"/>
  <c r="F32" i="14"/>
  <c r="G32" i="14"/>
  <c r="F29" i="14"/>
  <c r="H32" i="14"/>
  <c r="D32" i="14"/>
  <c r="C32" i="14"/>
  <c r="C27" i="14"/>
  <c r="D27" i="14"/>
  <c r="E27" i="14"/>
  <c r="B46" i="14" a="1"/>
  <c r="B46" i="14" s="1"/>
  <c r="B55" i="14" a="1"/>
  <c r="C55" i="14" s="1"/>
  <c r="B48" i="14" a="1"/>
  <c r="H48" i="14" s="1"/>
  <c r="B44" i="14" a="1"/>
  <c r="D44" i="14" s="1"/>
  <c r="B40" i="14" a="1"/>
  <c r="G40" i="14" s="1"/>
  <c r="G39" i="14" s="1"/>
  <c r="B51" i="14" a="1"/>
  <c r="H51" i="14" s="1"/>
  <c r="G27" i="14"/>
  <c r="H27" i="14"/>
  <c r="C57" i="14"/>
  <c r="A17" i="19" l="1" a="1"/>
  <c r="A6" i="19" a="1"/>
  <c r="A8" i="19" a="1"/>
  <c r="B1" i="20"/>
  <c r="A10" i="19" a="1"/>
  <c r="A1" i="20"/>
  <c r="A13" i="19" a="1"/>
  <c r="A3" i="19" a="1"/>
  <c r="B18" i="18"/>
  <c r="A18" i="18"/>
  <c r="B73" i="14" a="1"/>
  <c r="C73" i="14" s="1"/>
  <c r="G46" i="14"/>
  <c r="C46" i="14"/>
  <c r="E51" i="14"/>
  <c r="B55" i="14"/>
  <c r="D51" i="14"/>
  <c r="F46" i="14"/>
  <c r="B51" i="14"/>
  <c r="E46" i="14"/>
  <c r="H44" i="14"/>
  <c r="B44" i="14"/>
  <c r="B48" i="14"/>
  <c r="F48" i="14"/>
  <c r="B40" i="14"/>
  <c r="B39" i="14" s="1"/>
  <c r="F40" i="14"/>
  <c r="F39" i="14" s="1"/>
  <c r="E40" i="14"/>
  <c r="E39" i="14" s="1"/>
  <c r="C40" i="14"/>
  <c r="C39" i="14" s="1"/>
  <c r="H46" i="14"/>
  <c r="E44" i="14"/>
  <c r="B69" i="14" a="1"/>
  <c r="E69" i="14" s="1"/>
  <c r="B75" i="14"/>
  <c r="D46" i="14"/>
  <c r="D40" i="14"/>
  <c r="D39" i="14" s="1"/>
  <c r="D48" i="14"/>
  <c r="C48" i="14"/>
  <c r="E48" i="14"/>
  <c r="G48" i="14"/>
  <c r="B66" i="14" a="1"/>
  <c r="D66" i="14" s="1"/>
  <c r="B59" i="14" a="1"/>
  <c r="G59" i="14" s="1"/>
  <c r="G58" i="14" s="1"/>
  <c r="G44" i="14"/>
  <c r="C44" i="14"/>
  <c r="H40" i="14"/>
  <c r="H39" i="14" s="1"/>
  <c r="F44" i="14"/>
  <c r="C51" i="14"/>
  <c r="F51" i="14"/>
  <c r="G51" i="14"/>
  <c r="B64" i="14" a="1"/>
  <c r="H64" i="14" s="1"/>
  <c r="B62" i="14" a="1"/>
  <c r="B62" i="14" s="1"/>
  <c r="C75" i="14"/>
  <c r="F6" i="19" l="1"/>
  <c r="G6" i="19"/>
  <c r="C6" i="19"/>
  <c r="D6" i="19"/>
  <c r="A6" i="19"/>
  <c r="E6" i="19"/>
  <c r="B6" i="19"/>
  <c r="F10" i="19"/>
  <c r="G10" i="19"/>
  <c r="C10" i="19"/>
  <c r="D10" i="19"/>
  <c r="A10" i="19"/>
  <c r="B10" i="19"/>
  <c r="E10" i="19"/>
  <c r="B17" i="19"/>
  <c r="A17" i="19"/>
  <c r="A18" i="20" a="1"/>
  <c r="A7" i="20" a="1"/>
  <c r="A9" i="20" a="1"/>
  <c r="B1" i="21"/>
  <c r="A11" i="20" a="1"/>
  <c r="A1" i="21"/>
  <c r="A14" i="20" a="1"/>
  <c r="A3" i="20" a="1"/>
  <c r="F3" i="19"/>
  <c r="F2" i="19" s="1"/>
  <c r="G3" i="19"/>
  <c r="G2" i="19" s="1"/>
  <c r="C3" i="19"/>
  <c r="C2" i="19" s="1"/>
  <c r="E3" i="19"/>
  <c r="E2" i="19" s="1"/>
  <c r="D3" i="19"/>
  <c r="D2" i="19" s="1"/>
  <c r="B3" i="19"/>
  <c r="B2" i="19" s="1"/>
  <c r="A3" i="19"/>
  <c r="A2" i="19" s="1"/>
  <c r="F13" i="19"/>
  <c r="G13" i="19"/>
  <c r="C13" i="19"/>
  <c r="E13" i="19"/>
  <c r="D13" i="19"/>
  <c r="B13" i="19"/>
  <c r="A13" i="19"/>
  <c r="F8" i="19"/>
  <c r="C8" i="19"/>
  <c r="G8" i="19"/>
  <c r="E8" i="19"/>
  <c r="B8" i="19"/>
  <c r="D8" i="19"/>
  <c r="A8" i="19"/>
  <c r="B73" i="14"/>
  <c r="H69" i="14"/>
  <c r="E66" i="14"/>
  <c r="C59" i="14"/>
  <c r="C58" i="14" s="1"/>
  <c r="G62" i="14"/>
  <c r="F62" i="14"/>
  <c r="C94" i="14"/>
  <c r="H62" i="14"/>
  <c r="G64" i="14"/>
  <c r="D62" i="14"/>
  <c r="B94" i="14"/>
  <c r="B64" i="14"/>
  <c r="B59" i="14"/>
  <c r="B58" i="14" s="1"/>
  <c r="F59" i="14"/>
  <c r="F58" i="14" s="1"/>
  <c r="C64" i="14"/>
  <c r="D64" i="14"/>
  <c r="H66" i="14"/>
  <c r="H59" i="14"/>
  <c r="H58" i="14" s="1"/>
  <c r="E59" i="14"/>
  <c r="E58" i="14" s="1"/>
  <c r="E62" i="14"/>
  <c r="F64" i="14"/>
  <c r="D59" i="14"/>
  <c r="D58" i="14" s="1"/>
  <c r="E64" i="14"/>
  <c r="C66" i="14"/>
  <c r="G66" i="14"/>
  <c r="B66" i="14"/>
  <c r="F69" i="14"/>
  <c r="B69" i="14"/>
  <c r="C69" i="14"/>
  <c r="F66" i="14"/>
  <c r="D69" i="14"/>
  <c r="G69" i="14"/>
  <c r="C62" i="14"/>
  <c r="B83" i="14" a="1"/>
  <c r="E83" i="14" s="1"/>
  <c r="B92" i="14" a="1"/>
  <c r="C92" i="14" s="1"/>
  <c r="B85" i="14" a="1"/>
  <c r="E85" i="14" s="1"/>
  <c r="B81" i="14" a="1"/>
  <c r="E81" i="14" s="1"/>
  <c r="B88" i="14" a="1"/>
  <c r="F88" i="14" s="1"/>
  <c r="B77" i="14" a="1"/>
  <c r="B77" i="14" s="1"/>
  <c r="B76" i="14" s="1"/>
  <c r="F14" i="20" l="1"/>
  <c r="G14" i="20"/>
  <c r="C14" i="20"/>
  <c r="D14" i="20"/>
  <c r="B14" i="20"/>
  <c r="A14" i="20"/>
  <c r="E14" i="20"/>
  <c r="F9" i="20"/>
  <c r="C9" i="20"/>
  <c r="G9" i="20"/>
  <c r="A9" i="20"/>
  <c r="D9" i="20"/>
  <c r="B9" i="20"/>
  <c r="E9" i="20"/>
  <c r="F3" i="20"/>
  <c r="F2" i="20" s="1"/>
  <c r="G3" i="20"/>
  <c r="G2" i="20" s="1"/>
  <c r="C3" i="20"/>
  <c r="C2" i="20" s="1"/>
  <c r="D3" i="20"/>
  <c r="D2" i="20" s="1"/>
  <c r="B3" i="20"/>
  <c r="B2" i="20" s="1"/>
  <c r="A3" i="20"/>
  <c r="A2" i="20" s="1"/>
  <c r="E3" i="20"/>
  <c r="E2" i="20" s="1"/>
  <c r="F7" i="20"/>
  <c r="G7" i="20"/>
  <c r="C7" i="20"/>
  <c r="A7" i="20"/>
  <c r="E7" i="20"/>
  <c r="D7" i="20"/>
  <c r="B7" i="20"/>
  <c r="A17" i="21" a="1"/>
  <c r="A5" i="21" a="1"/>
  <c r="A7" i="21" a="1"/>
  <c r="B1" i="22"/>
  <c r="A10" i="21" a="1"/>
  <c r="A1" i="22"/>
  <c r="A14" i="21" a="1"/>
  <c r="A3" i="21" a="1"/>
  <c r="F11" i="20"/>
  <c r="G11" i="20"/>
  <c r="C11" i="20"/>
  <c r="D11" i="20"/>
  <c r="A11" i="20"/>
  <c r="B11" i="20"/>
  <c r="E11" i="20"/>
  <c r="B18" i="20"/>
  <c r="A18" i="20"/>
  <c r="B98" i="14" a="1"/>
  <c r="B98" i="14" s="1"/>
  <c r="B110" i="14" a="1"/>
  <c r="B107" i="14" a="1"/>
  <c r="E107" i="14" s="1"/>
  <c r="B88" i="14"/>
  <c r="D83" i="14"/>
  <c r="C81" i="14"/>
  <c r="H81" i="14"/>
  <c r="B81" i="14"/>
  <c r="F83" i="14"/>
  <c r="B96" i="14" a="1"/>
  <c r="B103" i="14" a="1"/>
  <c r="D103" i="14" s="1"/>
  <c r="G81" i="14"/>
  <c r="C112" i="14"/>
  <c r="B112" i="14"/>
  <c r="F81" i="14"/>
  <c r="D81" i="14"/>
  <c r="B100" i="14" a="1"/>
  <c r="C100" i="14" s="1"/>
  <c r="H83" i="14"/>
  <c r="B92" i="14"/>
  <c r="D85" i="14"/>
  <c r="H77" i="14"/>
  <c r="H76" i="14" s="1"/>
  <c r="G88" i="14"/>
  <c r="D88" i="14"/>
  <c r="C83" i="14"/>
  <c r="G83" i="14"/>
  <c r="B83" i="14"/>
  <c r="G85" i="14"/>
  <c r="B85" i="14"/>
  <c r="C85" i="14"/>
  <c r="F77" i="14"/>
  <c r="F76" i="14" s="1"/>
  <c r="E77" i="14"/>
  <c r="E76" i="14" s="1"/>
  <c r="C77" i="14"/>
  <c r="C76" i="14" s="1"/>
  <c r="H88" i="14"/>
  <c r="G77" i="14"/>
  <c r="G76" i="14" s="1"/>
  <c r="H85" i="14"/>
  <c r="C88" i="14"/>
  <c r="F85" i="14"/>
  <c r="D77" i="14"/>
  <c r="D76" i="14" s="1"/>
  <c r="E88" i="14"/>
  <c r="F14" i="21" l="1"/>
  <c r="G14" i="21"/>
  <c r="C14" i="21"/>
  <c r="E14" i="21"/>
  <c r="B14" i="21"/>
  <c r="A14" i="21"/>
  <c r="D14" i="21"/>
  <c r="F7" i="21"/>
  <c r="C7" i="21"/>
  <c r="G7" i="21"/>
  <c r="E7" i="21"/>
  <c r="D7" i="21"/>
  <c r="B7" i="21"/>
  <c r="A7" i="21"/>
  <c r="A17" i="22" a="1"/>
  <c r="A6" i="22" a="1"/>
  <c r="A8" i="22" a="1"/>
  <c r="B1" i="23"/>
  <c r="A10" i="22" a="1"/>
  <c r="A1" i="23"/>
  <c r="A13" i="22" a="1"/>
  <c r="A3" i="22" a="1"/>
  <c r="F5" i="21"/>
  <c r="G5" i="21"/>
  <c r="C5" i="21"/>
  <c r="A5" i="21"/>
  <c r="B5" i="21"/>
  <c r="E5" i="21"/>
  <c r="D5" i="21"/>
  <c r="F3" i="21"/>
  <c r="F2" i="21" s="1"/>
  <c r="G3" i="21"/>
  <c r="G2" i="21" s="1"/>
  <c r="C3" i="21"/>
  <c r="C2" i="21" s="1"/>
  <c r="D3" i="21"/>
  <c r="D2" i="21" s="1"/>
  <c r="E3" i="21"/>
  <c r="E2" i="21" s="1"/>
  <c r="B3" i="21"/>
  <c r="B2" i="21" s="1"/>
  <c r="A3" i="21"/>
  <c r="A2" i="21" s="1"/>
  <c r="F10" i="21"/>
  <c r="G10" i="21"/>
  <c r="C10" i="21"/>
  <c r="A10" i="21"/>
  <c r="D10" i="21"/>
  <c r="E10" i="21"/>
  <c r="B10" i="21"/>
  <c r="B17" i="21"/>
  <c r="A17" i="21"/>
  <c r="C98" i="14"/>
  <c r="E98" i="14"/>
  <c r="D98" i="14"/>
  <c r="H98" i="14"/>
  <c r="F98" i="14"/>
  <c r="B128" i="14" a="1"/>
  <c r="C128" i="14" s="1"/>
  <c r="G98" i="14"/>
  <c r="C107" i="14"/>
  <c r="B107" i="14"/>
  <c r="F107" i="14"/>
  <c r="B119" i="14" a="1"/>
  <c r="D119" i="14" s="1"/>
  <c r="G103" i="14"/>
  <c r="C130" i="14"/>
  <c r="C103" i="14"/>
  <c r="H107" i="14"/>
  <c r="B121" i="14" a="1"/>
  <c r="H121" i="14" s="1"/>
  <c r="G107" i="14"/>
  <c r="D107" i="14"/>
  <c r="B110" i="14"/>
  <c r="C110" i="14"/>
  <c r="C96" i="14"/>
  <c r="C95" i="14" s="1"/>
  <c r="B96" i="14"/>
  <c r="B95" i="14" s="1"/>
  <c r="B117" i="14" a="1"/>
  <c r="B114" i="14" a="1"/>
  <c r="E96" i="14"/>
  <c r="E95" i="14" s="1"/>
  <c r="B130" i="14"/>
  <c r="B124" i="14" a="1"/>
  <c r="H124" i="14" s="1"/>
  <c r="H96" i="14"/>
  <c r="H95" i="14" s="1"/>
  <c r="F96" i="14"/>
  <c r="F95" i="14" s="1"/>
  <c r="G96" i="14"/>
  <c r="G95" i="14" s="1"/>
  <c r="D96" i="14"/>
  <c r="D95" i="14" s="1"/>
  <c r="E100" i="14"/>
  <c r="H100" i="14"/>
  <c r="F100" i="14"/>
  <c r="G100" i="14"/>
  <c r="D100" i="14"/>
  <c r="B100" i="14"/>
  <c r="B103" i="14"/>
  <c r="F103" i="14"/>
  <c r="H103" i="14"/>
  <c r="E103" i="14"/>
  <c r="A18" i="23" l="1" a="1"/>
  <c r="A7" i="23" a="1"/>
  <c r="A9" i="23" a="1"/>
  <c r="B1" i="24"/>
  <c r="A11" i="23" a="1"/>
  <c r="A1" i="24"/>
  <c r="A14" i="23" a="1"/>
  <c r="A3" i="23" a="1"/>
  <c r="B17" i="22"/>
  <c r="A17" i="22"/>
  <c r="F3" i="22"/>
  <c r="F2" i="22" s="1"/>
  <c r="G3" i="22"/>
  <c r="G2" i="22" s="1"/>
  <c r="C3" i="22"/>
  <c r="C2" i="22" s="1"/>
  <c r="A3" i="22"/>
  <c r="A2" i="22" s="1"/>
  <c r="E3" i="22"/>
  <c r="E2" i="22" s="1"/>
  <c r="D3" i="22"/>
  <c r="D2" i="22" s="1"/>
  <c r="B3" i="22"/>
  <c r="B2" i="22" s="1"/>
  <c r="F6" i="22"/>
  <c r="G6" i="22"/>
  <c r="C6" i="22"/>
  <c r="B6" i="22"/>
  <c r="A6" i="22"/>
  <c r="D6" i="22"/>
  <c r="E6" i="22"/>
  <c r="F10" i="22"/>
  <c r="G10" i="22"/>
  <c r="C10" i="22"/>
  <c r="D10" i="22"/>
  <c r="A10" i="22"/>
  <c r="B10" i="22"/>
  <c r="E10" i="22"/>
  <c r="F13" i="22"/>
  <c r="G13" i="22"/>
  <c r="C13" i="22"/>
  <c r="D13" i="22"/>
  <c r="A13" i="22"/>
  <c r="E13" i="22"/>
  <c r="B13" i="22"/>
  <c r="F8" i="22"/>
  <c r="C8" i="22"/>
  <c r="G8" i="22"/>
  <c r="A8" i="22"/>
  <c r="E8" i="22"/>
  <c r="B8" i="22"/>
  <c r="D8" i="22"/>
  <c r="B119" i="14"/>
  <c r="B128" i="14"/>
  <c r="B132" i="14" a="1"/>
  <c r="H132" i="14" s="1"/>
  <c r="H131" i="14" s="1"/>
  <c r="F119" i="14"/>
  <c r="B147" i="14" a="1"/>
  <c r="B147" i="14" s="1"/>
  <c r="G119" i="14"/>
  <c r="B138" i="14" a="1"/>
  <c r="E138" i="14" s="1"/>
  <c r="B136" i="14" a="1"/>
  <c r="B136" i="14" s="1"/>
  <c r="D121" i="14"/>
  <c r="C119" i="14"/>
  <c r="C149" i="14"/>
  <c r="E119" i="14"/>
  <c r="H119" i="14"/>
  <c r="F121" i="14"/>
  <c r="G121" i="14"/>
  <c r="C121" i="14"/>
  <c r="B124" i="14"/>
  <c r="D124" i="14"/>
  <c r="F124" i="14"/>
  <c r="C124" i="14"/>
  <c r="B149" i="14"/>
  <c r="B143" i="14" a="1"/>
  <c r="E143" i="14" s="1"/>
  <c r="B140" i="14" a="1"/>
  <c r="B140" i="14" s="1"/>
  <c r="B121" i="14"/>
  <c r="E121" i="14"/>
  <c r="E117" i="14"/>
  <c r="G117" i="14"/>
  <c r="F117" i="14"/>
  <c r="B117" i="14"/>
  <c r="H117" i="14"/>
  <c r="D117" i="14"/>
  <c r="C117" i="14"/>
  <c r="G114" i="14"/>
  <c r="G113" i="14" s="1"/>
  <c r="E114" i="14"/>
  <c r="E113" i="14" s="1"/>
  <c r="C114" i="14"/>
  <c r="C113" i="14" s="1"/>
  <c r="B114" i="14"/>
  <c r="B113" i="14" s="1"/>
  <c r="H114" i="14"/>
  <c r="H113" i="14" s="1"/>
  <c r="D114" i="14"/>
  <c r="D113" i="14" s="1"/>
  <c r="F114" i="14"/>
  <c r="F113" i="14" s="1"/>
  <c r="E124" i="14"/>
  <c r="G124" i="14"/>
  <c r="F9" i="23" l="1"/>
  <c r="C9" i="23"/>
  <c r="G9" i="23"/>
  <c r="E9" i="23"/>
  <c r="B9" i="23"/>
  <c r="D9" i="23"/>
  <c r="A9" i="23"/>
  <c r="A16" i="24" a="1"/>
  <c r="A5" i="24" a="1"/>
  <c r="A7" i="24" a="1"/>
  <c r="B1" i="25"/>
  <c r="A10" i="24" a="1"/>
  <c r="A1" i="25"/>
  <c r="A14" i="24" a="1"/>
  <c r="A3" i="24" a="1"/>
  <c r="F7" i="23"/>
  <c r="G7" i="23"/>
  <c r="C7" i="23"/>
  <c r="A7" i="23"/>
  <c r="D7" i="23"/>
  <c r="E7" i="23"/>
  <c r="B7" i="23"/>
  <c r="F3" i="23"/>
  <c r="F2" i="23" s="1"/>
  <c r="G3" i="23"/>
  <c r="G2" i="23" s="1"/>
  <c r="C3" i="23"/>
  <c r="C2" i="23" s="1"/>
  <c r="D3" i="23"/>
  <c r="D2" i="23" s="1"/>
  <c r="E3" i="23"/>
  <c r="E2" i="23" s="1"/>
  <c r="B3" i="23"/>
  <c r="B2" i="23" s="1"/>
  <c r="A3" i="23"/>
  <c r="A2" i="23" s="1"/>
  <c r="F14" i="23"/>
  <c r="G14" i="23"/>
  <c r="C14" i="23"/>
  <c r="E14" i="23"/>
  <c r="B14" i="23"/>
  <c r="D14" i="23"/>
  <c r="A14" i="23"/>
  <c r="F11" i="23"/>
  <c r="G11" i="23"/>
  <c r="C11" i="23"/>
  <c r="A11" i="23"/>
  <c r="B11" i="23"/>
  <c r="D11" i="23"/>
  <c r="E11" i="23"/>
  <c r="B18" i="23"/>
  <c r="A18" i="23"/>
  <c r="D132" i="14"/>
  <c r="D131" i="14" s="1"/>
  <c r="C132" i="14"/>
  <c r="C131" i="14" s="1"/>
  <c r="C147" i="14"/>
  <c r="D136" i="14"/>
  <c r="G132" i="14"/>
  <c r="G131" i="14" s="1"/>
  <c r="B155" i="14" a="1"/>
  <c r="C155" i="14" s="1"/>
  <c r="F132" i="14"/>
  <c r="F131" i="14" s="1"/>
  <c r="E132" i="14"/>
  <c r="E131" i="14" s="1"/>
  <c r="C136" i="14"/>
  <c r="B132" i="14"/>
  <c r="B131" i="14" s="1"/>
  <c r="B151" i="14" a="1"/>
  <c r="F151" i="14" s="1"/>
  <c r="F150" i="14" s="1"/>
  <c r="C138" i="14"/>
  <c r="B162" i="14" a="1"/>
  <c r="G162" i="14" s="1"/>
  <c r="B138" i="14"/>
  <c r="G138" i="14"/>
  <c r="H138" i="14"/>
  <c r="H136" i="14"/>
  <c r="E136" i="14"/>
  <c r="G136" i="14"/>
  <c r="F136" i="14"/>
  <c r="C166" i="14"/>
  <c r="B158" i="14" a="1"/>
  <c r="E158" i="14" s="1"/>
  <c r="D138" i="14"/>
  <c r="F138" i="14"/>
  <c r="B164" i="14" a="1"/>
  <c r="B164" i="14" s="1"/>
  <c r="B166" i="14"/>
  <c r="C140" i="14"/>
  <c r="D140" i="14"/>
  <c r="B153" i="14" a="1"/>
  <c r="F153" i="14" s="1"/>
  <c r="G140" i="14"/>
  <c r="H140" i="14"/>
  <c r="H143" i="14"/>
  <c r="G143" i="14"/>
  <c r="B143" i="14"/>
  <c r="E140" i="14"/>
  <c r="D143" i="14"/>
  <c r="F143" i="14"/>
  <c r="F140" i="14"/>
  <c r="C143" i="14"/>
  <c r="F3" i="24" l="1"/>
  <c r="F2" i="24" s="1"/>
  <c r="G3" i="24"/>
  <c r="G2" i="24" s="1"/>
  <c r="C3" i="24"/>
  <c r="C2" i="24" s="1"/>
  <c r="A3" i="24"/>
  <c r="A2" i="24" s="1"/>
  <c r="E3" i="24"/>
  <c r="E2" i="24" s="1"/>
  <c r="B3" i="24"/>
  <c r="B2" i="24" s="1"/>
  <c r="D3" i="24"/>
  <c r="D2" i="24" s="1"/>
  <c r="F10" i="24"/>
  <c r="G10" i="24"/>
  <c r="C10" i="24"/>
  <c r="B10" i="24"/>
  <c r="A10" i="24"/>
  <c r="D10" i="24"/>
  <c r="E10" i="24"/>
  <c r="A16" i="25" a="1"/>
  <c r="A5" i="25" a="1"/>
  <c r="A7" i="25" a="1"/>
  <c r="B1" i="26"/>
  <c r="A10" i="25" a="1"/>
  <c r="A1" i="26"/>
  <c r="A14" i="25" a="1"/>
  <c r="A3" i="25" a="1"/>
  <c r="F14" i="24"/>
  <c r="G14" i="24"/>
  <c r="C14" i="24"/>
  <c r="A14" i="24"/>
  <c r="D14" i="24"/>
  <c r="E14" i="24"/>
  <c r="B14" i="24"/>
  <c r="F7" i="24"/>
  <c r="C7" i="24"/>
  <c r="G7" i="24"/>
  <c r="A7" i="24"/>
  <c r="E7" i="24"/>
  <c r="D7" i="24"/>
  <c r="B7" i="24"/>
  <c r="B16" i="24"/>
  <c r="A16" i="24"/>
  <c r="F5" i="24"/>
  <c r="G5" i="24"/>
  <c r="C5" i="24"/>
  <c r="D5" i="24"/>
  <c r="A5" i="24"/>
  <c r="B5" i="24"/>
  <c r="E5" i="24"/>
  <c r="H155" i="14"/>
  <c r="E155" i="14"/>
  <c r="D155" i="14"/>
  <c r="G155" i="14"/>
  <c r="B155" i="14"/>
  <c r="F155" i="14"/>
  <c r="H151" i="14"/>
  <c r="H150" i="14" s="1"/>
  <c r="B172" i="14" a="1"/>
  <c r="D172" i="14" s="1"/>
  <c r="H162" i="14"/>
  <c r="C162" i="14"/>
  <c r="C151" i="14"/>
  <c r="C150" i="14" s="1"/>
  <c r="B158" i="14"/>
  <c r="E151" i="14"/>
  <c r="E150" i="14" s="1"/>
  <c r="B151" i="14"/>
  <c r="B150" i="14" s="1"/>
  <c r="D162" i="14"/>
  <c r="B168" i="14" a="1"/>
  <c r="F168" i="14" s="1"/>
  <c r="F167" i="14" s="1"/>
  <c r="B179" i="14" a="1"/>
  <c r="F179" i="14" s="1"/>
  <c r="B181" i="14" a="1"/>
  <c r="B181" i="14" s="1"/>
  <c r="B162" i="14"/>
  <c r="E162" i="14"/>
  <c r="D151" i="14"/>
  <c r="D150" i="14" s="1"/>
  <c r="G151" i="14"/>
  <c r="G150" i="14" s="1"/>
  <c r="H153" i="14"/>
  <c r="B175" i="14" a="1"/>
  <c r="C175" i="14" s="1"/>
  <c r="E153" i="14"/>
  <c r="B183" i="14"/>
  <c r="G158" i="14"/>
  <c r="D158" i="14"/>
  <c r="C183" i="14"/>
  <c r="H158" i="14"/>
  <c r="F162" i="14"/>
  <c r="F158" i="14"/>
  <c r="C164" i="14"/>
  <c r="B170" i="14" a="1"/>
  <c r="G170" i="14" s="1"/>
  <c r="D153" i="14"/>
  <c r="C158" i="14"/>
  <c r="G153" i="14"/>
  <c r="C153" i="14"/>
  <c r="B153" i="14"/>
  <c r="F10" i="25" l="1"/>
  <c r="G10" i="25"/>
  <c r="C10" i="25"/>
  <c r="D10" i="25"/>
  <c r="E10" i="25"/>
  <c r="A10" i="25"/>
  <c r="B10" i="25"/>
  <c r="B16" i="25"/>
  <c r="A16" i="25"/>
  <c r="F5" i="25"/>
  <c r="G5" i="25"/>
  <c r="C5" i="25"/>
  <c r="D5" i="25"/>
  <c r="E5" i="25"/>
  <c r="B5" i="25"/>
  <c r="A5" i="25"/>
  <c r="A16" i="26" a="1"/>
  <c r="A5" i="26" a="1"/>
  <c r="A7" i="26" a="1"/>
  <c r="B1" i="27"/>
  <c r="A10" i="26" a="1"/>
  <c r="A1" i="27"/>
  <c r="A14" i="26" a="1"/>
  <c r="A3" i="26" a="1"/>
  <c r="F3" i="25"/>
  <c r="F2" i="25" s="1"/>
  <c r="G3" i="25"/>
  <c r="G2" i="25" s="1"/>
  <c r="C3" i="25"/>
  <c r="C2" i="25" s="1"/>
  <c r="B3" i="25"/>
  <c r="B2" i="25" s="1"/>
  <c r="A3" i="25"/>
  <c r="A2" i="25" s="1"/>
  <c r="D3" i="25"/>
  <c r="D2" i="25" s="1"/>
  <c r="E3" i="25"/>
  <c r="E2" i="25" s="1"/>
  <c r="F14" i="25"/>
  <c r="G14" i="25"/>
  <c r="C14" i="25"/>
  <c r="B14" i="25"/>
  <c r="D14" i="25"/>
  <c r="A14" i="25"/>
  <c r="E14" i="25"/>
  <c r="F7" i="25"/>
  <c r="C7" i="25"/>
  <c r="G7" i="25"/>
  <c r="A7" i="25"/>
  <c r="E7" i="25"/>
  <c r="B7" i="25"/>
  <c r="D7" i="25"/>
  <c r="B172" i="14"/>
  <c r="C172" i="14"/>
  <c r="H172" i="14"/>
  <c r="E172" i="14"/>
  <c r="F172" i="14"/>
  <c r="G172" i="14"/>
  <c r="D168" i="14"/>
  <c r="D167" i="14" s="1"/>
  <c r="C168" i="14"/>
  <c r="C167" i="14" s="1"/>
  <c r="H168" i="14"/>
  <c r="H167" i="14" s="1"/>
  <c r="E168" i="14"/>
  <c r="E167" i="14" s="1"/>
  <c r="H175" i="14"/>
  <c r="G175" i="14"/>
  <c r="G179" i="14"/>
  <c r="E179" i="14"/>
  <c r="B198" i="14" a="1"/>
  <c r="B198" i="14" s="1"/>
  <c r="B187" i="14" a="1"/>
  <c r="F187" i="14" s="1"/>
  <c r="B179" i="14"/>
  <c r="G168" i="14"/>
  <c r="G167" i="14" s="1"/>
  <c r="H179" i="14"/>
  <c r="B168" i="14"/>
  <c r="B167" i="14" s="1"/>
  <c r="C200" i="14"/>
  <c r="B189" i="14" a="1"/>
  <c r="B189" i="14" s="1"/>
  <c r="C181" i="14"/>
  <c r="B192" i="14" a="1"/>
  <c r="B192" i="14" s="1"/>
  <c r="D179" i="14"/>
  <c r="C179" i="14"/>
  <c r="B200" i="14"/>
  <c r="B196" i="14" a="1"/>
  <c r="F196" i="14" s="1"/>
  <c r="B175" i="14"/>
  <c r="E175" i="14"/>
  <c r="B170" i="14"/>
  <c r="B185" i="14" a="1"/>
  <c r="B185" i="14" s="1"/>
  <c r="B184" i="14" s="1"/>
  <c r="E170" i="14"/>
  <c r="F175" i="14"/>
  <c r="D175" i="14"/>
  <c r="H170" i="14"/>
  <c r="F170" i="14"/>
  <c r="D170" i="14"/>
  <c r="C170" i="14"/>
  <c r="F14" i="26" l="1"/>
  <c r="G14" i="26"/>
  <c r="C14" i="26"/>
  <c r="A14" i="26"/>
  <c r="E14" i="26"/>
  <c r="D14" i="26"/>
  <c r="B14" i="26"/>
  <c r="F7" i="26"/>
  <c r="C7" i="26"/>
  <c r="G7" i="26"/>
  <c r="A7" i="26"/>
  <c r="D7" i="26"/>
  <c r="E7" i="26"/>
  <c r="B7" i="26"/>
  <c r="A16" i="27" a="1"/>
  <c r="A5" i="27" a="1"/>
  <c r="A8" i="27" a="1"/>
  <c r="A12" i="27" a="1"/>
  <c r="A14" i="27" a="1"/>
  <c r="A3" i="27" a="1"/>
  <c r="F3" i="26"/>
  <c r="F2" i="26" s="1"/>
  <c r="G3" i="26"/>
  <c r="G2" i="26" s="1"/>
  <c r="C3" i="26"/>
  <c r="C2" i="26" s="1"/>
  <c r="A3" i="26"/>
  <c r="A2" i="26" s="1"/>
  <c r="E3" i="26"/>
  <c r="E2" i="26" s="1"/>
  <c r="D3" i="26"/>
  <c r="D2" i="26" s="1"/>
  <c r="B3" i="26"/>
  <c r="B2" i="26" s="1"/>
  <c r="F5" i="26"/>
  <c r="G5" i="26"/>
  <c r="C5" i="26"/>
  <c r="D5" i="26"/>
  <c r="B5" i="26"/>
  <c r="A5" i="26"/>
  <c r="E5" i="26"/>
  <c r="F10" i="26"/>
  <c r="G10" i="26"/>
  <c r="C10" i="26"/>
  <c r="D10" i="26"/>
  <c r="A10" i="26"/>
  <c r="B10" i="26"/>
  <c r="E10" i="26"/>
  <c r="B16" i="26"/>
  <c r="A16" i="26"/>
  <c r="H187" i="14"/>
  <c r="B213" i="14" a="1"/>
  <c r="C213" i="14" s="1"/>
  <c r="C198" i="14"/>
  <c r="D187" i="14"/>
  <c r="E187" i="14"/>
  <c r="B187" i="14"/>
  <c r="G187" i="14"/>
  <c r="C187" i="14"/>
  <c r="D189" i="14"/>
  <c r="G189" i="14"/>
  <c r="H189" i="14"/>
  <c r="C189" i="14"/>
  <c r="E189" i="14"/>
  <c r="F189" i="14"/>
  <c r="B202" i="14" a="1"/>
  <c r="D202" i="14" s="1"/>
  <c r="D201" i="14" s="1"/>
  <c r="B207" i="14" a="1"/>
  <c r="B207" i="14" s="1"/>
  <c r="D185" i="14"/>
  <c r="D184" i="14" s="1"/>
  <c r="F192" i="14"/>
  <c r="B204" i="14" a="1"/>
  <c r="G204" i="14" s="1"/>
  <c r="G196" i="14"/>
  <c r="B211" i="14" a="1"/>
  <c r="F211" i="14" s="1"/>
  <c r="E185" i="14"/>
  <c r="E184" i="14" s="1"/>
  <c r="G192" i="14"/>
  <c r="D196" i="14"/>
  <c r="E192" i="14"/>
  <c r="H192" i="14"/>
  <c r="H196" i="14"/>
  <c r="B215" i="14" a="1"/>
  <c r="C215" i="14" s="1"/>
  <c r="H185" i="14"/>
  <c r="H184" i="14" s="1"/>
  <c r="F185" i="14"/>
  <c r="F184" i="14" s="1"/>
  <c r="C192" i="14"/>
  <c r="D192" i="14"/>
  <c r="C196" i="14"/>
  <c r="B196" i="14"/>
  <c r="C185" i="14"/>
  <c r="C184" i="14" s="1"/>
  <c r="G185" i="14"/>
  <c r="G184" i="14" s="1"/>
  <c r="E196" i="14"/>
  <c r="F5" i="27" l="1"/>
  <c r="G5" i="27"/>
  <c r="C5" i="27"/>
  <c r="A5" i="27"/>
  <c r="E5" i="27"/>
  <c r="D5" i="27"/>
  <c r="B5" i="27"/>
  <c r="F14" i="27"/>
  <c r="G14" i="27"/>
  <c r="C14" i="27"/>
  <c r="D14" i="27"/>
  <c r="A14" i="27"/>
  <c r="B14" i="27"/>
  <c r="E14" i="27"/>
  <c r="B16" i="27"/>
  <c r="A16" i="27"/>
  <c r="F12" i="27"/>
  <c r="G12" i="27"/>
  <c r="C12" i="27"/>
  <c r="A12" i="27"/>
  <c r="D12" i="27"/>
  <c r="E12" i="27"/>
  <c r="B12" i="27"/>
  <c r="F3" i="27"/>
  <c r="F2" i="27" s="1"/>
  <c r="G3" i="27"/>
  <c r="G2" i="27" s="1"/>
  <c r="C3" i="27"/>
  <c r="C2" i="27" s="1"/>
  <c r="D3" i="27"/>
  <c r="D2" i="27" s="1"/>
  <c r="A3" i="27"/>
  <c r="A2" i="27" s="1"/>
  <c r="B3" i="27"/>
  <c r="B2" i="27" s="1"/>
  <c r="E3" i="27"/>
  <c r="E2" i="27" s="1"/>
  <c r="F8" i="27"/>
  <c r="C8" i="27"/>
  <c r="G8" i="27"/>
  <c r="D8" i="27"/>
  <c r="B8" i="27"/>
  <c r="A8" i="27"/>
  <c r="E8" i="27"/>
  <c r="E213" i="14"/>
  <c r="G213" i="14"/>
  <c r="F213" i="14"/>
  <c r="B213" i="14"/>
  <c r="D213" i="14"/>
  <c r="H213" i="14"/>
  <c r="C211" i="14"/>
  <c r="C202" i="14"/>
  <c r="C201" i="14" s="1"/>
  <c r="G202" i="14"/>
  <c r="G201" i="14" s="1"/>
  <c r="H202" i="14"/>
  <c r="H201" i="14" s="1"/>
  <c r="B202" i="14"/>
  <c r="B201" i="14" s="1"/>
  <c r="H211" i="14"/>
  <c r="E202" i="14"/>
  <c r="E201" i="14" s="1"/>
  <c r="F202" i="14"/>
  <c r="F201" i="14" s="1"/>
  <c r="B211" i="14"/>
  <c r="D207" i="14"/>
  <c r="H207" i="14"/>
  <c r="E207" i="14"/>
  <c r="F207" i="14"/>
  <c r="C207" i="14"/>
  <c r="G207" i="14"/>
  <c r="C204" i="14"/>
  <c r="H204" i="14"/>
  <c r="E204" i="14"/>
  <c r="B204" i="14"/>
  <c r="F204" i="14"/>
  <c r="D204" i="14"/>
  <c r="B215" i="14"/>
  <c r="D211" i="14"/>
  <c r="G211" i="14"/>
  <c r="E211" i="14"/>
</calcChain>
</file>

<file path=xl/sharedStrings.xml><?xml version="1.0" encoding="utf-8"?>
<sst xmlns="http://schemas.openxmlformats.org/spreadsheetml/2006/main" count="779" uniqueCount="108">
  <si>
    <t>Notes:</t>
  </si>
  <si>
    <t>MONDAY</t>
  </si>
  <si>
    <t>January</t>
  </si>
  <si>
    <t>Enhancements for January Release must be entered in Salesforce</t>
  </si>
  <si>
    <t>New Year's Day</t>
  </si>
  <si>
    <t>User Stories must be attached to the Enhancement in Salesforce</t>
  </si>
  <si>
    <t>Business Owner Sign off on User Stories Due</t>
  </si>
  <si>
    <t>User Setup Information Due</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</si>
  <si>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</si>
  <si>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Review Period</t>
  </si>
  <si>
    <t>UAT will be available for testing after 2PM EST</t>
  </si>
  <si>
    <t>Case for Re-Deployment (of fixes)to UAT must be submitted by 12 PM - Deployment to kick off at 3PM</t>
  </si>
  <si>
    <t>Martin Luther King Jr Day</t>
  </si>
  <si>
    <t>Case for Re-Deployment (of fixes)to UAT must be submitted by 9 AM</t>
  </si>
  <si>
    <t>Code freeze - Begins 9AM Wednesday - No additional changes will be accepted</t>
  </si>
  <si>
    <t>Business Owner Sign off on UAT Due</t>
  </si>
  <si>
    <t>Case for Deployment to Staging must be submitted by EOD (after receiving sign off)</t>
  </si>
  <si>
    <t>Code Freeze</t>
  </si>
  <si>
    <t>Staging will be available for testing after 12PM EST</t>
  </si>
  <si>
    <t>Case for Deployment to Production should be submitted by EOD Certifying Enhancement is Prod ready</t>
  </si>
  <si>
    <t>Next Release Push to Prod</t>
  </si>
  <si>
    <t>Enhancements for February Release must be entered in Salesforce</t>
  </si>
  <si>
    <t>Refresh UAT&amp; ENTSD</t>
  </si>
  <si>
    <t>Business Owner Sign off for August Production Release Due before 2PM</t>
  </si>
  <si>
    <t>Indicates Business Owner Sign off Deadline</t>
  </si>
  <si>
    <t>Indicates Administrative Task Deadline</t>
  </si>
  <si>
    <t>Indicates Case Submission Deadline</t>
  </si>
  <si>
    <t>Indicates the Code Freeze period</t>
  </si>
  <si>
    <t>DTC Scheduled Refresh</t>
  </si>
  <si>
    <t>Indicates a Federal Holiday, DTC will not be working</t>
  </si>
  <si>
    <t>Indicates next push to Production</t>
  </si>
  <si>
    <t>UAT/Staging environment available following deployment</t>
  </si>
  <si>
    <t>President's Day</t>
  </si>
  <si>
    <t>Memorial Day</t>
  </si>
  <si>
    <t>Independence Day</t>
  </si>
  <si>
    <t>Labor Day</t>
  </si>
  <si>
    <t>Columbus Day</t>
  </si>
  <si>
    <t>Veterans Day</t>
  </si>
  <si>
    <t>Thanksgiving Day</t>
  </si>
  <si>
    <t>Christmas Day</t>
  </si>
  <si>
    <t>Independence Day (Observed)</t>
  </si>
  <si>
    <t>Case for Re-Deployment (of fixes)to UAT must be submitted by 3PM</t>
  </si>
  <si>
    <t>Month</t>
  </si>
  <si>
    <t>Release Date</t>
  </si>
  <si>
    <t>February</t>
  </si>
  <si>
    <t>March</t>
  </si>
  <si>
    <t>April</t>
  </si>
  <si>
    <t>May</t>
  </si>
  <si>
    <t>June</t>
  </si>
  <si>
    <t>July</t>
  </si>
  <si>
    <t>August</t>
  </si>
  <si>
    <t>September</t>
  </si>
  <si>
    <t>October</t>
  </si>
  <si>
    <t>November</t>
  </si>
  <si>
    <t>December</t>
  </si>
  <si>
    <t>Enhancements for next Release must be entered in Salesforce</t>
  </si>
  <si>
    <t>Administrative Tasks</t>
  </si>
  <si>
    <t>Cases</t>
  </si>
  <si>
    <t>Misc</t>
  </si>
  <si>
    <t>Enhancements for (Month's) Release must be entered in Salesforce</t>
  </si>
  <si>
    <t>Integrator team must have the enhancement request for a given month entered by this deadline. The given month will be removed from the picklist following this deadline.</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</si>
  <si>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</si>
  <si>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</si>
  <si>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Integrator team must have user stories written and attached to their enhancement request by the end of the day on the listed deadline. </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</si>
  <si>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</si>
  <si>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</si>
  <si>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First Day UAT will be available after refresh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</si>
  <si>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</si>
  <si>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User setup instructions should be submitted to the DTC team for the setup of users in test and staging environments. A case requesting setup should also be submitted. Please see User Info Template for more information.</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</si>
  <si>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</si>
  <si>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</si>
  <si>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Following developer validation in Staging, submit a case for deployment to Production. Please DO NOT submit this case prior to validating in Staging. All testing and validation as well as case submission must occur by this deadline.</t>
  </si>
  <si>
    <t>Staging will be available for testing after 2PM EST</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</si>
  <si>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</si>
  <si>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Deployments to Prod will begin at approximately 5PM EST. A Chatter update will be posted when the deployment to Prod has been completed.</t>
  </si>
  <si>
    <t>Business Owner Sign Offs</t>
  </si>
  <si>
    <t>DTC Maintenance</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</si>
  <si>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</si>
  <si>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 xml:space="preserve">Established date for DTC to begin refreshing the listed environments. Environments are typically not available for use until 2-3 days after this process begins. Please plan your migrations and trainings accordingly. </t>
  </si>
  <si>
    <t>Resource Chatter Groups</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</si>
  <si>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</si>
  <si>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Refresh Staging</t>
  </si>
  <si>
    <t xml:space="preserve">Established date for DTC to begin refreshing the Staging environment. Staging is typically not available for up to 7 days after this process begins. Please plan your migrations and trainings accordingly. </t>
  </si>
  <si>
    <t>For the most up to date deployment and schedule information, please join the following:</t>
  </si>
  <si>
    <t>VA Deployment, VA System Integrators, VA Salesforce Developers, VA Projects Technical Design</t>
  </si>
  <si>
    <t>Business Owner Sign off for (Month's) Production Release Due before 2PM</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</si>
  <si>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</si>
  <si>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</si>
  <si>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</si>
  <si>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Check status.salesforce.com for details, our Production org is NA21</t>
  </si>
  <si>
    <t>Salesforce Spring '20 Release Live in Production 12AM EDT!</t>
  </si>
  <si>
    <t>Salesforce Winter '21 Release Live in Production 12AM EDT!</t>
  </si>
  <si>
    <t>Salesforce Summer '20 Release Live in Production 12AM EDT!</t>
  </si>
  <si>
    <t>January Retrospective at 1PM ET</t>
  </si>
  <si>
    <r>
      <t xml:space="preserve">In addition to development being completed, packages you wish to deploy should have been fully tested in your developer SIT environment. </t>
    </r>
    <r>
      <rPr>
        <i/>
        <sz val="11"/>
        <rFont val="Arial"/>
        <family val="2"/>
        <scheme val="major"/>
      </rPr>
      <t>DTC STRONGLY recommends you complete development well before this deadline to leave time for sufficient testing</t>
    </r>
    <r>
      <rPr>
        <sz val="11"/>
        <rFont val="Arial"/>
        <family val="2"/>
        <scheme val="maj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Arial"/>
        <family val="2"/>
        <scheme val="major"/>
      </rPr>
      <t>for June forward, your package will also need to be merged in to your merge branch in advance of this deadline and case submission</t>
    </r>
    <r>
      <rPr>
        <sz val="11"/>
        <rFont val="Arial"/>
        <family val="2"/>
        <scheme val="major"/>
      </rPr>
      <t>.</t>
    </r>
  </si>
  <si>
    <t>December Retrospective at 10AM ET</t>
  </si>
  <si>
    <t>February Retrospective at 1PM ET</t>
  </si>
  <si>
    <t>March Retrospective at 1PM ET</t>
  </si>
  <si>
    <t>April Retrospective at 1PM ET</t>
  </si>
  <si>
    <t>May Retrospective at 1PM ET</t>
  </si>
  <si>
    <t>August Retrospective at 1PM ET</t>
  </si>
  <si>
    <t>July Retrospective at 1PM ET</t>
  </si>
  <si>
    <t>June Retrospective at 1PM ET</t>
  </si>
  <si>
    <t>September Retrospective at 1PM ET</t>
  </si>
  <si>
    <t>October Retrospective at 1PM ET</t>
  </si>
  <si>
    <t>November Retrospective at 1PM ET</t>
  </si>
  <si>
    <t>December Retrospective at 1PM ET</t>
  </si>
  <si>
    <r>
      <t xml:space="preserve">Enhancements for </t>
    </r>
    <r>
      <rPr>
        <b/>
        <sz val="11"/>
        <color theme="1"/>
        <rFont val="Arial"/>
        <family val="2"/>
        <scheme val="major"/>
      </rPr>
      <t>March</t>
    </r>
    <r>
      <rPr>
        <sz val="11"/>
        <color theme="1"/>
        <rFont val="Arial"/>
        <family val="2"/>
        <scheme val="major"/>
      </rPr>
      <t xml:space="preserve"> Release must be entered in Salesforce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</si>
</sst>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5"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b/>
      <u/>
      <sz val="11"/>
      <color theme="1"/>
      <name val="Arial"/>
      <family val="2"/>
      <scheme val="major"/>
    </font>
    <font>
      <sz val="11"/>
      <name val="Arial"/>
      <family val="2"/>
      <scheme val="major"/>
    </font>
    <font>
      <b/>
      <sz val="11"/>
      <name val="Arial"/>
      <family val="2"/>
      <scheme val="major"/>
    </font>
    <font>
      <b/>
      <sz val="12"/>
      <name val="Trebuchet MS"/>
      <family val="2"/>
      <scheme val="minor"/>
    </font>
    <font>
      <b/>
      <sz val="11"/>
      <name val="Trebuchet MS"/>
      <family val="2"/>
      <scheme val="minor"/>
    </font>
    <font>
      <i/>
      <sz val="11"/>
      <color theme="1"/>
      <name val="Arial"/>
      <family val="2"/>
      <scheme val="major"/>
    </font>
    <font>
      <b/>
      <i/>
      <sz val="11"/>
      <color theme="0"/>
      <name val="Trebuchet MS"/>
      <family val="2"/>
      <scheme val="minor"/>
    </font>
    <font>
      <i/>
      <sz val="11"/>
      <name val="Arial"/>
      <family val="2"/>
      <scheme val="major"/>
    </font>
  </fonts>
  <fills count="2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00B0F0"/>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46">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0" fillId="11" borderId="0" xfId="0" applyFill="1"/>
    <xf numFmtId="0" fontId="0" fillId="9" borderId="0" xfId="0" applyFill="1"/>
    <xf numFmtId="0" fontId="0" fillId="13" borderId="0" xfId="0" applyFill="1"/>
    <xf numFmtId="0" fontId="0" fillId="15" borderId="0" xfId="0" applyFill="1"/>
    <xf numFmtId="0" fontId="0" fillId="17" borderId="0" xfId="0" applyFill="1"/>
    <xf numFmtId="0" fontId="0" fillId="16" borderId="0" xfId="0" applyFill="1"/>
    <xf numFmtId="0" fontId="0" fillId="14" borderId="0" xfId="0" applyFill="1"/>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7" borderId="5" xfId="6" applyNumberFormat="1" applyFill="1" applyAlignment="1">
      <alignment horizontal="left" vertical="top" wrapText="1"/>
    </xf>
    <xf numFmtId="0" fontId="12" fillId="10"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9" fillId="0" borderId="16" xfId="0" applyFont="1" applyBorder="1"/>
    <xf numFmtId="0" fontId="18" fillId="0" borderId="16" xfId="0" applyFont="1" applyBorder="1"/>
    <xf numFmtId="14" fontId="18" fillId="0" borderId="16" xfId="0" applyNumberFormat="1" applyFont="1" applyBorder="1"/>
    <xf numFmtId="0" fontId="0" fillId="2" borderId="0" xfId="0" applyFill="1" applyBorder="1" applyAlignment="1">
      <alignment wrapText="1"/>
    </xf>
    <xf numFmtId="0" fontId="10" fillId="7" borderId="3" xfId="10" applyAlignment="1">
      <alignment horizontal="left" vertical="center" wrapText="1"/>
    </xf>
    <xf numFmtId="164" fontId="9" fillId="0" borderId="7" xfId="5" applyFill="1" applyAlignment="1">
      <alignment horizontal="left" vertical="center" wrapText="1"/>
    </xf>
    <xf numFmtId="0" fontId="12" fillId="0" borderId="5" xfId="6" applyNumberFormat="1" applyFill="1" applyAlignment="1">
      <alignment horizontal="left" vertical="top" wrapText="1"/>
    </xf>
    <xf numFmtId="0" fontId="0" fillId="0" borderId="0" xfId="0" applyAlignment="1">
      <alignment wrapText="1"/>
    </xf>
    <xf numFmtId="0" fontId="6" fillId="6" borderId="0" xfId="9" applyAlignment="1">
      <alignment horizontal="center" wrapText="1"/>
    </xf>
    <xf numFmtId="0" fontId="0" fillId="2" borderId="0" xfId="0" applyFill="1" applyAlignment="1">
      <alignment wrapText="1"/>
    </xf>
    <xf numFmtId="0" fontId="10" fillId="6" borderId="3" xfId="11" applyAlignment="1">
      <alignment horizontal="left" vertical="center" wrapText="1"/>
    </xf>
    <xf numFmtId="0" fontId="0" fillId="11" borderId="0" xfId="0" applyFill="1" applyAlignment="1">
      <alignment wrapText="1"/>
    </xf>
    <xf numFmtId="164" fontId="9" fillId="12" borderId="7" xfId="5" applyFill="1" applyAlignment="1">
      <alignment horizontal="left" vertical="center" wrapText="1"/>
    </xf>
    <xf numFmtId="0" fontId="0" fillId="9" borderId="0" xfId="0" applyFill="1" applyAlignment="1">
      <alignment wrapText="1"/>
    </xf>
    <xf numFmtId="0" fontId="12" fillId="12" borderId="5" xfId="6" applyNumberFormat="1" applyFill="1" applyAlignment="1">
      <alignment horizontal="left" vertical="top" wrapText="1"/>
    </xf>
    <xf numFmtId="0" fontId="0" fillId="13" borderId="0" xfId="0" applyFill="1" applyAlignment="1">
      <alignment wrapText="1"/>
    </xf>
    <xf numFmtId="0" fontId="0" fillId="15"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4" borderId="0" xfId="0" applyFill="1" applyAlignment="1">
      <alignment wrapText="1"/>
    </xf>
    <xf numFmtId="0" fontId="20" fillId="0" borderId="0" xfId="0" applyFont="1"/>
    <xf numFmtId="0" fontId="12" fillId="9" borderId="16" xfId="6" applyNumberFormat="1" applyFill="1" applyBorder="1" applyAlignment="1">
      <alignment horizontal="left" vertical="top" wrapText="1"/>
    </xf>
    <xf numFmtId="0" fontId="12" fillId="13" borderId="16" xfId="6" applyNumberFormat="1" applyFill="1" applyBorder="1" applyAlignment="1">
      <alignment horizontal="left" vertical="top" wrapText="1"/>
    </xf>
    <xf numFmtId="0" fontId="12" fillId="0" borderId="16" xfId="6" applyNumberFormat="1" applyBorder="1" applyAlignment="1">
      <alignment horizontal="left" vertical="top" wrapText="1"/>
    </xf>
    <xf numFmtId="0" fontId="12" fillId="15" borderId="16" xfId="6" applyNumberFormat="1" applyFill="1" applyBorder="1" applyAlignment="1">
      <alignment horizontal="left" vertical="top" wrapText="1"/>
    </xf>
    <xf numFmtId="0" fontId="18" fillId="0" borderId="0" xfId="0" applyFont="1"/>
    <xf numFmtId="0" fontId="12" fillId="0" borderId="0" xfId="6" applyNumberFormat="1" applyBorder="1" applyAlignment="1">
      <alignment horizontal="left" vertical="top" wrapText="1"/>
    </xf>
    <xf numFmtId="0" fontId="0" fillId="0" borderId="0" xfId="0" applyAlignment="1">
      <alignment horizontal="center" vertical="center" wrapText="1"/>
    </xf>
    <xf numFmtId="0" fontId="10" fillId="16" borderId="16" xfId="6" applyNumberFormat="1" applyFont="1" applyFill="1" applyBorder="1" applyAlignment="1">
      <alignment horizontal="left" vertical="top" wrapText="1"/>
    </xf>
    <xf numFmtId="0" fontId="10" fillId="0" borderId="21" xfId="6" applyNumberFormat="1" applyFont="1" applyBorder="1" applyAlignment="1">
      <alignment horizontal="left" vertical="top" wrapText="1"/>
    </xf>
    <xf numFmtId="0" fontId="12" fillId="11" borderId="16" xfId="6" applyNumberFormat="1" applyFill="1" applyBorder="1" applyAlignment="1">
      <alignment horizontal="left" vertical="top" wrapText="1"/>
    </xf>
    <xf numFmtId="0" fontId="12" fillId="17" borderId="16" xfId="6" applyNumberFormat="1" applyFill="1" applyBorder="1" applyAlignment="1">
      <alignment horizontal="left" vertical="top" wrapText="1"/>
    </xf>
    <xf numFmtId="0" fontId="21" fillId="0" borderId="0" xfId="0" applyFont="1"/>
    <xf numFmtId="0" fontId="12" fillId="18" borderId="16" xfId="6" applyNumberFormat="1" applyFill="1" applyBorder="1" applyAlignment="1">
      <alignment horizontal="left" vertical="top" wrapText="1"/>
    </xf>
    <xf numFmtId="0" fontId="22" fillId="10" borderId="16" xfId="6" applyNumberFormat="1" applyFont="1" applyFill="1" applyBorder="1" applyAlignment="1">
      <alignment horizontal="left" vertical="top" wrapText="1"/>
    </xf>
    <xf numFmtId="0" fontId="12" fillId="13" borderId="5" xfId="6" applyNumberFormat="1" applyFill="1" applyAlignment="1">
      <alignment horizontal="center" vertical="top" wrapText="1"/>
    </xf>
    <xf numFmtId="0" fontId="12" fillId="0" borderId="5" xfId="6" applyNumberFormat="1" applyFill="1" applyAlignment="1">
      <alignment horizontal="center" vertical="top" wrapText="1"/>
    </xf>
    <xf numFmtId="0" fontId="23" fillId="19" borderId="5" xfId="6" applyNumberFormat="1" applyFont="1" applyFill="1" applyAlignment="1">
      <alignment horizontal="left" vertical="top" wrapText="1"/>
    </xf>
    <xf numFmtId="0" fontId="16" fillId="0" borderId="5" xfId="6" applyNumberFormat="1" applyFont="1" applyFill="1" applyAlignment="1">
      <alignment horizontal="left" vertical="top" wrapText="1"/>
    </xf>
    <xf numFmtId="0" fontId="12" fillId="13" borderId="14" xfId="6" applyNumberFormat="1" applyFill="1" applyBorder="1" applyAlignment="1">
      <alignment horizontal="center" vertical="top" wrapText="1"/>
    </xf>
    <xf numFmtId="0" fontId="12" fillId="12" borderId="14" xfId="6" applyNumberFormat="1" applyFill="1" applyBorder="1" applyAlignment="1">
      <alignment horizontal="center" vertical="top" wrapText="1"/>
    </xf>
    <xf numFmtId="0" fontId="12" fillId="0" borderId="14" xfId="6" applyNumberFormat="1" applyFill="1" applyBorder="1" applyAlignment="1">
      <alignment horizontal="center" vertical="top" wrapText="1"/>
    </xf>
    <xf numFmtId="0" fontId="19" fillId="0" borderId="5" xfId="6" applyNumberFormat="1" applyFont="1" applyFill="1" applyAlignment="1">
      <alignment horizontal="left" vertical="top" wrapText="1"/>
    </xf>
    <xf numFmtId="0" fontId="12" fillId="9" borderId="4" xfId="6" applyNumberFormat="1" applyFill="1" applyBorder="1" applyAlignment="1">
      <alignment horizontal="center" vertical="top" wrapText="1"/>
    </xf>
    <xf numFmtId="0" fontId="12" fillId="0" borderId="5" xfId="6" applyNumberFormat="1" applyFill="1" applyAlignment="1">
      <alignment vertical="top" wrapText="1"/>
    </xf>
    <xf numFmtId="0" fontId="16" fillId="0" borderId="5" xfId="6" applyNumberFormat="1" applyFont="1" applyFill="1" applyAlignment="1">
      <alignment vertical="top" wrapText="1"/>
    </xf>
    <xf numFmtId="0" fontId="12" fillId="0" borderId="14" xfId="6" applyNumberFormat="1" applyFill="1" applyBorder="1" applyAlignment="1">
      <alignment horizontal="center" vertical="top" wrapText="1"/>
    </xf>
    <xf numFmtId="0" fontId="12" fillId="13" borderId="14" xfId="6" applyNumberFormat="1" applyFill="1" applyBorder="1" applyAlignment="1">
      <alignment horizontal="center" vertical="top" wrapText="1"/>
    </xf>
    <xf numFmtId="0" fontId="12" fillId="0" borderId="5" xfId="6" applyNumberFormat="1" applyFill="1" applyAlignment="1">
      <alignment horizontal="center" vertical="top" wrapText="1"/>
    </xf>
    <xf numFmtId="0" fontId="12" fillId="12" borderId="14" xfId="6" applyNumberFormat="1" applyFill="1" applyBorder="1" applyAlignment="1">
      <alignment horizontal="center" vertical="top" wrapText="1"/>
    </xf>
    <xf numFmtId="0" fontId="16" fillId="0" borderId="5" xfId="6" applyNumberFormat="1" applyFont="1" applyFill="1" applyAlignment="1">
      <alignment horizontal="left" vertical="top" wrapText="1"/>
    </xf>
    <xf numFmtId="0" fontId="18" fillId="0" borderId="16" xfId="0" applyFont="1" applyBorder="1" applyAlignment="1">
      <alignment horizontal="center" vertical="center" wrapText="1"/>
    </xf>
    <xf numFmtId="0" fontId="12" fillId="13" borderId="5" xfId="6" applyNumberFormat="1" applyFill="1" applyAlignment="1">
      <alignment horizontal="center" vertical="top" wrapText="1"/>
    </xf>
    <xf numFmtId="0" fontId="12" fillId="13" borderId="12" xfId="6" applyNumberFormat="1" applyFill="1" applyBorder="1" applyAlignment="1">
      <alignment horizontal="center" vertical="top" wrapText="1"/>
    </xf>
    <xf numFmtId="0" fontId="18" fillId="15" borderId="4" xfId="6" applyNumberFormat="1" applyFont="1" applyFill="1" applyBorder="1" applyAlignment="1">
      <alignment horizontal="center" vertical="center" wrapText="1"/>
    </xf>
    <xf numFmtId="0" fontId="18" fillId="15" borderId="10" xfId="6" applyNumberFormat="1" applyFont="1" applyFill="1" applyBorder="1" applyAlignment="1">
      <alignment horizontal="center" vertical="center" wrapText="1"/>
    </xf>
    <xf numFmtId="0" fontId="18" fillId="15" borderId="0" xfId="6" applyNumberFormat="1" applyFont="1" applyFill="1" applyBorder="1" applyAlignment="1">
      <alignment horizontal="center" vertical="center" wrapText="1"/>
    </xf>
    <xf numFmtId="0" fontId="18" fillId="15" borderId="11" xfId="6" applyNumberFormat="1" applyFont="1" applyFill="1" applyBorder="1" applyAlignment="1">
      <alignment horizontal="center" vertical="center" wrapText="1"/>
    </xf>
    <xf numFmtId="0" fontId="12" fillId="10" borderId="14" xfId="6" applyNumberFormat="1" applyFill="1" applyBorder="1" applyAlignment="1">
      <alignment horizontal="center" vertical="top" wrapText="1"/>
    </xf>
    <xf numFmtId="0" fontId="12" fillId="10" borderId="15" xfId="6" applyNumberFormat="1" applyFill="1" applyBorder="1" applyAlignment="1">
      <alignment horizontal="center" vertical="top" wrapText="1"/>
    </xf>
    <xf numFmtId="0" fontId="0" fillId="0" borderId="11" xfId="0" applyBorder="1" applyAlignment="1">
      <alignment horizontal="center" vertical="center"/>
    </xf>
    <xf numFmtId="0" fontId="0" fillId="0" borderId="12" xfId="0" applyBorder="1" applyAlignment="1">
      <alignment horizontal="center" vertical="center"/>
    </xf>
    <xf numFmtId="164" fontId="0" fillId="0" borderId="6" xfId="8" applyFont="1" applyBorder="1">
      <alignment horizontal="left" vertical="center" wrapText="1" indent="1"/>
    </xf>
    <xf numFmtId="164" fontId="11" fillId="0" borderId="6" xfId="8" applyBorder="1">
      <alignment horizontal="left" vertical="center" wrapText="1" indent="1"/>
    </xf>
    <xf numFmtId="0" fontId="12" fillId="15"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4" borderId="5" xfId="6" applyNumberFormat="1" applyFill="1" applyAlignment="1">
      <alignment horizontal="center" vertical="top" wrapText="1"/>
    </xf>
    <xf numFmtId="0" fontId="12" fillId="13" borderId="4" xfId="6" applyNumberFormat="1" applyFill="1" applyBorder="1" applyAlignment="1">
      <alignment horizontal="center" vertical="top" wrapText="1"/>
    </xf>
    <xf numFmtId="0" fontId="10" fillId="16" borderId="0" xfId="6" applyNumberFormat="1" applyFont="1" applyFill="1" applyBorder="1" applyAlignment="1">
      <alignment horizontal="center" vertical="top" wrapText="1"/>
    </xf>
    <xf numFmtId="0" fontId="12" fillId="15" borderId="11" xfId="6" applyNumberFormat="1" applyFill="1" applyBorder="1" applyAlignment="1">
      <alignment horizontal="center" vertical="top" wrapText="1"/>
    </xf>
    <xf numFmtId="0" fontId="12" fillId="15" borderId="12" xfId="6" applyNumberFormat="1" applyFill="1" applyBorder="1" applyAlignment="1">
      <alignment horizontal="center" vertical="top" wrapText="1"/>
    </xf>
    <xf numFmtId="0" fontId="1" fillId="0" borderId="0" xfId="7" applyNumberFormat="1">
      <alignment horizontal="left" vertical="top" wrapText="1" indent="1"/>
    </xf>
    <xf numFmtId="0" fontId="7" fillId="0" borderId="0" xfId="2">
      <alignment horizontal="left" indent="3"/>
    </xf>
    <xf numFmtId="0" fontId="11" fillId="0" borderId="6" xfId="8" applyNumberFormat="1">
      <alignment horizontal="left" vertical="center" wrapText="1" indent="1"/>
    </xf>
    <xf numFmtId="164" fontId="11" fillId="0" borderId="6" xfId="8">
      <alignment horizontal="left" vertical="center" wrapText="1" indent="1"/>
    </xf>
    <xf numFmtId="0" fontId="12" fillId="17" borderId="5" xfId="6" applyNumberFormat="1" applyFill="1" applyAlignment="1">
      <alignment horizontal="center" vertical="top" wrapText="1"/>
    </xf>
    <xf numFmtId="0" fontId="12" fillId="17" borderId="13" xfId="6" applyNumberFormat="1" applyFill="1" applyBorder="1" applyAlignment="1">
      <alignment horizontal="center" vertical="top" wrapText="1"/>
    </xf>
    <xf numFmtId="0" fontId="12" fillId="15" borderId="0" xfId="6" applyNumberFormat="1" applyFill="1" applyBorder="1" applyAlignment="1">
      <alignment horizontal="center" vertical="top" wrapText="1"/>
    </xf>
    <xf numFmtId="0" fontId="12" fillId="15" borderId="5" xfId="6" applyNumberFormat="1" applyFill="1" applyBorder="1" applyAlignment="1">
      <alignment horizontal="center" vertical="top" wrapText="1"/>
    </xf>
    <xf numFmtId="0" fontId="12" fillId="17" borderId="0" xfId="6" applyNumberFormat="1" applyFill="1" applyBorder="1" applyAlignment="1">
      <alignment horizontal="center" vertical="top" wrapText="1"/>
    </xf>
    <xf numFmtId="0" fontId="12" fillId="17" borderId="11" xfId="6" applyNumberFormat="1" applyFill="1" applyBorder="1" applyAlignment="1">
      <alignment horizontal="center" vertical="top" wrapText="1"/>
    </xf>
    <xf numFmtId="0" fontId="12" fillId="10" borderId="5" xfId="6" applyNumberFormat="1" applyFill="1" applyAlignment="1">
      <alignment horizontal="center" vertical="top" wrapText="1"/>
    </xf>
    <xf numFmtId="0" fontId="12" fillId="10" borderId="12" xfId="6" applyNumberFormat="1" applyFill="1" applyBorder="1" applyAlignment="1">
      <alignment horizontal="center" vertical="top" wrapText="1"/>
    </xf>
    <xf numFmtId="0" fontId="12" fillId="12" borderId="14" xfId="6" applyNumberFormat="1" applyFill="1" applyBorder="1" applyAlignment="1">
      <alignment horizontal="center" vertical="top" wrapText="1"/>
    </xf>
    <xf numFmtId="0" fontId="12" fillId="12" borderId="15" xfId="6" applyNumberFormat="1" applyFill="1" applyBorder="1" applyAlignment="1">
      <alignment horizontal="center" vertical="top" wrapText="1"/>
    </xf>
    <xf numFmtId="0" fontId="12" fillId="0" borderId="14" xfId="6" applyNumberFormat="1" applyFill="1" applyBorder="1" applyAlignment="1">
      <alignment horizontal="center" vertical="top" wrapText="1"/>
    </xf>
    <xf numFmtId="0" fontId="12" fillId="0" borderId="15" xfId="6" applyNumberFormat="1" applyFill="1" applyBorder="1" applyAlignment="1">
      <alignment horizontal="center" vertical="top" wrapText="1"/>
    </xf>
    <xf numFmtId="0" fontId="12" fillId="13" borderId="14" xfId="6" applyNumberFormat="1" applyFill="1" applyBorder="1" applyAlignment="1">
      <alignment horizontal="center" vertical="top" wrapText="1"/>
    </xf>
    <xf numFmtId="0" fontId="12" fillId="13" borderId="15" xfId="6" applyNumberFormat="1" applyFill="1" applyBorder="1" applyAlignment="1">
      <alignment horizontal="center" vertical="top" wrapText="1"/>
    </xf>
    <xf numFmtId="0" fontId="12" fillId="0" borderId="5" xfId="6" applyNumberFormat="1" applyFill="1" applyAlignment="1">
      <alignment horizontal="center" vertical="top" wrapText="1"/>
    </xf>
    <xf numFmtId="0" fontId="12" fillId="0" borderId="12" xfId="6" applyNumberFormat="1" applyFill="1" applyBorder="1" applyAlignment="1">
      <alignment horizontal="center" vertical="top" wrapText="1"/>
    </xf>
    <xf numFmtId="164" fontId="9" fillId="0" borderId="17" xfId="5" applyFill="1" applyBorder="1" applyAlignment="1">
      <alignment horizontal="center" vertical="center" wrapText="1"/>
    </xf>
    <xf numFmtId="164" fontId="9" fillId="0" borderId="11" xfId="5" applyFill="1" applyBorder="1" applyAlignment="1">
      <alignment horizontal="center" vertical="center" wrapText="1"/>
    </xf>
    <xf numFmtId="0" fontId="16" fillId="0" borderId="0" xfId="6" applyNumberFormat="1" applyFont="1" applyFill="1" applyBorder="1" applyAlignment="1">
      <alignment horizontal="left" vertical="top" wrapText="1"/>
    </xf>
    <xf numFmtId="0" fontId="16" fillId="0" borderId="11" xfId="6" applyNumberFormat="1" applyFont="1" applyFill="1" applyBorder="1" applyAlignment="1">
      <alignment horizontal="left" vertical="top" wrapText="1"/>
    </xf>
    <xf numFmtId="164" fontId="9" fillId="12" borderId="18" xfId="5" applyFill="1" applyBorder="1" applyAlignment="1">
      <alignment horizontal="center" vertical="center" wrapText="1"/>
    </xf>
    <xf numFmtId="164" fontId="9" fillId="12" borderId="4" xfId="5" applyFill="1" applyBorder="1" applyAlignment="1">
      <alignment horizontal="center" vertical="center" wrapText="1"/>
    </xf>
    <xf numFmtId="164" fontId="9" fillId="12" borderId="19" xfId="5" applyFill="1" applyBorder="1" applyAlignment="1">
      <alignment horizontal="center" vertical="center" wrapText="1"/>
    </xf>
    <xf numFmtId="164" fontId="9" fillId="12" borderId="17" xfId="5" applyFill="1" applyBorder="1" applyAlignment="1">
      <alignment horizontal="center" vertical="center" wrapText="1"/>
    </xf>
    <xf numFmtId="164" fontId="9" fillId="12" borderId="0" xfId="5" applyFill="1" applyBorder="1" applyAlignment="1">
      <alignment horizontal="center" vertical="center" wrapText="1"/>
    </xf>
    <xf numFmtId="164" fontId="9" fillId="12" borderId="20" xfId="5" applyFill="1" applyBorder="1" applyAlignment="1">
      <alignment horizontal="center" vertical="center" wrapText="1"/>
    </xf>
    <xf numFmtId="164" fontId="9" fillId="0" borderId="18" xfId="5" applyFill="1" applyBorder="1" applyAlignment="1">
      <alignment horizontal="center" vertical="center" wrapText="1"/>
    </xf>
    <xf numFmtId="164" fontId="9" fillId="0" borderId="19" xfId="5" applyFill="1" applyBorder="1" applyAlignment="1">
      <alignment horizontal="center" vertical="center" wrapText="1"/>
    </xf>
    <xf numFmtId="164" fontId="9" fillId="0" borderId="20" xfId="5" applyFill="1" applyBorder="1" applyAlignment="1">
      <alignment horizontal="center" vertical="center" wrapText="1"/>
    </xf>
    <xf numFmtId="0" fontId="16" fillId="0" borderId="5" xfId="6" applyNumberFormat="1" applyFont="1" applyFill="1" applyAlignment="1">
      <alignment horizontal="left" vertical="top" wrapText="1"/>
    </xf>
    <xf numFmtId="0" fontId="16" fillId="0" borderId="12" xfId="6" applyNumberFormat="1" applyFont="1" applyFill="1" applyBorder="1" applyAlignment="1">
      <alignment horizontal="left" vertical="top" wrapText="1"/>
    </xf>
    <xf numFmtId="0" fontId="12" fillId="10" borderId="14" xfId="6" applyNumberFormat="1" applyFill="1" applyBorder="1" applyAlignment="1">
      <alignment horizontal="left" vertical="top" wrapText="1"/>
    </xf>
    <xf numFmtId="0" fontId="12" fillId="10" borderId="15" xfId="6" applyNumberFormat="1" applyFill="1" applyBorder="1" applyAlignment="1">
      <alignment horizontal="left" vertical="top" wrapText="1"/>
    </xf>
    <xf numFmtId="164" fontId="9" fillId="12" borderId="10" xfId="5" applyFill="1" applyBorder="1" applyAlignment="1">
      <alignment horizontal="center" vertical="center" wrapText="1"/>
    </xf>
    <xf numFmtId="164" fontId="9" fillId="12" borderId="11" xfId="5" applyFill="1" applyBorder="1" applyAlignment="1">
      <alignment horizontal="center" vertical="center" wrapText="1"/>
    </xf>
    <xf numFmtId="164" fontId="9" fillId="0" borderId="10" xfId="5" applyFill="1" applyBorder="1" applyAlignment="1">
      <alignment horizontal="center" vertical="center" wrapText="1"/>
    </xf>
    <xf numFmtId="0" fontId="12" fillId="15" borderId="4" xfId="6" applyNumberFormat="1" applyFill="1" applyBorder="1" applyAlignment="1">
      <alignment horizontal="center" vertical="center" wrapText="1"/>
    </xf>
    <xf numFmtId="0" fontId="0" fillId="0" borderId="0" xfId="0" applyAlignment="1">
      <alignment horizontal="center" wrapText="1"/>
    </xf>
    <xf numFmtId="164" fontId="0" fillId="0" borderId="6" xfId="8" applyFont="1" applyBorder="1" applyAlignment="1">
      <alignment horizontal="left" vertical="center" wrapText="1"/>
    </xf>
    <xf numFmtId="164" fontId="11" fillId="0" borderId="6" xfId="8" applyBorder="1" applyAlignment="1">
      <alignment horizontal="left" vertical="center" wrapText="1"/>
    </xf>
    <xf numFmtId="0" fontId="7" fillId="0" borderId="0" xfId="2" applyAlignment="1">
      <alignment horizontal="left"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70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1481-947E-4129-9F07-E2E12387EC48}">
  <dimension ref="A1:B13"/>
  <sheetViews>
    <sheetView workbookViewId="0">
      <selection activeCell="A24" sqref="A24"/>
    </sheetView>
  </sheetViews>
  <sheetFormatPr defaultRowHeight="14.4" x14ac:dyDescent="0.3"/>
  <cols>
    <col min="1" max="1" width="10.6640625" bestFit="1" customWidth="1"/>
    <col min="2" max="2" width="14" bestFit="1" customWidth="1"/>
  </cols>
  <sheetData>
    <row r="1" spans="1:2" x14ac:dyDescent="0.3">
      <c r="A1" s="28" t="s">
        <v>42</v>
      </c>
      <c r="B1" s="28" t="s">
        <v>43</v>
      </c>
    </row>
    <row r="2" spans="1:2" x14ac:dyDescent="0.3">
      <c r="A2" s="29" t="s">
        <v>2</v>
      </c>
      <c r="B2" s="30">
        <v>43860</v>
      </c>
    </row>
    <row r="3" spans="1:2" x14ac:dyDescent="0.3">
      <c r="A3" s="29" t="s">
        <v>44</v>
      </c>
      <c r="B3" s="30">
        <v>43888</v>
      </c>
    </row>
    <row r="4" spans="1:2" x14ac:dyDescent="0.3">
      <c r="A4" s="29" t="s">
        <v>45</v>
      </c>
      <c r="B4" s="30">
        <v>43916</v>
      </c>
    </row>
    <row r="5" spans="1:2" x14ac:dyDescent="0.3">
      <c r="A5" s="29" t="s">
        <v>46</v>
      </c>
      <c r="B5" s="30">
        <v>43951</v>
      </c>
    </row>
    <row r="6" spans="1:2" x14ac:dyDescent="0.3">
      <c r="A6" s="29" t="s">
        <v>47</v>
      </c>
      <c r="B6" s="30">
        <v>43979</v>
      </c>
    </row>
    <row r="7" spans="1:2" x14ac:dyDescent="0.3">
      <c r="A7" s="29" t="s">
        <v>48</v>
      </c>
      <c r="B7" s="30">
        <v>44007</v>
      </c>
    </row>
    <row r="8" spans="1:2" x14ac:dyDescent="0.3">
      <c r="A8" s="29" t="s">
        <v>49</v>
      </c>
      <c r="B8" s="30">
        <v>44042</v>
      </c>
    </row>
    <row r="9" spans="1:2" x14ac:dyDescent="0.3">
      <c r="A9" s="29" t="s">
        <v>50</v>
      </c>
      <c r="B9" s="30">
        <v>44070</v>
      </c>
    </row>
    <row r="10" spans="1:2" x14ac:dyDescent="0.3">
      <c r="A10" s="29" t="s">
        <v>51</v>
      </c>
      <c r="B10" s="30">
        <v>44098</v>
      </c>
    </row>
    <row r="11" spans="1:2" x14ac:dyDescent="0.3">
      <c r="A11" s="29" t="s">
        <v>52</v>
      </c>
      <c r="B11" s="30">
        <v>44126</v>
      </c>
    </row>
    <row r="12" spans="1:2" x14ac:dyDescent="0.3">
      <c r="A12" s="29" t="s">
        <v>53</v>
      </c>
      <c r="B12" s="30">
        <v>44154</v>
      </c>
    </row>
    <row r="13" spans="1:2" x14ac:dyDescent="0.3">
      <c r="A13" s="29" t="s">
        <v>54</v>
      </c>
      <c r="B13" s="30">
        <v>44182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40E-8F4E-4322-A5CD-97AFB20E6281}">
  <sheetPr>
    <tabColor theme="8" tint="0.59999389629810485"/>
  </sheetPr>
  <dimension ref="A1:N10"/>
  <sheetViews>
    <sheetView zoomScale="80" zoomScaleNormal="80" workbookViewId="0">
      <selection activeCell="G4" sqref="G4:I4"/>
    </sheetView>
  </sheetViews>
  <sheetFormatPr defaultRowHeight="14.4" x14ac:dyDescent="0.3"/>
  <cols>
    <col min="1" max="1" width="20.44140625" customWidth="1"/>
    <col min="4" max="4" width="16.44140625" customWidth="1"/>
    <col min="6" max="6" width="20.44140625" customWidth="1"/>
    <col min="9" max="9" width="44" customWidth="1"/>
    <col min="11" max="11" width="14.109375" customWidth="1"/>
    <col min="14" max="14" width="27.77734375" customWidth="1"/>
  </cols>
  <sheetData>
    <row r="1" spans="1:14" ht="16.2" x14ac:dyDescent="0.35">
      <c r="A1" s="48" t="s">
        <v>56</v>
      </c>
      <c r="F1" s="48" t="s">
        <v>57</v>
      </c>
      <c r="K1" s="48" t="s">
        <v>58</v>
      </c>
    </row>
    <row r="2" spans="1:14" ht="202.2" customHeight="1" x14ac:dyDescent="0.3">
      <c r="A2" s="49" t="s">
        <v>59</v>
      </c>
      <c r="B2" s="79" t="s">
        <v>60</v>
      </c>
      <c r="C2" s="79"/>
      <c r="D2" s="79"/>
      <c r="F2" s="50" t="s">
        <v>61</v>
      </c>
      <c r="G2" s="79" t="s">
        <v>94</v>
      </c>
      <c r="H2" s="79"/>
      <c r="I2" s="79"/>
      <c r="K2" s="51" t="s">
        <v>9</v>
      </c>
      <c r="L2" s="79" t="s">
        <v>62</v>
      </c>
      <c r="M2" s="79"/>
      <c r="N2" s="79"/>
    </row>
    <row r="3" spans="1:14" ht="125.4" customHeight="1" x14ac:dyDescent="0.3">
      <c r="A3" s="49" t="s">
        <v>5</v>
      </c>
      <c r="B3" s="79" t="s">
        <v>63</v>
      </c>
      <c r="C3" s="79"/>
      <c r="D3" s="79"/>
      <c r="F3" s="50" t="s">
        <v>64</v>
      </c>
      <c r="G3" s="79" t="s">
        <v>65</v>
      </c>
      <c r="H3" s="79"/>
      <c r="I3" s="79"/>
      <c r="K3" s="51" t="s">
        <v>66</v>
      </c>
      <c r="L3" s="79" t="s">
        <v>67</v>
      </c>
      <c r="M3" s="79"/>
      <c r="N3" s="79"/>
    </row>
    <row r="4" spans="1:14" ht="162" customHeight="1" x14ac:dyDescent="0.3">
      <c r="A4" s="49" t="s">
        <v>7</v>
      </c>
      <c r="B4" s="79" t="s">
        <v>68</v>
      </c>
      <c r="C4" s="79"/>
      <c r="D4" s="79"/>
      <c r="F4" s="50" t="s">
        <v>16</v>
      </c>
      <c r="G4" s="79" t="s">
        <v>69</v>
      </c>
      <c r="H4" s="79"/>
      <c r="I4" s="79"/>
      <c r="K4" s="52" t="s">
        <v>14</v>
      </c>
      <c r="L4" s="79" t="s">
        <v>70</v>
      </c>
      <c r="M4" s="79"/>
      <c r="N4" s="79"/>
    </row>
    <row r="5" spans="1:14" ht="134.4" customHeight="1" x14ac:dyDescent="0.3">
      <c r="A5" s="53"/>
      <c r="B5" s="53"/>
      <c r="C5" s="53"/>
      <c r="D5" s="53"/>
      <c r="F5" s="50" t="s">
        <v>19</v>
      </c>
      <c r="G5" s="79" t="s">
        <v>71</v>
      </c>
      <c r="H5" s="79"/>
      <c r="I5" s="79"/>
      <c r="K5" s="52" t="s">
        <v>72</v>
      </c>
      <c r="L5" s="79" t="s">
        <v>73</v>
      </c>
      <c r="M5" s="79"/>
      <c r="N5" s="79"/>
    </row>
    <row r="6" spans="1:14" ht="41.4" x14ac:dyDescent="0.3">
      <c r="B6" s="53"/>
      <c r="C6" s="53"/>
      <c r="D6" s="53"/>
      <c r="F6" s="54"/>
      <c r="G6" s="55"/>
      <c r="H6" s="55"/>
      <c r="I6" s="55"/>
      <c r="K6" s="56" t="s">
        <v>20</v>
      </c>
      <c r="L6" s="79" t="s">
        <v>74</v>
      </c>
      <c r="M6" s="79"/>
      <c r="N6" s="79"/>
    </row>
    <row r="7" spans="1:14" ht="16.2" x14ac:dyDescent="0.35">
      <c r="A7" s="48" t="s">
        <v>75</v>
      </c>
      <c r="B7" s="53"/>
      <c r="C7" s="53"/>
      <c r="D7" s="53"/>
      <c r="F7" s="48" t="s">
        <v>76</v>
      </c>
      <c r="K7" s="57"/>
      <c r="L7" s="55"/>
      <c r="M7" s="55"/>
      <c r="N7" s="55"/>
    </row>
    <row r="8" spans="1:14" ht="41.4" x14ac:dyDescent="0.3">
      <c r="A8" s="58" t="s">
        <v>6</v>
      </c>
      <c r="B8" s="79" t="s">
        <v>77</v>
      </c>
      <c r="C8" s="79"/>
      <c r="D8" s="79"/>
      <c r="F8" s="59" t="s">
        <v>22</v>
      </c>
      <c r="G8" s="79" t="s">
        <v>78</v>
      </c>
      <c r="H8" s="79"/>
      <c r="I8" s="79"/>
      <c r="K8" s="60" t="s">
        <v>79</v>
      </c>
    </row>
    <row r="9" spans="1:14" ht="149.4" customHeight="1" x14ac:dyDescent="0.3">
      <c r="A9" s="58" t="s">
        <v>15</v>
      </c>
      <c r="B9" s="79" t="s">
        <v>80</v>
      </c>
      <c r="C9" s="79"/>
      <c r="D9" s="79"/>
      <c r="F9" s="59" t="s">
        <v>81</v>
      </c>
      <c r="G9" s="79" t="s">
        <v>82</v>
      </c>
      <c r="H9" s="79"/>
      <c r="I9" s="79"/>
      <c r="K9" s="61" t="s">
        <v>83</v>
      </c>
      <c r="L9" s="79" t="s">
        <v>84</v>
      </c>
      <c r="M9" s="79"/>
      <c r="N9" s="79"/>
    </row>
    <row r="10" spans="1:14" ht="154.80000000000001" customHeight="1" x14ac:dyDescent="0.3">
      <c r="A10" s="58" t="s">
        <v>85</v>
      </c>
      <c r="B10" s="79" t="s">
        <v>86</v>
      </c>
      <c r="C10" s="79"/>
      <c r="D10" s="79"/>
      <c r="F10" s="62" t="s">
        <v>87</v>
      </c>
      <c r="G10" s="79" t="s">
        <v>88</v>
      </c>
      <c r="H10" s="79"/>
      <c r="I10" s="79"/>
      <c r="K10" s="35"/>
    </row>
  </sheetData>
  <mergeCells count="19">
    <mergeCell ref="B2:D2"/>
    <mergeCell ref="G2:I2"/>
    <mergeCell ref="L2:N2"/>
    <mergeCell ref="B3:D3"/>
    <mergeCell ref="G3:I3"/>
    <mergeCell ref="L3:N3"/>
    <mergeCell ref="B10:D10"/>
    <mergeCell ref="G10:I10"/>
    <mergeCell ref="B4:D4"/>
    <mergeCell ref="G4:I4"/>
    <mergeCell ref="L4:N4"/>
    <mergeCell ref="G5:I5"/>
    <mergeCell ref="L5:N5"/>
    <mergeCell ref="L6:N6"/>
    <mergeCell ref="B8:D8"/>
    <mergeCell ref="G8:I8"/>
    <mergeCell ref="B9:D9"/>
    <mergeCell ref="G9:I9"/>
    <mergeCell ref="L9:N9"/>
  </mergeCells>
  <conditionalFormatting sqref="A2">
    <cfRule type="expression" dxfId="706" priority="16">
      <formula>MONTH(A2)&lt;&gt;Calendar1MonthOption</formula>
    </cfRule>
  </conditionalFormatting>
  <conditionalFormatting sqref="A3">
    <cfRule type="expression" dxfId="705" priority="15">
      <formula>MONTH(A3)&lt;&gt;Calendar1MonthOption</formula>
    </cfRule>
  </conditionalFormatting>
  <conditionalFormatting sqref="A8">
    <cfRule type="expression" dxfId="704" priority="14">
      <formula>MONTH(A8)&lt;&gt;Calendar1MonthOption</formula>
    </cfRule>
  </conditionalFormatting>
  <conditionalFormatting sqref="A9">
    <cfRule type="expression" dxfId="703" priority="13">
      <formula>MONTH(A9)&lt;&gt;Calendar1MonthOption</formula>
    </cfRule>
  </conditionalFormatting>
  <conditionalFormatting sqref="F4">
    <cfRule type="expression" dxfId="702" priority="12">
      <formula>MONTH(F4)&lt;&gt;Calendar1MonthOption</formula>
    </cfRule>
  </conditionalFormatting>
  <conditionalFormatting sqref="F5:F6">
    <cfRule type="expression" dxfId="701" priority="11">
      <formula>MONTH(F5)&lt;&gt;Calendar2MonthOption</formula>
    </cfRule>
  </conditionalFormatting>
  <conditionalFormatting sqref="F8">
    <cfRule type="expression" dxfId="700" priority="10">
      <formula>MONTH(F8)&lt;&gt;Calendar2MonthOption</formula>
    </cfRule>
  </conditionalFormatting>
  <conditionalFormatting sqref="F9">
    <cfRule type="expression" dxfId="699" priority="9">
      <formula>MONTH(F9)&lt;&gt;Calendar2MonthOption</formula>
    </cfRule>
  </conditionalFormatting>
  <conditionalFormatting sqref="K5">
    <cfRule type="expression" dxfId="698" priority="8">
      <formula>MONTH(K5)&lt;&gt;Calendar2MonthOption</formula>
    </cfRule>
  </conditionalFormatting>
  <conditionalFormatting sqref="K6:K7">
    <cfRule type="expression" dxfId="697" priority="7">
      <formula>MONTH(K6)&lt;&gt;Calendar2MonthOption</formula>
    </cfRule>
  </conditionalFormatting>
  <conditionalFormatting sqref="K6:K7">
    <cfRule type="expression" dxfId="696" priority="6">
      <formula>MONTH(K6)&lt;&gt;Calendar1MonthOption</formula>
    </cfRule>
  </conditionalFormatting>
  <conditionalFormatting sqref="F10">
    <cfRule type="expression" dxfId="695" priority="5">
      <formula>MONTH(F10)&lt;&gt;Calendar1MonthOption</formula>
    </cfRule>
  </conditionalFormatting>
  <conditionalFormatting sqref="F10">
    <cfRule type="expression" dxfId="694" priority="4">
      <formula>MONTH(F10)&lt;&gt;Calendar1MonthOption</formula>
    </cfRule>
  </conditionalFormatting>
  <conditionalFormatting sqref="K4">
    <cfRule type="expression" dxfId="693" priority="3">
      <formula>MONTH(K4)&lt;&gt;Calendar2MonthOption</formula>
    </cfRule>
  </conditionalFormatting>
  <conditionalFormatting sqref="K3">
    <cfRule type="expression" dxfId="692" priority="2">
      <formula>MONTH(K3)&lt;&gt;Calendar2MonthOption</formula>
    </cfRule>
  </conditionalFormatting>
  <conditionalFormatting sqref="K2">
    <cfRule type="expression" dxfId="691" priority="1">
      <formula>MONTH(K2)&lt;&gt;Calendar2MonthOption</formula>
    </cfRule>
  </conditionalFormatting>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L216"/>
  <sheetViews>
    <sheetView showGridLines="0" zoomScale="80" zoomScaleNormal="80" workbookViewId="0">
      <selection activeCell="K2" sqref="K2"/>
    </sheetView>
  </sheetViews>
  <sheetFormatPr defaultColWidth="8.77734375" defaultRowHeight="14.4" x14ac:dyDescent="0.3"/>
  <cols>
    <col min="1" max="1" width="2" customWidth="1"/>
    <col min="2" max="2" width="22.21875" customWidth="1"/>
    <col min="3" max="3" width="23.109375" customWidth="1"/>
    <col min="4" max="4" width="24.21875" customWidth="1"/>
    <col min="5" max="5" width="23.6640625" customWidth="1"/>
    <col min="6" max="6" width="25.6640625" customWidth="1"/>
    <col min="7" max="8" width="17.6640625" customWidth="1"/>
    <col min="9" max="9" width="2.44140625" customWidth="1"/>
    <col min="14" max="14" width="6.77734375" customWidth="1"/>
  </cols>
  <sheetData>
    <row r="1" spans="1:12" ht="54" customHeight="1" x14ac:dyDescent="0.9">
      <c r="A1" s="2"/>
      <c r="B1" s="1">
        <v>2020</v>
      </c>
      <c r="C1" s="100" t="s">
        <v>2</v>
      </c>
      <c r="D1" s="100"/>
      <c r="E1" s="100"/>
      <c r="F1" s="2"/>
      <c r="G1" s="2"/>
      <c r="H1" s="2"/>
    </row>
    <row r="2" spans="1:12" ht="14.25"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16"/>
      <c r="L2" t="s">
        <v>24</v>
      </c>
    </row>
    <row r="3" spans="1:12" ht="16.5"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17"/>
      <c r="L3" t="s">
        <v>25</v>
      </c>
    </row>
    <row r="4" spans="1:12" ht="54" customHeight="1" x14ac:dyDescent="0.3">
      <c r="B4" s="4"/>
      <c r="C4" s="9" t="s">
        <v>3</v>
      </c>
      <c r="D4" s="10" t="s">
        <v>4</v>
      </c>
      <c r="E4" s="4"/>
      <c r="F4" s="9" t="s">
        <v>5</v>
      </c>
      <c r="G4" s="12"/>
      <c r="H4" s="13"/>
      <c r="K4" s="18"/>
      <c r="L4" t="s">
        <v>26</v>
      </c>
    </row>
    <row r="5" spans="1:12" ht="40.799999999999997" customHeight="1" x14ac:dyDescent="0.3">
      <c r="B5" s="8"/>
      <c r="C5" s="9"/>
      <c r="D5" s="10"/>
      <c r="E5" s="8"/>
      <c r="F5" s="11" t="s">
        <v>6</v>
      </c>
      <c r="G5" s="13"/>
      <c r="H5" s="13"/>
      <c r="K5" s="19"/>
      <c r="L5" t="s">
        <v>27</v>
      </c>
    </row>
    <row r="6" spans="1:12" ht="16.5" customHeight="1" x14ac:dyDescent="0.3">
      <c r="B6" s="4">
        <f t="array" ref="B6:H6">Days+8+DATE(Calendar1Year,Calendar1MonthOption,1)-WEEKDAY(DATE(Calendar1Year,Calendar1MonthOption,1),WeekdayOption)</f>
        <v>43836</v>
      </c>
      <c r="C6" s="4">
        <v>43837</v>
      </c>
      <c r="D6" s="4">
        <v>43838</v>
      </c>
      <c r="E6" s="4">
        <v>43839</v>
      </c>
      <c r="F6" s="4">
        <v>43840</v>
      </c>
      <c r="G6" s="12">
        <v>43841</v>
      </c>
      <c r="H6" s="12">
        <v>43842</v>
      </c>
      <c r="K6" s="20"/>
      <c r="L6" t="s">
        <v>28</v>
      </c>
    </row>
    <row r="7" spans="1:12" ht="56.25" customHeight="1" x14ac:dyDescent="0.3">
      <c r="B7" s="8"/>
      <c r="C7" s="8"/>
      <c r="D7" s="8"/>
      <c r="E7" s="9" t="s">
        <v>7</v>
      </c>
      <c r="F7" s="14" t="s">
        <v>8</v>
      </c>
      <c r="G7" s="13"/>
      <c r="H7" s="13"/>
      <c r="K7" s="10"/>
      <c r="L7" t="s">
        <v>29</v>
      </c>
    </row>
    <row r="8" spans="1:12" ht="16.5" customHeight="1" x14ac:dyDescent="0.3">
      <c r="B8" s="4">
        <f t="array" ref="B8:H8">Days+15+DATE(Calendar1Year,Calendar1MonthOption,1)-WEEKDAY(DATE(Calendar1Year,Calendar1MonthOption,1),WeekdayOption)</f>
        <v>43843</v>
      </c>
      <c r="C8" s="4">
        <v>43844</v>
      </c>
      <c r="D8" s="4">
        <v>43845</v>
      </c>
      <c r="E8" s="4">
        <v>43846</v>
      </c>
      <c r="F8" s="4">
        <v>43847</v>
      </c>
      <c r="G8" s="12">
        <v>43848</v>
      </c>
      <c r="H8" s="12">
        <v>43849</v>
      </c>
      <c r="K8" s="21"/>
      <c r="L8" t="s">
        <v>30</v>
      </c>
    </row>
    <row r="9" spans="1:12" ht="56.25" customHeight="1" x14ac:dyDescent="0.3">
      <c r="B9" s="88" t="s">
        <v>9</v>
      </c>
      <c r="C9" s="89"/>
      <c r="D9" s="15" t="s">
        <v>10</v>
      </c>
      <c r="E9" s="8"/>
      <c r="F9" s="14" t="s">
        <v>11</v>
      </c>
      <c r="G9" s="13"/>
      <c r="H9" s="13"/>
      <c r="K9" s="22"/>
      <c r="L9" t="s">
        <v>31</v>
      </c>
    </row>
    <row r="10" spans="1:12" ht="16.5" customHeight="1" x14ac:dyDescent="0.3">
      <c r="B10" s="4">
        <f t="array" ref="B10:H10">Days+22+DATE(Calendar1Year,Calendar1MonthOption,1)-WEEKDAY(DATE(Calendar1Year,Calendar1MonthOption,1),WeekdayOption)</f>
        <v>43850</v>
      </c>
      <c r="C10" s="4">
        <v>43851</v>
      </c>
      <c r="D10" s="4">
        <v>43852</v>
      </c>
      <c r="E10" s="4">
        <v>43853</v>
      </c>
      <c r="F10" s="4">
        <v>43854</v>
      </c>
      <c r="G10" s="12">
        <v>43855</v>
      </c>
      <c r="H10" s="12">
        <v>43856</v>
      </c>
    </row>
    <row r="11" spans="1:12" ht="16.5" customHeight="1" x14ac:dyDescent="0.3">
      <c r="B11" s="10" t="s">
        <v>12</v>
      </c>
      <c r="C11" s="4"/>
      <c r="D11" s="80" t="s">
        <v>13</v>
      </c>
      <c r="E11" s="82" t="s">
        <v>14</v>
      </c>
      <c r="F11" s="11" t="s">
        <v>15</v>
      </c>
      <c r="G11" s="82" t="s">
        <v>17</v>
      </c>
      <c r="H11" s="84"/>
    </row>
    <row r="12" spans="1:12" ht="56.25" customHeight="1" x14ac:dyDescent="0.3">
      <c r="B12" s="10"/>
      <c r="C12" s="8"/>
      <c r="D12" s="81"/>
      <c r="E12" s="83"/>
      <c r="F12" s="14" t="s">
        <v>16</v>
      </c>
      <c r="G12" s="83"/>
      <c r="H12" s="85"/>
    </row>
    <row r="13" spans="1:12" ht="16.5" customHeight="1" x14ac:dyDescent="0.3">
      <c r="B13" s="4">
        <f t="array" ref="B13:H13">Days+29+DATE(Calendar1Year,Calendar1MonthOption,1)-WEEKDAY(DATE(Calendar1Year,Calendar1MonthOption,1),WeekdayOption)</f>
        <v>43857</v>
      </c>
      <c r="C13" s="4">
        <v>43858</v>
      </c>
      <c r="D13" s="4">
        <v>43859</v>
      </c>
      <c r="E13" s="4">
        <v>43860</v>
      </c>
      <c r="F13" s="4">
        <v>43861</v>
      </c>
      <c r="G13" s="12">
        <v>43862</v>
      </c>
      <c r="H13" s="12">
        <v>43863</v>
      </c>
    </row>
    <row r="14" spans="1:12" ht="16.5" customHeight="1" x14ac:dyDescent="0.3">
      <c r="B14" s="92" t="s">
        <v>17</v>
      </c>
      <c r="C14" s="94" t="s">
        <v>18</v>
      </c>
      <c r="D14" s="95" t="s">
        <v>19</v>
      </c>
      <c r="E14" s="96" t="s">
        <v>20</v>
      </c>
      <c r="F14" s="9" t="s">
        <v>5</v>
      </c>
      <c r="G14" s="12"/>
      <c r="H14" s="12"/>
    </row>
    <row r="15" spans="1:12" ht="76.2" customHeight="1" x14ac:dyDescent="0.3">
      <c r="B15" s="92"/>
      <c r="C15" s="94"/>
      <c r="D15" s="95"/>
      <c r="E15" s="96"/>
      <c r="F15" s="11" t="s">
        <v>6</v>
      </c>
      <c r="G15" s="12"/>
      <c r="H15" s="12"/>
    </row>
    <row r="16" spans="1:12" ht="57" customHeight="1" x14ac:dyDescent="0.3">
      <c r="B16" s="93"/>
      <c r="C16" s="97" t="s">
        <v>17</v>
      </c>
      <c r="D16" s="98"/>
      <c r="E16" s="9" t="s">
        <v>21</v>
      </c>
      <c r="F16" s="25" t="s">
        <v>22</v>
      </c>
      <c r="G16" s="13"/>
      <c r="H16" s="13"/>
    </row>
    <row r="17" spans="1:8" ht="16.5" customHeight="1" x14ac:dyDescent="0.3">
      <c r="B17" s="4">
        <f t="array" ref="B17:C17">Days+36+DATE(Calendar1Year,Calendar1MonthOption,1)-WEEKDAY(DATE(Calendar1Year,Calendar1MonthOption,1),WeekdayOption)</f>
        <v>43864</v>
      </c>
      <c r="C17" s="12">
        <v>43865</v>
      </c>
      <c r="D17" s="101" t="s">
        <v>0</v>
      </c>
      <c r="E17" s="101"/>
      <c r="F17" s="101"/>
      <c r="G17" s="101"/>
      <c r="H17" s="101"/>
    </row>
    <row r="18" spans="1:8" ht="63.75" customHeight="1" x14ac:dyDescent="0.3">
      <c r="B18" s="11" t="s">
        <v>23</v>
      </c>
      <c r="C18" s="13"/>
      <c r="D18" s="99"/>
      <c r="E18" s="99"/>
      <c r="F18" s="99"/>
      <c r="G18" s="99"/>
      <c r="H18" s="99"/>
    </row>
    <row r="19" spans="1:8" ht="54" customHeight="1" x14ac:dyDescent="0.9">
      <c r="A19" s="2"/>
      <c r="B19" s="1">
        <f>YEAR(DATE(Calendar1Year,Calendar1MonthOption+1,1))</f>
        <v>2020</v>
      </c>
      <c r="C19" s="100" t="str">
        <f>TEXT(DATE(Calendar1Year,Calendar1MonthOption+1,1),"mmmm")</f>
        <v>February</v>
      </c>
      <c r="D19" s="100"/>
      <c r="E19" s="100"/>
      <c r="F19" s="7"/>
      <c r="G19" s="7"/>
      <c r="H19" s="2"/>
    </row>
    <row r="20" spans="1:8" ht="14.25" customHeight="1" x14ac:dyDescent="0.3">
      <c r="A20" s="3"/>
      <c r="B20" s="5" t="str">
        <f>UPPER(TEXT(B21,"dddd"))</f>
        <v>MONDAY</v>
      </c>
      <c r="C20" s="6" t="str">
        <f t="shared" ref="C20:H20" si="1">UPPER(TEXT(C21,"dddd"))</f>
        <v>TUESDAY</v>
      </c>
      <c r="D20" s="5" t="str">
        <f t="shared" si="1"/>
        <v>WEDNESDAY</v>
      </c>
      <c r="E20" s="6" t="str">
        <f t="shared" si="1"/>
        <v>THURSDAY</v>
      </c>
      <c r="F20" s="5" t="str">
        <f t="shared" si="1"/>
        <v>FRIDAY</v>
      </c>
      <c r="G20" s="6" t="str">
        <f t="shared" si="1"/>
        <v>SATURDAY</v>
      </c>
      <c r="H20" s="5" t="str">
        <f t="shared" si="1"/>
        <v>SUNDAY</v>
      </c>
    </row>
    <row r="21" spans="1:8" ht="16.5" customHeight="1" x14ac:dyDescent="0.3">
      <c r="B21" s="4">
        <f t="array" ref="B21:H21">Days+1+DATE(Calendar2Year,Calendar2MonthOption,1)-WEEKDAY(DATE(Calendar2Year,Calendar2MonthOption,1),WeekdayOption)</f>
        <v>43857</v>
      </c>
      <c r="C21" s="4">
        <v>43858</v>
      </c>
      <c r="D21" s="4">
        <v>43859</v>
      </c>
      <c r="E21" s="4">
        <v>43860</v>
      </c>
      <c r="F21" s="4">
        <v>43861</v>
      </c>
      <c r="G21" s="12">
        <v>43862</v>
      </c>
      <c r="H21" s="12">
        <v>43863</v>
      </c>
    </row>
    <row r="22" spans="1:8" ht="16.5" customHeight="1" x14ac:dyDescent="0.3">
      <c r="B22" s="92" t="s">
        <v>17</v>
      </c>
      <c r="C22" s="94" t="s">
        <v>18</v>
      </c>
      <c r="D22" s="95" t="s">
        <v>19</v>
      </c>
      <c r="E22" s="96" t="s">
        <v>20</v>
      </c>
      <c r="F22" s="9" t="s">
        <v>5</v>
      </c>
      <c r="G22" s="12"/>
      <c r="H22" s="12"/>
    </row>
    <row r="23" spans="1:8" ht="43.2" customHeight="1" x14ac:dyDescent="0.3">
      <c r="B23" s="92"/>
      <c r="C23" s="94"/>
      <c r="D23" s="95"/>
      <c r="E23" s="96"/>
      <c r="F23" s="11" t="s">
        <v>6</v>
      </c>
      <c r="G23" s="12"/>
      <c r="H23" s="12"/>
    </row>
    <row r="24" spans="1:8" ht="56.25" customHeight="1" x14ac:dyDescent="0.3">
      <c r="B24" s="93"/>
      <c r="C24" s="97" t="s">
        <v>17</v>
      </c>
      <c r="D24" s="98"/>
      <c r="E24" s="9" t="s">
        <v>21</v>
      </c>
      <c r="F24" s="25" t="s">
        <v>22</v>
      </c>
      <c r="G24" s="13"/>
      <c r="H24" s="13"/>
    </row>
    <row r="25" spans="1:8" ht="16.5" customHeight="1" x14ac:dyDescent="0.3">
      <c r="B25" s="4">
        <f t="array" ref="B25:H25">Days+8+DATE(Calendar2Year,Calendar2MonthOption,1)-WEEKDAY(DATE(Calendar2Year,Calendar2MonthOption,1),WeekdayOption)</f>
        <v>43864</v>
      </c>
      <c r="C25" s="4">
        <v>43865</v>
      </c>
      <c r="D25" s="4">
        <v>43866</v>
      </c>
      <c r="E25" s="4">
        <v>43867</v>
      </c>
      <c r="F25" s="4">
        <v>43868</v>
      </c>
      <c r="G25" s="12">
        <v>43869</v>
      </c>
      <c r="H25" s="12">
        <v>43870</v>
      </c>
    </row>
    <row r="26" spans="1:8" ht="56.25" customHeight="1" x14ac:dyDescent="0.3">
      <c r="B26" s="8"/>
      <c r="C26" s="8"/>
      <c r="D26" s="8"/>
      <c r="E26" s="9" t="s">
        <v>7</v>
      </c>
      <c r="F26" s="14" t="s">
        <v>8</v>
      </c>
      <c r="G26" s="13"/>
      <c r="H26" s="13"/>
    </row>
    <row r="27" spans="1:8" ht="16.5" customHeight="1" x14ac:dyDescent="0.3">
      <c r="B27" s="4">
        <f t="array" ref="B27:H27">Days+15+DATE(Calendar2Year,Calendar2MonthOption,1)-WEEKDAY(DATE(Calendar2Year,Calendar2MonthOption,1),WeekdayOption)</f>
        <v>43871</v>
      </c>
      <c r="C27" s="4">
        <v>43872</v>
      </c>
      <c r="D27" s="4">
        <v>43873</v>
      </c>
      <c r="E27" s="4">
        <v>43874</v>
      </c>
      <c r="F27" s="4">
        <v>43875</v>
      </c>
      <c r="G27" s="12">
        <v>43876</v>
      </c>
      <c r="H27" s="12">
        <v>43877</v>
      </c>
    </row>
    <row r="28" spans="1:8" ht="56.25" customHeight="1" x14ac:dyDescent="0.3">
      <c r="B28" s="88" t="s">
        <v>9</v>
      </c>
      <c r="C28" s="89"/>
      <c r="D28" s="15" t="s">
        <v>10</v>
      </c>
      <c r="E28" s="8"/>
      <c r="F28" s="14" t="s">
        <v>11</v>
      </c>
      <c r="G28" s="13"/>
      <c r="H28" s="13"/>
    </row>
    <row r="29" spans="1:8" ht="16.5" customHeight="1" x14ac:dyDescent="0.3">
      <c r="B29" s="4">
        <f t="array" ref="B29:H29">Days+22+DATE(Calendar2Year,Calendar2MonthOption,1)-WEEKDAY(DATE(Calendar2Year,Calendar2MonthOption,1),WeekdayOption)</f>
        <v>43878</v>
      </c>
      <c r="C29" s="4">
        <v>43879</v>
      </c>
      <c r="D29" s="4">
        <v>43880</v>
      </c>
      <c r="E29" s="4">
        <v>43881</v>
      </c>
      <c r="F29" s="4">
        <v>43882</v>
      </c>
      <c r="G29" s="12">
        <v>43883</v>
      </c>
      <c r="H29" s="12">
        <v>43884</v>
      </c>
    </row>
    <row r="30" spans="1:8" ht="36" customHeight="1" x14ac:dyDescent="0.3">
      <c r="B30" s="23" t="s">
        <v>32</v>
      </c>
      <c r="C30" s="4"/>
      <c r="D30" s="80" t="s">
        <v>13</v>
      </c>
      <c r="E30" s="82" t="s">
        <v>14</v>
      </c>
      <c r="F30" s="11" t="s">
        <v>15</v>
      </c>
      <c r="G30" s="82" t="s">
        <v>17</v>
      </c>
      <c r="H30" s="84"/>
    </row>
    <row r="31" spans="1:8" ht="56.25" customHeight="1" x14ac:dyDescent="0.3">
      <c r="B31" s="23"/>
      <c r="C31" s="8"/>
      <c r="D31" s="81"/>
      <c r="E31" s="83"/>
      <c r="F31" s="14" t="s">
        <v>16</v>
      </c>
      <c r="G31" s="83"/>
      <c r="H31" s="85"/>
    </row>
    <row r="32" spans="1:8" ht="16.5" customHeight="1" x14ac:dyDescent="0.3">
      <c r="B32" s="4">
        <f t="array" ref="B32:H32">Days+29+DATE(Calendar2Year,Calendar2MonthOption,1)-WEEKDAY(DATE(Calendar2Year,Calendar2MonthOption,1),WeekdayOption)</f>
        <v>43885</v>
      </c>
      <c r="C32" s="4">
        <v>43886</v>
      </c>
      <c r="D32" s="4">
        <v>43887</v>
      </c>
      <c r="E32" s="4">
        <v>43888</v>
      </c>
      <c r="F32" s="4">
        <v>43889</v>
      </c>
      <c r="G32" s="12">
        <v>43890</v>
      </c>
      <c r="H32" s="12">
        <v>43891</v>
      </c>
    </row>
    <row r="33" spans="1:8" ht="16.5" customHeight="1" x14ac:dyDescent="0.3">
      <c r="B33" s="92" t="s">
        <v>17</v>
      </c>
      <c r="C33" s="94" t="s">
        <v>18</v>
      </c>
      <c r="D33" s="95" t="s">
        <v>19</v>
      </c>
      <c r="E33" s="96" t="s">
        <v>20</v>
      </c>
      <c r="F33" s="9" t="s">
        <v>5</v>
      </c>
      <c r="G33" s="12"/>
      <c r="H33" s="12"/>
    </row>
    <row r="34" spans="1:8" ht="45.6" customHeight="1" x14ac:dyDescent="0.3">
      <c r="B34" s="92"/>
      <c r="C34" s="94"/>
      <c r="D34" s="95"/>
      <c r="E34" s="96"/>
      <c r="F34" s="11" t="s">
        <v>6</v>
      </c>
      <c r="G34" s="12"/>
      <c r="H34" s="12"/>
    </row>
    <row r="35" spans="1:8" ht="53.4" customHeight="1" x14ac:dyDescent="0.3">
      <c r="B35" s="93"/>
      <c r="C35" s="97" t="s">
        <v>17</v>
      </c>
      <c r="D35" s="98"/>
      <c r="E35" s="9" t="s">
        <v>21</v>
      </c>
      <c r="F35" s="25" t="s">
        <v>22</v>
      </c>
      <c r="G35" s="13"/>
      <c r="H35" s="13"/>
    </row>
    <row r="36" spans="1:8" ht="16.5" customHeight="1" x14ac:dyDescent="0.3">
      <c r="B36" s="4">
        <f t="array" ref="B36:C36">Days+36+DATE(Calendar2Year,Calendar2MonthOption,1)-WEEKDAY(DATE(Calendar2Year,Calendar2MonthOption,1),WeekdayOption)</f>
        <v>43892</v>
      </c>
      <c r="C36" s="4">
        <v>43893</v>
      </c>
      <c r="D36" s="102" t="s">
        <v>0</v>
      </c>
      <c r="E36" s="102"/>
      <c r="F36" s="102"/>
      <c r="G36" s="102"/>
      <c r="H36" s="102"/>
    </row>
    <row r="37" spans="1:8" ht="63.75" customHeight="1" x14ac:dyDescent="0.3">
      <c r="B37" s="8"/>
      <c r="C37" s="8"/>
      <c r="D37" s="99"/>
      <c r="E37" s="99"/>
      <c r="F37" s="99"/>
      <c r="G37" s="99"/>
      <c r="H37" s="99"/>
    </row>
    <row r="38" spans="1:8" ht="54" customHeight="1" x14ac:dyDescent="0.9">
      <c r="A38" s="2"/>
      <c r="B38" s="1">
        <f>YEAR(DATE(Calendar2Year,Calendar2MonthOption+1,1))</f>
        <v>2020</v>
      </c>
      <c r="C38" s="100" t="str">
        <f>TEXT(DATE(Calendar2Year,Calendar2MonthOption+1,1),"mmmm")</f>
        <v>March</v>
      </c>
      <c r="D38" s="100"/>
      <c r="E38" s="100"/>
      <c r="F38" s="7"/>
      <c r="G38" s="7"/>
      <c r="H38" s="2"/>
    </row>
    <row r="39" spans="1:8" ht="14.25" customHeight="1" x14ac:dyDescent="0.3">
      <c r="A39" s="3"/>
      <c r="B39" s="5" t="str">
        <f>UPPER(TEXT(B40,"dddd"))</f>
        <v>MONDAY</v>
      </c>
      <c r="C39" s="6" t="str">
        <f t="shared" ref="C39" si="2">UPPER(TEXT(C40,"dddd"))</f>
        <v>TUESDAY</v>
      </c>
      <c r="D39" s="5" t="str">
        <f t="shared" ref="D39" si="3">UPPER(TEXT(D40,"dddd"))</f>
        <v>WEDNESDAY</v>
      </c>
      <c r="E39" s="6" t="str">
        <f t="shared" ref="E39" si="4">UPPER(TEXT(E40,"dddd"))</f>
        <v>THURSDAY</v>
      </c>
      <c r="F39" s="5" t="str">
        <f t="shared" ref="F39" si="5">UPPER(TEXT(F40,"dddd"))</f>
        <v>FRIDAY</v>
      </c>
      <c r="G39" s="6" t="str">
        <f t="shared" ref="G39" si="6">UPPER(TEXT(G40,"dddd"))</f>
        <v>SATURDAY</v>
      </c>
      <c r="H39" s="5" t="str">
        <f t="shared" ref="H39" si="7">UPPER(TEXT(H40,"dddd"))</f>
        <v>SUNDAY</v>
      </c>
    </row>
    <row r="40" spans="1:8" ht="16.5" customHeight="1" x14ac:dyDescent="0.3">
      <c r="B40" s="4">
        <f t="array" ref="B40:H40">Days+1+DATE(Calendar3Year,Calendar3MonthOption,1)-WEEKDAY(DATE(Calendar3Year,Calendar3MonthOption,1),WeekdayOption)</f>
        <v>43885</v>
      </c>
      <c r="C40" s="4">
        <v>43886</v>
      </c>
      <c r="D40" s="4">
        <v>43887</v>
      </c>
      <c r="E40" s="4">
        <v>43888</v>
      </c>
      <c r="F40" s="4">
        <v>43889</v>
      </c>
      <c r="G40" s="12">
        <v>43890</v>
      </c>
      <c r="H40" s="12">
        <v>43891</v>
      </c>
    </row>
    <row r="41" spans="1:8" ht="16.5" customHeight="1" x14ac:dyDescent="0.3">
      <c r="B41" s="92" t="s">
        <v>17</v>
      </c>
      <c r="C41" s="94" t="s">
        <v>18</v>
      </c>
      <c r="D41" s="95" t="s">
        <v>19</v>
      </c>
      <c r="E41" s="96" t="s">
        <v>20</v>
      </c>
      <c r="F41" s="9" t="s">
        <v>5</v>
      </c>
      <c r="G41" s="12"/>
      <c r="H41" s="12"/>
    </row>
    <row r="42" spans="1:8" ht="24" customHeight="1" x14ac:dyDescent="0.3">
      <c r="B42" s="92"/>
      <c r="C42" s="94"/>
      <c r="D42" s="95"/>
      <c r="E42" s="96"/>
      <c r="F42" s="11" t="s">
        <v>6</v>
      </c>
      <c r="G42" s="12"/>
      <c r="H42" s="12"/>
    </row>
    <row r="43" spans="1:8" ht="56.25" customHeight="1" x14ac:dyDescent="0.3">
      <c r="B43" s="93"/>
      <c r="C43" s="97" t="s">
        <v>17</v>
      </c>
      <c r="D43" s="98"/>
      <c r="E43" s="9" t="s">
        <v>21</v>
      </c>
      <c r="F43" s="25" t="s">
        <v>22</v>
      </c>
      <c r="G43" s="13"/>
      <c r="H43" s="13"/>
    </row>
    <row r="44" spans="1:8" ht="16.5" customHeight="1" x14ac:dyDescent="0.3">
      <c r="B44" s="4">
        <f t="array" ref="B44:H44">Days+8+DATE(Calendar3Year,Calendar3MonthOption,1)-WEEKDAY(DATE(Calendar3Year,Calendar3MonthOption,1),WeekdayOption)</f>
        <v>43892</v>
      </c>
      <c r="C44" s="4">
        <v>43893</v>
      </c>
      <c r="D44" s="4">
        <v>43894</v>
      </c>
      <c r="E44" s="4">
        <v>43895</v>
      </c>
      <c r="F44" s="4">
        <v>43896</v>
      </c>
      <c r="G44" s="12">
        <v>43897</v>
      </c>
      <c r="H44" s="12">
        <v>43898</v>
      </c>
    </row>
    <row r="45" spans="1:8" ht="56.25" customHeight="1" x14ac:dyDescent="0.3">
      <c r="B45" s="8"/>
      <c r="C45" s="8"/>
      <c r="D45" s="8"/>
      <c r="E45" s="9" t="s">
        <v>7</v>
      </c>
      <c r="F45" s="14" t="s">
        <v>8</v>
      </c>
      <c r="G45" s="13"/>
      <c r="H45" s="13"/>
    </row>
    <row r="46" spans="1:8" ht="16.5" customHeight="1" x14ac:dyDescent="0.3">
      <c r="B46" s="4">
        <f t="array" ref="B46:H46">Days+15+DATE(Calendar3Year,Calendar3MonthOption,1)-WEEKDAY(DATE(Calendar3Year,Calendar3MonthOption,1),WeekdayOption)</f>
        <v>43899</v>
      </c>
      <c r="C46" s="4">
        <v>43900</v>
      </c>
      <c r="D46" s="4">
        <v>43901</v>
      </c>
      <c r="E46" s="4">
        <v>43902</v>
      </c>
      <c r="F46" s="4">
        <v>43903</v>
      </c>
      <c r="G46" s="12">
        <v>43904</v>
      </c>
      <c r="H46" s="12">
        <v>43905</v>
      </c>
    </row>
    <row r="47" spans="1:8" ht="56.25" customHeight="1" x14ac:dyDescent="0.3">
      <c r="B47" s="88" t="s">
        <v>9</v>
      </c>
      <c r="C47" s="89"/>
      <c r="D47" s="15" t="s">
        <v>10</v>
      </c>
      <c r="E47" s="8"/>
      <c r="F47" s="14" t="s">
        <v>11</v>
      </c>
      <c r="G47" s="13"/>
      <c r="H47" s="13"/>
    </row>
    <row r="48" spans="1:8" ht="16.5" customHeight="1" x14ac:dyDescent="0.3">
      <c r="B48" s="4">
        <f t="array" ref="B48:H48">Days+22+DATE(Calendar3Year,Calendar3MonthOption,1)-WEEKDAY(DATE(Calendar3Year,Calendar3MonthOption,1),WeekdayOption)</f>
        <v>43906</v>
      </c>
      <c r="C48" s="4">
        <v>43907</v>
      </c>
      <c r="D48" s="4">
        <v>43908</v>
      </c>
      <c r="E48" s="4">
        <v>43909</v>
      </c>
      <c r="F48" s="4">
        <v>43910</v>
      </c>
      <c r="G48" s="12">
        <v>43911</v>
      </c>
      <c r="H48" s="12">
        <v>43912</v>
      </c>
    </row>
    <row r="49" spans="1:8" ht="16.5" customHeight="1" x14ac:dyDescent="0.3">
      <c r="B49" s="4"/>
      <c r="C49" s="4"/>
      <c r="D49" s="80" t="s">
        <v>13</v>
      </c>
      <c r="E49" s="82" t="s">
        <v>14</v>
      </c>
      <c r="F49" s="11" t="s">
        <v>15</v>
      </c>
      <c r="G49" s="82" t="s">
        <v>17</v>
      </c>
      <c r="H49" s="84"/>
    </row>
    <row r="50" spans="1:8" ht="56.25" customHeight="1" x14ac:dyDescent="0.3">
      <c r="B50" s="8"/>
      <c r="C50" s="8"/>
      <c r="D50" s="81"/>
      <c r="E50" s="83"/>
      <c r="F50" s="14" t="s">
        <v>16</v>
      </c>
      <c r="G50" s="83"/>
      <c r="H50" s="85"/>
    </row>
    <row r="51" spans="1:8" ht="16.5" customHeight="1" x14ac:dyDescent="0.3">
      <c r="B51" s="4">
        <f t="array" ref="B51:H51">Days+29+DATE(Calendar3Year,Calendar3MonthOption,1)-WEEKDAY(DATE(Calendar3Year,Calendar3MonthOption,1),WeekdayOption)</f>
        <v>43913</v>
      </c>
      <c r="C51" s="4">
        <v>43914</v>
      </c>
      <c r="D51" s="4">
        <v>43915</v>
      </c>
      <c r="E51" s="4">
        <v>43916</v>
      </c>
      <c r="F51" s="4">
        <v>43917</v>
      </c>
      <c r="G51" s="12">
        <v>43918</v>
      </c>
      <c r="H51" s="12">
        <v>43919</v>
      </c>
    </row>
    <row r="52" spans="1:8" ht="16.5" customHeight="1" x14ac:dyDescent="0.3">
      <c r="B52" s="92" t="s">
        <v>17</v>
      </c>
      <c r="C52" s="94" t="s">
        <v>18</v>
      </c>
      <c r="D52" s="95" t="s">
        <v>19</v>
      </c>
      <c r="E52" s="96" t="s">
        <v>20</v>
      </c>
      <c r="F52" s="103" t="s">
        <v>22</v>
      </c>
      <c r="G52" s="12"/>
      <c r="H52" s="12"/>
    </row>
    <row r="53" spans="1:8" ht="24" customHeight="1" x14ac:dyDescent="0.3">
      <c r="B53" s="92"/>
      <c r="C53" s="94"/>
      <c r="D53" s="95"/>
      <c r="E53" s="96"/>
      <c r="F53" s="103"/>
      <c r="G53" s="12"/>
      <c r="H53" s="12"/>
    </row>
    <row r="54" spans="1:8" ht="57" customHeight="1" x14ac:dyDescent="0.3">
      <c r="B54" s="93"/>
      <c r="C54" s="97" t="s">
        <v>17</v>
      </c>
      <c r="D54" s="98"/>
      <c r="E54" s="9" t="s">
        <v>21</v>
      </c>
      <c r="F54" s="104"/>
      <c r="G54" s="13"/>
      <c r="H54" s="13"/>
    </row>
    <row r="55" spans="1:8" ht="16.5" customHeight="1" x14ac:dyDescent="0.3">
      <c r="B55" s="4">
        <f t="array" ref="B55:C55">Days+36+DATE(Calendar3Year,Calendar3MonthOption,1)-WEEKDAY(DATE(Calendar3Year,Calendar3MonthOption,1),WeekdayOption)</f>
        <v>43920</v>
      </c>
      <c r="C55" s="4">
        <v>43921</v>
      </c>
      <c r="D55" s="102" t="s">
        <v>0</v>
      </c>
      <c r="E55" s="102"/>
      <c r="F55" s="102"/>
      <c r="G55" s="102"/>
      <c r="H55" s="102"/>
    </row>
    <row r="56" spans="1:8" ht="63.75" customHeight="1" x14ac:dyDescent="0.3">
      <c r="B56" s="8"/>
      <c r="C56" s="8"/>
      <c r="D56" s="99"/>
      <c r="E56" s="99"/>
      <c r="F56" s="99"/>
      <c r="G56" s="99"/>
      <c r="H56" s="99"/>
    </row>
    <row r="57" spans="1:8" ht="54" customHeight="1" x14ac:dyDescent="0.9">
      <c r="A57" s="2"/>
      <c r="B57" s="1">
        <f>YEAR(DATE(Calendar3Year,Calendar3MonthOption+1,1))</f>
        <v>2020</v>
      </c>
      <c r="C57" s="100" t="str">
        <f>TEXT(DATE(Calendar3Year,Calendar3MonthOption+1,1),"mmmm")</f>
        <v>April</v>
      </c>
      <c r="D57" s="100"/>
      <c r="E57" s="100"/>
      <c r="F57" s="7"/>
      <c r="G57" s="7"/>
      <c r="H57" s="2"/>
    </row>
    <row r="58" spans="1:8" ht="14.25" customHeight="1" x14ac:dyDescent="0.3">
      <c r="A58" s="3"/>
      <c r="B58" s="5" t="str">
        <f>UPPER(TEXT(B59,"dddd"))</f>
        <v>MONDAY</v>
      </c>
      <c r="C58" s="6" t="str">
        <f t="shared" ref="C58" si="8">UPPER(TEXT(C59,"dddd"))</f>
        <v>TUESDAY</v>
      </c>
      <c r="D58" s="5" t="str">
        <f t="shared" ref="D58" si="9">UPPER(TEXT(D59,"dddd"))</f>
        <v>WEDNESDAY</v>
      </c>
      <c r="E58" s="6" t="str">
        <f t="shared" ref="E58" si="10">UPPER(TEXT(E59,"dddd"))</f>
        <v>THURSDAY</v>
      </c>
      <c r="F58" s="5" t="str">
        <f t="shared" ref="F58" si="11">UPPER(TEXT(F59,"dddd"))</f>
        <v>FRIDAY</v>
      </c>
      <c r="G58" s="6" t="str">
        <f t="shared" ref="G58" si="12">UPPER(TEXT(G59,"dddd"))</f>
        <v>SATURDAY</v>
      </c>
      <c r="H58" s="5" t="str">
        <f t="shared" ref="H58" si="13">UPPER(TEXT(H59,"dddd"))</f>
        <v>SUNDAY</v>
      </c>
    </row>
    <row r="59" spans="1:8" ht="16.2" customHeight="1" x14ac:dyDescent="0.3">
      <c r="B59" s="4">
        <f t="array" ref="B59:H59">Days+1+DATE(Calendar4Year,Calendar4MonthOption,1)-WEEKDAY(DATE(Calendar4Year,Calendar4MonthOption,1),WeekdayOption)</f>
        <v>43920</v>
      </c>
      <c r="C59" s="4">
        <v>43921</v>
      </c>
      <c r="D59" s="4">
        <v>43922</v>
      </c>
      <c r="E59" s="4">
        <v>43923</v>
      </c>
      <c r="F59" s="4">
        <v>43924</v>
      </c>
      <c r="G59" s="12">
        <v>43925</v>
      </c>
      <c r="H59" s="12">
        <v>43926</v>
      </c>
    </row>
    <row r="60" spans="1:8" ht="16.5" customHeight="1" x14ac:dyDescent="0.3">
      <c r="B60" s="4"/>
      <c r="C60" s="4"/>
      <c r="D60" s="4"/>
      <c r="E60" s="4"/>
      <c r="F60" s="9" t="s">
        <v>5</v>
      </c>
      <c r="G60" s="12"/>
      <c r="H60" s="12"/>
    </row>
    <row r="61" spans="1:8" ht="56.25" customHeight="1" x14ac:dyDescent="0.3">
      <c r="B61" s="8"/>
      <c r="C61" s="8"/>
      <c r="D61" s="8"/>
      <c r="F61" s="11" t="s">
        <v>6</v>
      </c>
      <c r="G61" s="13"/>
      <c r="H61" s="13"/>
    </row>
    <row r="62" spans="1:8" ht="16.5" customHeight="1" x14ac:dyDescent="0.3">
      <c r="B62" s="4">
        <f t="array" ref="B62:H62">Days+8+DATE(Calendar4Year,Calendar4MonthOption,1)-WEEKDAY(DATE(Calendar4Year,Calendar4MonthOption,1),WeekdayOption)</f>
        <v>43927</v>
      </c>
      <c r="C62" s="4">
        <v>43928</v>
      </c>
      <c r="D62" s="4">
        <v>43929</v>
      </c>
      <c r="E62" s="4">
        <v>43930</v>
      </c>
      <c r="F62" s="4">
        <v>43931</v>
      </c>
      <c r="G62" s="12">
        <v>43932</v>
      </c>
      <c r="H62" s="12">
        <v>43933</v>
      </c>
    </row>
    <row r="63" spans="1:8" ht="56.25" customHeight="1" x14ac:dyDescent="0.3">
      <c r="B63" s="8"/>
      <c r="C63" s="8"/>
      <c r="D63" s="8"/>
      <c r="E63" s="9" t="s">
        <v>7</v>
      </c>
      <c r="F63" s="14" t="s">
        <v>8</v>
      </c>
      <c r="G63" s="13"/>
      <c r="H63" s="13"/>
    </row>
    <row r="64" spans="1:8" ht="16.5" customHeight="1" x14ac:dyDescent="0.3">
      <c r="B64" s="4">
        <f t="array" ref="B64:H64">Days+15+DATE(Calendar4Year,Calendar4MonthOption,1)-WEEKDAY(DATE(Calendar4Year,Calendar4MonthOption,1),WeekdayOption)</f>
        <v>43934</v>
      </c>
      <c r="C64" s="4">
        <v>43935</v>
      </c>
      <c r="D64" s="4">
        <v>43936</v>
      </c>
      <c r="E64" s="4">
        <v>43937</v>
      </c>
      <c r="F64" s="4">
        <v>43938</v>
      </c>
      <c r="G64" s="12">
        <v>43939</v>
      </c>
      <c r="H64" s="12">
        <v>43940</v>
      </c>
    </row>
    <row r="65" spans="1:8" ht="56.25" customHeight="1" x14ac:dyDescent="0.3">
      <c r="B65" s="88" t="s">
        <v>9</v>
      </c>
      <c r="C65" s="89"/>
      <c r="D65" s="15" t="s">
        <v>10</v>
      </c>
      <c r="E65" s="8"/>
      <c r="F65" s="14" t="s">
        <v>11</v>
      </c>
      <c r="G65" s="13"/>
      <c r="H65" s="13"/>
    </row>
    <row r="66" spans="1:8" ht="16.5" customHeight="1" x14ac:dyDescent="0.3">
      <c r="B66" s="4">
        <f t="array" ref="B66:H66">Days+22+DATE(Calendar4Year,Calendar4MonthOption,1)-WEEKDAY(DATE(Calendar4Year,Calendar4MonthOption,1),WeekdayOption)</f>
        <v>43941</v>
      </c>
      <c r="C66" s="4">
        <v>43942</v>
      </c>
      <c r="D66" s="4">
        <v>43943</v>
      </c>
      <c r="E66" s="4">
        <v>43944</v>
      </c>
      <c r="F66" s="4">
        <v>43945</v>
      </c>
      <c r="G66" s="12">
        <v>43946</v>
      </c>
      <c r="H66" s="12">
        <v>43947</v>
      </c>
    </row>
    <row r="67" spans="1:8" ht="16.5" customHeight="1" x14ac:dyDescent="0.3">
      <c r="B67" s="4"/>
      <c r="C67" s="4"/>
      <c r="D67" s="80" t="s">
        <v>13</v>
      </c>
      <c r="E67" s="82" t="s">
        <v>14</v>
      </c>
      <c r="F67" s="11" t="s">
        <v>15</v>
      </c>
      <c r="G67" s="82" t="s">
        <v>17</v>
      </c>
      <c r="H67" s="84"/>
    </row>
    <row r="68" spans="1:8" ht="56.25" customHeight="1" x14ac:dyDescent="0.3">
      <c r="B68" s="8"/>
      <c r="C68" s="8"/>
      <c r="D68" s="81"/>
      <c r="E68" s="83"/>
      <c r="F68" s="14" t="s">
        <v>16</v>
      </c>
      <c r="G68" s="83"/>
      <c r="H68" s="85"/>
    </row>
    <row r="69" spans="1:8" ht="16.5" customHeight="1" x14ac:dyDescent="0.3">
      <c r="B69" s="4">
        <f t="array" ref="B69:H69">Days+29+DATE(Calendar4Year,Calendar4MonthOption,1)-WEEKDAY(DATE(Calendar4Year,Calendar4MonthOption,1),WeekdayOption)</f>
        <v>43948</v>
      </c>
      <c r="C69" s="4">
        <v>43949</v>
      </c>
      <c r="D69" s="4">
        <v>43950</v>
      </c>
      <c r="E69" s="4">
        <v>43951</v>
      </c>
      <c r="F69" s="4">
        <v>43952</v>
      </c>
      <c r="G69" s="12">
        <v>43953</v>
      </c>
      <c r="H69" s="12">
        <v>43954</v>
      </c>
    </row>
    <row r="70" spans="1:8" ht="16.5" customHeight="1" x14ac:dyDescent="0.3">
      <c r="B70" s="92" t="s">
        <v>17</v>
      </c>
      <c r="C70" s="94" t="s">
        <v>18</v>
      </c>
      <c r="D70" s="95" t="s">
        <v>19</v>
      </c>
      <c r="E70" s="96" t="s">
        <v>20</v>
      </c>
      <c r="F70" s="9" t="s">
        <v>5</v>
      </c>
      <c r="G70" s="12"/>
      <c r="H70" s="12"/>
    </row>
    <row r="71" spans="1:8" ht="16.5" customHeight="1" x14ac:dyDescent="0.3">
      <c r="B71" s="92"/>
      <c r="C71" s="94"/>
      <c r="D71" s="95"/>
      <c r="E71" s="96"/>
      <c r="F71" s="11" t="s">
        <v>6</v>
      </c>
      <c r="G71" s="12"/>
      <c r="H71" s="12"/>
    </row>
    <row r="72" spans="1:8" ht="57" customHeight="1" x14ac:dyDescent="0.3">
      <c r="B72" s="93"/>
      <c r="C72" s="97" t="s">
        <v>17</v>
      </c>
      <c r="D72" s="98"/>
      <c r="E72" s="9" t="s">
        <v>21</v>
      </c>
      <c r="F72" s="25" t="s">
        <v>22</v>
      </c>
      <c r="G72" s="13"/>
      <c r="H72" s="13"/>
    </row>
    <row r="73" spans="1:8" ht="16.5" customHeight="1" x14ac:dyDescent="0.3">
      <c r="B73" s="4">
        <f t="array" ref="B73:C73">Days+36+DATE(Calendar4Year,Calendar4MonthOption,1)-WEEKDAY(DATE(Calendar4Year,Calendar4MonthOption,1),WeekdayOption)</f>
        <v>43955</v>
      </c>
      <c r="C73" s="4">
        <v>43956</v>
      </c>
      <c r="D73" s="90" t="s">
        <v>0</v>
      </c>
      <c r="E73" s="91"/>
      <c r="F73" s="91"/>
      <c r="G73" s="91"/>
      <c r="H73" s="91"/>
    </row>
    <row r="74" spans="1:8" ht="63.75" customHeight="1" x14ac:dyDescent="0.3">
      <c r="B74" s="8"/>
      <c r="C74" s="8"/>
      <c r="D74" s="99"/>
      <c r="E74" s="99"/>
      <c r="F74" s="99"/>
      <c r="G74" s="99"/>
      <c r="H74" s="99"/>
    </row>
    <row r="75" spans="1:8" ht="54" customHeight="1" x14ac:dyDescent="0.9">
      <c r="A75" s="2"/>
      <c r="B75" s="1">
        <f>YEAR(DATE(Calendar4Year,Calendar4MonthOption+1,1))</f>
        <v>2020</v>
      </c>
      <c r="C75" s="100" t="str">
        <f>TEXT(DATE(Calendar4Year,Calendar4MonthOption+1,1),"mmmm")</f>
        <v>May</v>
      </c>
      <c r="D75" s="100"/>
      <c r="E75" s="100"/>
      <c r="F75" s="7"/>
      <c r="G75" s="7"/>
      <c r="H75" s="2"/>
    </row>
    <row r="76" spans="1:8" ht="14.25" customHeight="1" x14ac:dyDescent="0.3">
      <c r="A76" s="3"/>
      <c r="B76" s="5" t="str">
        <f>UPPER(TEXT(B77,"dddd"))</f>
        <v>MONDAY</v>
      </c>
      <c r="C76" s="6" t="str">
        <f t="shared" ref="C76" si="14">UPPER(TEXT(C77,"dddd"))</f>
        <v>TUESDAY</v>
      </c>
      <c r="D76" s="5" t="str">
        <f t="shared" ref="D76" si="15">UPPER(TEXT(D77,"dddd"))</f>
        <v>WEDNESDAY</v>
      </c>
      <c r="E76" s="6" t="str">
        <f t="shared" ref="E76" si="16">UPPER(TEXT(E77,"dddd"))</f>
        <v>THURSDAY</v>
      </c>
      <c r="F76" s="5" t="str">
        <f t="shared" ref="F76" si="17">UPPER(TEXT(F77,"dddd"))</f>
        <v>FRIDAY</v>
      </c>
      <c r="G76" s="6" t="str">
        <f t="shared" ref="G76" si="18">UPPER(TEXT(G77,"dddd"))</f>
        <v>SATURDAY</v>
      </c>
      <c r="H76" s="5" t="str">
        <f t="shared" ref="H76" si="19">UPPER(TEXT(H77,"dddd"))</f>
        <v>SUNDAY</v>
      </c>
    </row>
    <row r="77" spans="1:8" ht="16.5" customHeight="1" x14ac:dyDescent="0.3">
      <c r="B77" s="4">
        <f t="array" ref="B77:H77">Days+1+DATE(Calendar5Year,Calendar5MonthOption,1)-WEEKDAY(DATE(Calendar5Year,Calendar5MonthOption,1),WeekdayOption)</f>
        <v>43948</v>
      </c>
      <c r="C77" s="4">
        <v>43949</v>
      </c>
      <c r="D77" s="4">
        <v>43950</v>
      </c>
      <c r="E77" s="4">
        <v>43951</v>
      </c>
      <c r="F77" s="4">
        <v>43952</v>
      </c>
      <c r="G77" s="12">
        <v>43953</v>
      </c>
      <c r="H77" s="12">
        <v>43954</v>
      </c>
    </row>
    <row r="78" spans="1:8" ht="16.5" customHeight="1" x14ac:dyDescent="0.3">
      <c r="B78" s="92" t="s">
        <v>17</v>
      </c>
      <c r="C78" s="94" t="s">
        <v>18</v>
      </c>
      <c r="D78" s="95" t="s">
        <v>19</v>
      </c>
      <c r="E78" s="96" t="s">
        <v>20</v>
      </c>
      <c r="F78" s="9" t="s">
        <v>5</v>
      </c>
      <c r="G78" s="12"/>
      <c r="H78" s="12"/>
    </row>
    <row r="79" spans="1:8" ht="16.5" customHeight="1" x14ac:dyDescent="0.3">
      <c r="B79" s="92"/>
      <c r="C79" s="94"/>
      <c r="D79" s="95"/>
      <c r="E79" s="96"/>
      <c r="F79" s="11" t="s">
        <v>6</v>
      </c>
      <c r="G79" s="12"/>
      <c r="H79" s="12"/>
    </row>
    <row r="80" spans="1:8" ht="56.25" customHeight="1" x14ac:dyDescent="0.3">
      <c r="B80" s="93"/>
      <c r="C80" s="97" t="s">
        <v>17</v>
      </c>
      <c r="D80" s="98"/>
      <c r="E80" s="9" t="s">
        <v>21</v>
      </c>
      <c r="F80" s="25" t="s">
        <v>22</v>
      </c>
      <c r="G80" s="13"/>
      <c r="H80" s="13"/>
    </row>
    <row r="81" spans="1:8" ht="16.5" customHeight="1" x14ac:dyDescent="0.3">
      <c r="B81" s="4">
        <f t="array" ref="B81:H81">Days+8+DATE(Calendar5Year,Calendar5MonthOption,1)-WEEKDAY(DATE(Calendar5Year,Calendar5MonthOption,1),WeekdayOption)</f>
        <v>43955</v>
      </c>
      <c r="C81" s="4">
        <v>43956</v>
      </c>
      <c r="D81" s="4">
        <v>43957</v>
      </c>
      <c r="E81" s="4">
        <v>43958</v>
      </c>
      <c r="F81" s="4">
        <v>43959</v>
      </c>
      <c r="G81" s="12">
        <v>43960</v>
      </c>
      <c r="H81" s="12">
        <v>43961</v>
      </c>
    </row>
    <row r="82" spans="1:8" ht="56.25" customHeight="1" x14ac:dyDescent="0.3">
      <c r="B82" s="8"/>
      <c r="C82" s="8"/>
      <c r="D82" s="8"/>
      <c r="E82" s="9" t="s">
        <v>7</v>
      </c>
      <c r="F82" s="14" t="s">
        <v>8</v>
      </c>
      <c r="G82" s="13"/>
      <c r="H82" s="13"/>
    </row>
    <row r="83" spans="1:8" ht="16.5" customHeight="1" x14ac:dyDescent="0.3">
      <c r="B83" s="4">
        <f t="array" ref="B83:H83">Days+15+DATE(Calendar5Year,Calendar5MonthOption,1)-WEEKDAY(DATE(Calendar5Year,Calendar5MonthOption,1),WeekdayOption)</f>
        <v>43962</v>
      </c>
      <c r="C83" s="4">
        <v>43963</v>
      </c>
      <c r="D83" s="4">
        <v>43964</v>
      </c>
      <c r="E83" s="4">
        <v>43965</v>
      </c>
      <c r="F83" s="4">
        <v>43966</v>
      </c>
      <c r="G83" s="12">
        <v>43967</v>
      </c>
      <c r="H83" s="12">
        <v>43968</v>
      </c>
    </row>
    <row r="84" spans="1:8" ht="56.25" customHeight="1" x14ac:dyDescent="0.3">
      <c r="B84" s="88" t="s">
        <v>9</v>
      </c>
      <c r="C84" s="89"/>
      <c r="D84" s="15" t="s">
        <v>10</v>
      </c>
      <c r="E84" s="8"/>
      <c r="F84" s="14" t="s">
        <v>11</v>
      </c>
      <c r="G84" s="13"/>
      <c r="H84" s="13"/>
    </row>
    <row r="85" spans="1:8" ht="16.5" customHeight="1" x14ac:dyDescent="0.3">
      <c r="B85" s="4">
        <f t="array" ref="B85:H85">Days+22+DATE(Calendar5Year,Calendar5MonthOption,1)-WEEKDAY(DATE(Calendar5Year,Calendar5MonthOption,1),WeekdayOption)</f>
        <v>43969</v>
      </c>
      <c r="C85" s="4">
        <v>43970</v>
      </c>
      <c r="D85" s="4">
        <v>43971</v>
      </c>
      <c r="E85" s="4">
        <v>43972</v>
      </c>
      <c r="F85" s="4">
        <v>43973</v>
      </c>
      <c r="G85" s="12">
        <v>43974</v>
      </c>
      <c r="H85" s="12">
        <v>43975</v>
      </c>
    </row>
    <row r="86" spans="1:8" ht="16.5" customHeight="1" x14ac:dyDescent="0.3">
      <c r="B86" s="4"/>
      <c r="C86" s="4"/>
      <c r="D86" s="80" t="s">
        <v>13</v>
      </c>
      <c r="E86" s="82" t="s">
        <v>14</v>
      </c>
      <c r="F86" s="11" t="s">
        <v>15</v>
      </c>
      <c r="G86" s="82" t="s">
        <v>17</v>
      </c>
      <c r="H86" s="84"/>
    </row>
    <row r="87" spans="1:8" ht="56.25" customHeight="1" x14ac:dyDescent="0.3">
      <c r="B87" s="8"/>
      <c r="C87" s="8"/>
      <c r="D87" s="81"/>
      <c r="E87" s="83"/>
      <c r="F87" s="14" t="s">
        <v>16</v>
      </c>
      <c r="G87" s="83"/>
      <c r="H87" s="85"/>
    </row>
    <row r="88" spans="1:8" ht="16.5" customHeight="1" x14ac:dyDescent="0.3">
      <c r="B88" s="4">
        <f t="array" ref="B88:H88">Days+29+DATE(Calendar5Year,Calendar5MonthOption,1)-WEEKDAY(DATE(Calendar5Year,Calendar5MonthOption,1),WeekdayOption)</f>
        <v>43976</v>
      </c>
      <c r="C88" s="4">
        <v>43977</v>
      </c>
      <c r="D88" s="4">
        <v>43978</v>
      </c>
      <c r="E88" s="4">
        <v>43979</v>
      </c>
      <c r="F88" s="4">
        <v>43980</v>
      </c>
      <c r="G88" s="12">
        <v>43981</v>
      </c>
      <c r="H88" s="12">
        <v>43982</v>
      </c>
    </row>
    <row r="89" spans="1:8" ht="16.5" customHeight="1" x14ac:dyDescent="0.3">
      <c r="B89" s="26" t="s">
        <v>33</v>
      </c>
      <c r="C89" s="94" t="s">
        <v>18</v>
      </c>
      <c r="D89" s="95" t="s">
        <v>19</v>
      </c>
      <c r="E89" s="96" t="s">
        <v>20</v>
      </c>
      <c r="F89" s="9" t="s">
        <v>5</v>
      </c>
      <c r="G89" s="12"/>
      <c r="H89" s="12"/>
    </row>
    <row r="90" spans="1:8" ht="30" customHeight="1" x14ac:dyDescent="0.3">
      <c r="B90" s="10"/>
      <c r="C90" s="94"/>
      <c r="D90" s="95"/>
      <c r="E90" s="96"/>
      <c r="F90" s="11" t="s">
        <v>6</v>
      </c>
      <c r="G90" s="12"/>
      <c r="H90" s="12"/>
    </row>
    <row r="91" spans="1:8" ht="57" customHeight="1" x14ac:dyDescent="0.3">
      <c r="B91" s="105" t="s">
        <v>17</v>
      </c>
      <c r="C91" s="105"/>
      <c r="D91" s="106"/>
      <c r="E91" s="9" t="s">
        <v>21</v>
      </c>
      <c r="F91" s="25" t="s">
        <v>22</v>
      </c>
      <c r="G91" s="13"/>
      <c r="H91" s="13"/>
    </row>
    <row r="92" spans="1:8" ht="16.5" customHeight="1" x14ac:dyDescent="0.3">
      <c r="B92" s="4">
        <f t="array" ref="B92:C92">Days+36+DATE(Calendar5Year,Calendar5MonthOption,1)-WEEKDAY(DATE(Calendar5Year,Calendar5MonthOption,1),WeekdayOption)</f>
        <v>43983</v>
      </c>
      <c r="C92" s="4">
        <v>43984</v>
      </c>
      <c r="D92" s="90" t="s">
        <v>0</v>
      </c>
      <c r="E92" s="91"/>
      <c r="F92" s="91"/>
      <c r="G92" s="91"/>
      <c r="H92" s="91"/>
    </row>
    <row r="93" spans="1:8" ht="63.75" customHeight="1" x14ac:dyDescent="0.3">
      <c r="B93" s="8"/>
      <c r="C93" s="8"/>
      <c r="D93" s="99"/>
      <c r="E93" s="99"/>
      <c r="F93" s="99"/>
      <c r="G93" s="99"/>
      <c r="H93" s="99"/>
    </row>
    <row r="94" spans="1:8" ht="54" customHeight="1" x14ac:dyDescent="0.9">
      <c r="A94" s="2"/>
      <c r="B94" s="1">
        <f>YEAR(DATE(Calendar5Year,Calendar5MonthOption+1,1))</f>
        <v>2020</v>
      </c>
      <c r="C94" s="100" t="str">
        <f>TEXT(DATE(Calendar5Year,Calendar5MonthOption+1,1),"mmmm")</f>
        <v>June</v>
      </c>
      <c r="D94" s="100"/>
      <c r="E94" s="100"/>
      <c r="F94" s="7"/>
      <c r="G94" s="7"/>
      <c r="H94" s="2"/>
    </row>
    <row r="95" spans="1:8" ht="14.25" customHeight="1" x14ac:dyDescent="0.3">
      <c r="A95" s="3"/>
      <c r="B95" s="5" t="str">
        <f>UPPER(TEXT(B96,"dddd"))</f>
        <v>MONDAY</v>
      </c>
      <c r="C95" s="6" t="str">
        <f t="shared" ref="C95" si="20">UPPER(TEXT(C96,"dddd"))</f>
        <v>TUESDAY</v>
      </c>
      <c r="D95" s="5" t="str">
        <f t="shared" ref="D95" si="21">UPPER(TEXT(D96,"dddd"))</f>
        <v>WEDNESDAY</v>
      </c>
      <c r="E95" s="6" t="str">
        <f t="shared" ref="E95" si="22">UPPER(TEXT(E96,"dddd"))</f>
        <v>THURSDAY</v>
      </c>
      <c r="F95" s="5" t="str">
        <f t="shared" ref="F95" si="23">UPPER(TEXT(F96,"dddd"))</f>
        <v>FRIDAY</v>
      </c>
      <c r="G95" s="6" t="str">
        <f t="shared" ref="G95" si="24">UPPER(TEXT(G96,"dddd"))</f>
        <v>SATURDAY</v>
      </c>
      <c r="H95" s="5" t="str">
        <f t="shared" ref="H95" si="25">UPPER(TEXT(H96,"dddd"))</f>
        <v>SUNDAY</v>
      </c>
    </row>
    <row r="96" spans="1:8" ht="16.5" customHeight="1" x14ac:dyDescent="0.3">
      <c r="B96" s="4">
        <f t="array" ref="B96:H96">Days+1+DATE(Calendar6Year,Calendar6MonthOption,1)-WEEKDAY(DATE(Calendar6Year,Calendar6MonthOption,1),WeekdayOption)</f>
        <v>43983</v>
      </c>
      <c r="C96" s="4">
        <v>43984</v>
      </c>
      <c r="D96" s="4">
        <v>43985</v>
      </c>
      <c r="E96" s="4">
        <v>43986</v>
      </c>
      <c r="F96" s="4">
        <v>43987</v>
      </c>
      <c r="G96" s="12">
        <v>43988</v>
      </c>
      <c r="H96" s="12">
        <v>43989</v>
      </c>
    </row>
    <row r="97" spans="1:8" ht="56.25" customHeight="1" x14ac:dyDescent="0.3">
      <c r="B97" s="8"/>
      <c r="C97" s="8"/>
      <c r="D97" s="8"/>
      <c r="E97" s="9" t="s">
        <v>7</v>
      </c>
      <c r="F97" s="14" t="s">
        <v>8</v>
      </c>
      <c r="G97" s="13"/>
      <c r="H97" s="13"/>
    </row>
    <row r="98" spans="1:8" ht="16.5" customHeight="1" x14ac:dyDescent="0.3">
      <c r="B98" s="4">
        <f t="array" ref="B98:H98">Days+8+DATE(Calendar6Year,Calendar6MonthOption,1)-WEEKDAY(DATE(Calendar6Year,Calendar6MonthOption,1),WeekdayOption)</f>
        <v>43990</v>
      </c>
      <c r="C98" s="4">
        <v>43991</v>
      </c>
      <c r="D98" s="4">
        <v>43992</v>
      </c>
      <c r="E98" s="4">
        <v>43993</v>
      </c>
      <c r="F98" s="4">
        <v>43994</v>
      </c>
      <c r="G98" s="12">
        <v>43995</v>
      </c>
      <c r="H98" s="12">
        <v>43996</v>
      </c>
    </row>
    <row r="99" spans="1:8" ht="56.25" customHeight="1" x14ac:dyDescent="0.3">
      <c r="B99" s="88" t="s">
        <v>9</v>
      </c>
      <c r="C99" s="89"/>
      <c r="D99" s="15" t="s">
        <v>10</v>
      </c>
      <c r="E99" s="8"/>
      <c r="F99" s="14" t="s">
        <v>11</v>
      </c>
      <c r="G99" s="13"/>
      <c r="H99" s="13"/>
    </row>
    <row r="100" spans="1:8" ht="16.5" customHeight="1" x14ac:dyDescent="0.3">
      <c r="B100" s="4">
        <f t="array" ref="B100:H100">Days+15+DATE(Calendar6Year,Calendar6MonthOption,1)-WEEKDAY(DATE(Calendar6Year,Calendar6MonthOption,1),WeekdayOption)</f>
        <v>43997</v>
      </c>
      <c r="C100" s="4">
        <v>43998</v>
      </c>
      <c r="D100" s="4">
        <v>43999</v>
      </c>
      <c r="E100" s="4">
        <v>44000</v>
      </c>
      <c r="F100" s="4">
        <v>44001</v>
      </c>
      <c r="G100" s="12">
        <v>44002</v>
      </c>
      <c r="H100" s="12">
        <v>44003</v>
      </c>
    </row>
    <row r="101" spans="1:8" ht="16.5" customHeight="1" x14ac:dyDescent="0.3">
      <c r="B101" s="4"/>
      <c r="C101" s="4"/>
      <c r="D101" s="80" t="s">
        <v>13</v>
      </c>
      <c r="E101" s="82" t="s">
        <v>14</v>
      </c>
      <c r="F101" s="11" t="s">
        <v>15</v>
      </c>
      <c r="G101" s="82" t="s">
        <v>17</v>
      </c>
      <c r="H101" s="84"/>
    </row>
    <row r="102" spans="1:8" ht="56.25" customHeight="1" x14ac:dyDescent="0.3">
      <c r="B102" s="8"/>
      <c r="C102" s="8"/>
      <c r="D102" s="81"/>
      <c r="E102" s="83"/>
      <c r="F102" s="14" t="s">
        <v>16</v>
      </c>
      <c r="G102" s="83"/>
      <c r="H102" s="85"/>
    </row>
    <row r="103" spans="1:8" ht="16.5" customHeight="1" x14ac:dyDescent="0.3">
      <c r="B103" s="4">
        <f t="array" ref="B103:H103">Days+22+DATE(Calendar6Year,Calendar6MonthOption,1)-WEEKDAY(DATE(Calendar6Year,Calendar6MonthOption,1),WeekdayOption)</f>
        <v>44004</v>
      </c>
      <c r="C103" s="4">
        <v>44005</v>
      </c>
      <c r="D103" s="4">
        <v>44006</v>
      </c>
      <c r="E103" s="4">
        <v>44007</v>
      </c>
      <c r="F103" s="4">
        <v>44008</v>
      </c>
      <c r="G103" s="12">
        <v>44009</v>
      </c>
      <c r="H103" s="12">
        <v>44010</v>
      </c>
    </row>
    <row r="104" spans="1:8" ht="16.5" customHeight="1" x14ac:dyDescent="0.3">
      <c r="B104" s="92" t="s">
        <v>17</v>
      </c>
      <c r="C104" s="94" t="s">
        <v>18</v>
      </c>
      <c r="D104" s="95" t="s">
        <v>19</v>
      </c>
      <c r="E104" s="96" t="s">
        <v>20</v>
      </c>
      <c r="F104" s="107" t="s">
        <v>22</v>
      </c>
      <c r="G104" s="12"/>
      <c r="H104" s="12"/>
    </row>
    <row r="105" spans="1:8" ht="51.6" customHeight="1" x14ac:dyDescent="0.3">
      <c r="B105" s="92"/>
      <c r="C105" s="94"/>
      <c r="D105" s="95"/>
      <c r="E105" s="96"/>
      <c r="F105" s="107"/>
      <c r="G105" s="12"/>
      <c r="H105" s="12"/>
    </row>
    <row r="106" spans="1:8" ht="56.25" customHeight="1" x14ac:dyDescent="0.3">
      <c r="B106" s="93"/>
      <c r="C106" s="97" t="s">
        <v>17</v>
      </c>
      <c r="D106" s="98"/>
      <c r="E106" s="9" t="s">
        <v>21</v>
      </c>
      <c r="F106" s="108"/>
      <c r="G106" s="13"/>
      <c r="H106" s="13"/>
    </row>
    <row r="107" spans="1:8" ht="16.5" customHeight="1" x14ac:dyDescent="0.3">
      <c r="B107" s="4">
        <f t="array" ref="B107:H107">Days+29+DATE(Calendar6Year,Calendar6MonthOption,1)-WEEKDAY(DATE(Calendar6Year,Calendar6MonthOption,1),WeekdayOption)</f>
        <v>44011</v>
      </c>
      <c r="C107" s="4">
        <v>44012</v>
      </c>
      <c r="D107" s="4">
        <v>44013</v>
      </c>
      <c r="E107" s="4">
        <v>44014</v>
      </c>
      <c r="F107" s="4">
        <v>44015</v>
      </c>
      <c r="G107" s="12">
        <v>44016</v>
      </c>
      <c r="H107" s="12">
        <v>44017</v>
      </c>
    </row>
    <row r="108" spans="1:8" ht="16.5" customHeight="1" x14ac:dyDescent="0.3">
      <c r="B108" s="4"/>
      <c r="C108" s="4"/>
      <c r="D108" s="4"/>
      <c r="E108" s="9" t="s">
        <v>5</v>
      </c>
      <c r="F108" s="4"/>
      <c r="G108" s="12"/>
      <c r="H108" s="12"/>
    </row>
    <row r="109" spans="1:8" ht="57" customHeight="1" x14ac:dyDescent="0.3">
      <c r="B109" s="8"/>
      <c r="C109" s="8"/>
      <c r="D109" s="8"/>
      <c r="E109" s="11" t="s">
        <v>6</v>
      </c>
      <c r="F109" s="8"/>
      <c r="G109" s="13"/>
      <c r="H109" s="13"/>
    </row>
    <row r="110" spans="1:8" ht="16.5" customHeight="1" x14ac:dyDescent="0.3">
      <c r="B110" s="4">
        <f t="array" ref="B110:C110">Days+36+DATE(Calendar6Year,Calendar6MonthOption,1)-WEEKDAY(DATE(Calendar6Year,Calendar6MonthOption,1),WeekdayOption)</f>
        <v>44018</v>
      </c>
      <c r="C110" s="4">
        <v>44019</v>
      </c>
      <c r="D110" s="90" t="s">
        <v>0</v>
      </c>
      <c r="E110" s="91"/>
      <c r="F110" s="91"/>
      <c r="G110" s="91"/>
      <c r="H110" s="91"/>
    </row>
    <row r="111" spans="1:8" ht="63.75" customHeight="1" x14ac:dyDescent="0.3">
      <c r="B111" s="8"/>
      <c r="C111" s="8"/>
      <c r="D111" s="99"/>
      <c r="E111" s="99"/>
      <c r="F111" s="99"/>
      <c r="G111" s="99"/>
      <c r="H111" s="99"/>
    </row>
    <row r="112" spans="1:8" ht="54" customHeight="1" x14ac:dyDescent="0.9">
      <c r="A112" s="2"/>
      <c r="B112" s="1">
        <f>YEAR(DATE(Calendar6Year,Calendar6MonthOption+1,1))</f>
        <v>2020</v>
      </c>
      <c r="C112" s="100" t="str">
        <f>TEXT(DATE(Calendar6Year,Calendar6MonthOption+1,1),"mmmm")</f>
        <v>July</v>
      </c>
      <c r="D112" s="100"/>
      <c r="E112" s="100"/>
      <c r="F112" s="7"/>
      <c r="G112" s="7"/>
      <c r="H112" s="2"/>
    </row>
    <row r="113" spans="1:8" ht="14.25" customHeight="1" x14ac:dyDescent="0.3">
      <c r="A113" s="3"/>
      <c r="B113" s="5" t="str">
        <f>UPPER(TEXT(B114,"dddd"))</f>
        <v>MONDAY</v>
      </c>
      <c r="C113" s="6" t="str">
        <f t="shared" ref="C113" si="26">UPPER(TEXT(C114,"dddd"))</f>
        <v>TUESDAY</v>
      </c>
      <c r="D113" s="5" t="str">
        <f t="shared" ref="D113" si="27">UPPER(TEXT(D114,"dddd"))</f>
        <v>WEDNESDAY</v>
      </c>
      <c r="E113" s="6" t="str">
        <f t="shared" ref="E113" si="28">UPPER(TEXT(E114,"dddd"))</f>
        <v>THURSDAY</v>
      </c>
      <c r="F113" s="5" t="str">
        <f t="shared" ref="F113" si="29">UPPER(TEXT(F114,"dddd"))</f>
        <v>FRIDAY</v>
      </c>
      <c r="G113" s="6" t="str">
        <f t="shared" ref="G113" si="30">UPPER(TEXT(G114,"dddd"))</f>
        <v>SATURDAY</v>
      </c>
      <c r="H113" s="5" t="str">
        <f t="shared" ref="H113" si="31">UPPER(TEXT(H114,"dddd"))</f>
        <v>SUNDAY</v>
      </c>
    </row>
    <row r="114" spans="1:8" ht="16.5" customHeight="1" x14ac:dyDescent="0.3">
      <c r="B114" s="4">
        <f t="array" ref="B114:H114">Days+1+DATE(Calendar7Year,Calendar7MonthOption,1)-WEEKDAY(DATE(Calendar7Year,Calendar7MonthOption,1),WeekdayOption)</f>
        <v>44011</v>
      </c>
      <c r="C114" s="4">
        <v>44012</v>
      </c>
      <c r="D114" s="4">
        <v>44013</v>
      </c>
      <c r="E114" s="4">
        <v>44014</v>
      </c>
      <c r="F114" s="4">
        <v>44015</v>
      </c>
      <c r="G114" s="12">
        <v>44016</v>
      </c>
      <c r="H114" s="12">
        <v>44017</v>
      </c>
    </row>
    <row r="115" spans="1:8" ht="42.6" customHeight="1" x14ac:dyDescent="0.3">
      <c r="B115" s="4"/>
      <c r="C115" s="4"/>
      <c r="D115" s="4"/>
      <c r="E115" s="9" t="s">
        <v>5</v>
      </c>
      <c r="F115" s="10" t="s">
        <v>40</v>
      </c>
      <c r="G115" s="10" t="s">
        <v>34</v>
      </c>
      <c r="H115" s="12"/>
    </row>
    <row r="116" spans="1:8" ht="56.25" customHeight="1" x14ac:dyDescent="0.3">
      <c r="B116" s="8"/>
      <c r="C116" s="8"/>
      <c r="D116" s="8"/>
      <c r="E116" s="11" t="s">
        <v>6</v>
      </c>
      <c r="F116" s="10"/>
      <c r="G116" s="10"/>
      <c r="H116" s="13"/>
    </row>
    <row r="117" spans="1:8" ht="16.5" customHeight="1" x14ac:dyDescent="0.3">
      <c r="B117" s="4">
        <f t="array" ref="B117:H117">Days+8+DATE(Calendar7Year,Calendar7MonthOption,1)-WEEKDAY(DATE(Calendar7Year,Calendar7MonthOption,1),WeekdayOption)</f>
        <v>44018</v>
      </c>
      <c r="C117" s="4">
        <v>44019</v>
      </c>
      <c r="D117" s="4">
        <v>44020</v>
      </c>
      <c r="E117" s="4">
        <v>44021</v>
      </c>
      <c r="F117" s="4">
        <v>44022</v>
      </c>
      <c r="G117" s="12">
        <v>44023</v>
      </c>
      <c r="H117" s="12">
        <v>44024</v>
      </c>
    </row>
    <row r="118" spans="1:8" ht="56.25" customHeight="1" x14ac:dyDescent="0.3">
      <c r="B118" s="8"/>
      <c r="C118" s="8"/>
      <c r="D118" s="8"/>
      <c r="E118" s="9" t="s">
        <v>7</v>
      </c>
      <c r="F118" s="14" t="s">
        <v>8</v>
      </c>
      <c r="G118" s="13"/>
      <c r="H118" s="13"/>
    </row>
    <row r="119" spans="1:8" ht="16.5" customHeight="1" x14ac:dyDescent="0.3">
      <c r="B119" s="4">
        <f t="array" ref="B119:H119">Days+15+DATE(Calendar7Year,Calendar7MonthOption,1)-WEEKDAY(DATE(Calendar7Year,Calendar7MonthOption,1),WeekdayOption)</f>
        <v>44025</v>
      </c>
      <c r="C119" s="4">
        <v>44026</v>
      </c>
      <c r="D119" s="4">
        <v>44027</v>
      </c>
      <c r="E119" s="4">
        <v>44028</v>
      </c>
      <c r="F119" s="4">
        <v>44029</v>
      </c>
      <c r="G119" s="12">
        <v>44030</v>
      </c>
      <c r="H119" s="12">
        <v>44031</v>
      </c>
    </row>
    <row r="120" spans="1:8" ht="56.25" customHeight="1" x14ac:dyDescent="0.3">
      <c r="B120" s="88" t="s">
        <v>9</v>
      </c>
      <c r="C120" s="89"/>
      <c r="D120" s="15" t="s">
        <v>10</v>
      </c>
      <c r="E120" s="8"/>
      <c r="F120" s="14" t="s">
        <v>11</v>
      </c>
      <c r="G120" s="13"/>
      <c r="H120" s="13"/>
    </row>
    <row r="121" spans="1:8" ht="16.5" customHeight="1" x14ac:dyDescent="0.3">
      <c r="B121" s="4">
        <f t="array" ref="B121:H121">Days+22+DATE(Calendar7Year,Calendar7MonthOption,1)-WEEKDAY(DATE(Calendar7Year,Calendar7MonthOption,1),WeekdayOption)</f>
        <v>44032</v>
      </c>
      <c r="C121" s="4">
        <v>44033</v>
      </c>
      <c r="D121" s="4">
        <v>44034</v>
      </c>
      <c r="E121" s="4">
        <v>44035</v>
      </c>
      <c r="F121" s="4">
        <v>44036</v>
      </c>
      <c r="G121" s="12">
        <v>44037</v>
      </c>
      <c r="H121" s="12">
        <v>44038</v>
      </c>
    </row>
    <row r="122" spans="1:8" ht="16.5" customHeight="1" x14ac:dyDescent="0.3">
      <c r="B122" s="4"/>
      <c r="C122" s="4"/>
      <c r="D122" s="80" t="s">
        <v>13</v>
      </c>
      <c r="E122" s="82" t="s">
        <v>14</v>
      </c>
      <c r="F122" s="11" t="s">
        <v>15</v>
      </c>
      <c r="G122" s="82" t="s">
        <v>17</v>
      </c>
      <c r="H122" s="84"/>
    </row>
    <row r="123" spans="1:8" ht="56.25" customHeight="1" x14ac:dyDescent="0.3">
      <c r="B123" s="8"/>
      <c r="C123" s="8"/>
      <c r="D123" s="81"/>
      <c r="E123" s="83"/>
      <c r="F123" s="14" t="s">
        <v>16</v>
      </c>
      <c r="G123" s="83"/>
      <c r="H123" s="85"/>
    </row>
    <row r="124" spans="1:8" ht="16.5" customHeight="1" x14ac:dyDescent="0.3">
      <c r="B124" s="4">
        <f t="array" ref="B124:H124">Days+29+DATE(Calendar7Year,Calendar7MonthOption,1)-WEEKDAY(DATE(Calendar7Year,Calendar7MonthOption,1),WeekdayOption)</f>
        <v>44039</v>
      </c>
      <c r="C124" s="4">
        <v>44040</v>
      </c>
      <c r="D124" s="4">
        <v>44041</v>
      </c>
      <c r="E124" s="4">
        <v>44042</v>
      </c>
      <c r="F124" s="4">
        <v>44043</v>
      </c>
      <c r="G124" s="12">
        <v>44044</v>
      </c>
      <c r="H124" s="12">
        <v>44045</v>
      </c>
    </row>
    <row r="125" spans="1:8" ht="16.5" customHeight="1" x14ac:dyDescent="0.3">
      <c r="B125" s="92" t="s">
        <v>17</v>
      </c>
      <c r="C125" s="94" t="s">
        <v>18</v>
      </c>
      <c r="D125" s="95" t="s">
        <v>19</v>
      </c>
      <c r="E125" s="96" t="s">
        <v>20</v>
      </c>
      <c r="F125" s="9" t="s">
        <v>5</v>
      </c>
      <c r="G125" s="12"/>
      <c r="H125" s="12"/>
    </row>
    <row r="126" spans="1:8" ht="22.8" customHeight="1" x14ac:dyDescent="0.3">
      <c r="B126" s="92"/>
      <c r="C126" s="94"/>
      <c r="D126" s="95"/>
      <c r="E126" s="96"/>
      <c r="F126" s="11" t="s">
        <v>6</v>
      </c>
      <c r="G126" s="12"/>
      <c r="H126" s="12"/>
    </row>
    <row r="127" spans="1:8" ht="57" customHeight="1" x14ac:dyDescent="0.3">
      <c r="B127" s="93"/>
      <c r="C127" s="97" t="s">
        <v>17</v>
      </c>
      <c r="D127" s="98"/>
      <c r="E127" s="9" t="s">
        <v>21</v>
      </c>
      <c r="F127" s="25" t="s">
        <v>22</v>
      </c>
      <c r="G127" s="13"/>
      <c r="H127" s="13"/>
    </row>
    <row r="128" spans="1:8" ht="16.5" customHeight="1" x14ac:dyDescent="0.3">
      <c r="B128" s="4">
        <f t="array" ref="B128:C128">Days+36+DATE(Calendar7Year,Calendar7MonthOption,1)-WEEKDAY(DATE(Calendar7Year,Calendar7MonthOption,1),WeekdayOption)</f>
        <v>44046</v>
      </c>
      <c r="C128" s="4">
        <v>44047</v>
      </c>
      <c r="D128" s="90" t="s">
        <v>0</v>
      </c>
      <c r="E128" s="91"/>
      <c r="F128" s="91"/>
      <c r="G128" s="91"/>
      <c r="H128" s="91"/>
    </row>
    <row r="129" spans="1:8" ht="63.75" customHeight="1" x14ac:dyDescent="0.3">
      <c r="B129" s="8"/>
      <c r="C129" s="8"/>
      <c r="D129" s="99"/>
      <c r="E129" s="99"/>
      <c r="F129" s="99"/>
      <c r="G129" s="99"/>
      <c r="H129" s="99"/>
    </row>
    <row r="130" spans="1:8" ht="54" customHeight="1" x14ac:dyDescent="0.9">
      <c r="A130" s="2"/>
      <c r="B130" s="1">
        <f>YEAR(DATE(Calendar7Year,Calendar7MonthOption+1,1))</f>
        <v>2020</v>
      </c>
      <c r="C130" s="100" t="str">
        <f>TEXT(DATE(Calendar7Year,Calendar7MonthOption+1,1),"mmmm")</f>
        <v>August</v>
      </c>
      <c r="D130" s="100"/>
      <c r="E130" s="100"/>
      <c r="F130" s="7"/>
      <c r="G130" s="7"/>
      <c r="H130" s="2"/>
    </row>
    <row r="131" spans="1:8" ht="14.25" customHeight="1" x14ac:dyDescent="0.3">
      <c r="A131" s="3"/>
      <c r="B131" s="5" t="str">
        <f>UPPER(TEXT(B132,"dddd"))</f>
        <v>MONDAY</v>
      </c>
      <c r="C131" s="6" t="str">
        <f t="shared" ref="C131" si="32">UPPER(TEXT(C132,"dddd"))</f>
        <v>TUESDAY</v>
      </c>
      <c r="D131" s="5" t="str">
        <f t="shared" ref="D131" si="33">UPPER(TEXT(D132,"dddd"))</f>
        <v>WEDNESDAY</v>
      </c>
      <c r="E131" s="6" t="str">
        <f t="shared" ref="E131" si="34">UPPER(TEXT(E132,"dddd"))</f>
        <v>THURSDAY</v>
      </c>
      <c r="F131" s="5" t="str">
        <f t="shared" ref="F131" si="35">UPPER(TEXT(F132,"dddd"))</f>
        <v>FRIDAY</v>
      </c>
      <c r="G131" s="6" t="str">
        <f t="shared" ref="G131" si="36">UPPER(TEXT(G132,"dddd"))</f>
        <v>SATURDAY</v>
      </c>
      <c r="H131" s="5" t="str">
        <f t="shared" ref="H131" si="37">UPPER(TEXT(H132,"dddd"))</f>
        <v>SUNDAY</v>
      </c>
    </row>
    <row r="132" spans="1:8" ht="16.5" customHeight="1" x14ac:dyDescent="0.3">
      <c r="B132" s="4">
        <f t="array" ref="B132:H132">Days+1+DATE(Calendar8Year,Calendar8MonthOption,1)-WEEKDAY(DATE(Calendar8Year,Calendar8MonthOption,1),WeekdayOption)</f>
        <v>44039</v>
      </c>
      <c r="C132" s="4">
        <v>44040</v>
      </c>
      <c r="D132" s="4">
        <v>44041</v>
      </c>
      <c r="E132" s="4">
        <v>44042</v>
      </c>
      <c r="F132" s="4">
        <v>44043</v>
      </c>
      <c r="G132" s="12">
        <v>44044</v>
      </c>
      <c r="H132" s="12">
        <v>44045</v>
      </c>
    </row>
    <row r="133" spans="1:8" ht="16.5" customHeight="1" x14ac:dyDescent="0.3">
      <c r="B133" s="92" t="s">
        <v>17</v>
      </c>
      <c r="C133" s="94" t="s">
        <v>18</v>
      </c>
      <c r="D133" s="95" t="s">
        <v>19</v>
      </c>
      <c r="E133" s="96" t="s">
        <v>20</v>
      </c>
      <c r="F133" s="9" t="s">
        <v>5</v>
      </c>
      <c r="G133" s="12"/>
      <c r="H133" s="12"/>
    </row>
    <row r="134" spans="1:8" ht="16.5" customHeight="1" x14ac:dyDescent="0.3">
      <c r="B134" s="92"/>
      <c r="C134" s="94"/>
      <c r="D134" s="95"/>
      <c r="E134" s="96"/>
      <c r="F134" s="11" t="s">
        <v>6</v>
      </c>
      <c r="G134" s="12"/>
      <c r="H134" s="12"/>
    </row>
    <row r="135" spans="1:8" ht="56.25" customHeight="1" x14ac:dyDescent="0.3">
      <c r="B135" s="93"/>
      <c r="C135" s="97" t="s">
        <v>17</v>
      </c>
      <c r="D135" s="98"/>
      <c r="E135" s="9" t="s">
        <v>21</v>
      </c>
      <c r="F135" s="25" t="s">
        <v>22</v>
      </c>
      <c r="G135" s="13"/>
      <c r="H135" s="13"/>
    </row>
    <row r="136" spans="1:8" ht="16.5" customHeight="1" x14ac:dyDescent="0.3">
      <c r="B136" s="4">
        <f t="array" ref="B136:H136">Days+8+DATE(Calendar8Year,Calendar8MonthOption,1)-WEEKDAY(DATE(Calendar8Year,Calendar8MonthOption,1),WeekdayOption)</f>
        <v>44046</v>
      </c>
      <c r="C136" s="4">
        <v>44047</v>
      </c>
      <c r="D136" s="4">
        <v>44048</v>
      </c>
      <c r="E136" s="4">
        <v>44049</v>
      </c>
      <c r="F136" s="4">
        <v>44050</v>
      </c>
      <c r="G136" s="12">
        <v>44051</v>
      </c>
      <c r="H136" s="12">
        <v>44052</v>
      </c>
    </row>
    <row r="137" spans="1:8" ht="56.25" customHeight="1" x14ac:dyDescent="0.3">
      <c r="B137" s="8"/>
      <c r="C137" s="8"/>
      <c r="D137" s="8"/>
      <c r="E137" s="9" t="s">
        <v>7</v>
      </c>
      <c r="F137" s="14" t="s">
        <v>8</v>
      </c>
      <c r="G137" s="13"/>
      <c r="H137" s="13"/>
    </row>
    <row r="138" spans="1:8" ht="16.5" customHeight="1" x14ac:dyDescent="0.3">
      <c r="B138" s="4">
        <f t="array" ref="B138:H138">Days+15+DATE(Calendar8Year,Calendar8MonthOption,1)-WEEKDAY(DATE(Calendar8Year,Calendar8MonthOption,1),WeekdayOption)</f>
        <v>44053</v>
      </c>
      <c r="C138" s="4">
        <v>44054</v>
      </c>
      <c r="D138" s="4">
        <v>44055</v>
      </c>
      <c r="E138" s="4">
        <v>44056</v>
      </c>
      <c r="F138" s="4">
        <v>44057</v>
      </c>
      <c r="G138" s="12">
        <v>44058</v>
      </c>
      <c r="H138" s="12">
        <v>44059</v>
      </c>
    </row>
    <row r="139" spans="1:8" ht="56.25" customHeight="1" x14ac:dyDescent="0.3">
      <c r="B139" s="88" t="s">
        <v>9</v>
      </c>
      <c r="C139" s="89"/>
      <c r="D139" s="15" t="s">
        <v>10</v>
      </c>
      <c r="E139" s="8"/>
      <c r="F139" s="14" t="s">
        <v>11</v>
      </c>
      <c r="G139" s="13"/>
      <c r="H139" s="13"/>
    </row>
    <row r="140" spans="1:8" ht="16.5" customHeight="1" x14ac:dyDescent="0.3">
      <c r="B140" s="4">
        <f t="array" ref="B140:H140">Days+22+DATE(Calendar8Year,Calendar8MonthOption,1)-WEEKDAY(DATE(Calendar8Year,Calendar8MonthOption,1),WeekdayOption)</f>
        <v>44060</v>
      </c>
      <c r="C140" s="4">
        <v>44061</v>
      </c>
      <c r="D140" s="4">
        <v>44062</v>
      </c>
      <c r="E140" s="4">
        <v>44063</v>
      </c>
      <c r="F140" s="4">
        <v>44064</v>
      </c>
      <c r="G140" s="12">
        <v>44065</v>
      </c>
      <c r="H140" s="12">
        <v>44066</v>
      </c>
    </row>
    <row r="141" spans="1:8" ht="16.5" customHeight="1" x14ac:dyDescent="0.3">
      <c r="B141" s="4"/>
      <c r="C141" s="4"/>
      <c r="D141" s="80" t="s">
        <v>13</v>
      </c>
      <c r="E141" s="82" t="s">
        <v>14</v>
      </c>
      <c r="F141" s="11" t="s">
        <v>15</v>
      </c>
      <c r="G141" s="82" t="s">
        <v>17</v>
      </c>
      <c r="H141" s="84"/>
    </row>
    <row r="142" spans="1:8" ht="56.25" customHeight="1" x14ac:dyDescent="0.3">
      <c r="B142" s="8"/>
      <c r="C142" s="8"/>
      <c r="D142" s="81"/>
      <c r="E142" s="83"/>
      <c r="F142" s="14" t="s">
        <v>16</v>
      </c>
      <c r="G142" s="83"/>
      <c r="H142" s="85"/>
    </row>
    <row r="143" spans="1:8" ht="16.5" customHeight="1" x14ac:dyDescent="0.3">
      <c r="B143" s="4">
        <f t="array" ref="B143:H143">Days+29+DATE(Calendar8Year,Calendar8MonthOption,1)-WEEKDAY(DATE(Calendar8Year,Calendar8MonthOption,1),WeekdayOption)</f>
        <v>44067</v>
      </c>
      <c r="C143" s="4">
        <v>44068</v>
      </c>
      <c r="D143" s="4">
        <v>44069</v>
      </c>
      <c r="E143" s="4">
        <v>44070</v>
      </c>
      <c r="F143" s="4">
        <v>44071</v>
      </c>
      <c r="G143" s="12">
        <v>44072</v>
      </c>
      <c r="H143" s="12">
        <v>44073</v>
      </c>
    </row>
    <row r="144" spans="1:8" ht="16.5" customHeight="1" x14ac:dyDescent="0.3">
      <c r="B144" s="92" t="s">
        <v>17</v>
      </c>
      <c r="C144" s="94" t="s">
        <v>18</v>
      </c>
      <c r="D144" s="95" t="s">
        <v>19</v>
      </c>
      <c r="E144" s="96" t="s">
        <v>20</v>
      </c>
      <c r="F144" s="9" t="s">
        <v>5</v>
      </c>
      <c r="G144" s="12"/>
      <c r="H144" s="12"/>
    </row>
    <row r="145" spans="1:8" ht="16.5" customHeight="1" x14ac:dyDescent="0.3">
      <c r="B145" s="92"/>
      <c r="C145" s="94"/>
      <c r="D145" s="95"/>
      <c r="E145" s="96"/>
      <c r="F145" s="11" t="s">
        <v>6</v>
      </c>
      <c r="G145" s="12"/>
      <c r="H145" s="12"/>
    </row>
    <row r="146" spans="1:8" ht="57" customHeight="1" x14ac:dyDescent="0.3">
      <c r="B146" s="93"/>
      <c r="C146" s="97" t="s">
        <v>17</v>
      </c>
      <c r="D146" s="98"/>
      <c r="E146" s="9" t="s">
        <v>21</v>
      </c>
      <c r="F146" s="25" t="s">
        <v>22</v>
      </c>
      <c r="G146" s="13"/>
      <c r="H146" s="13"/>
    </row>
    <row r="147" spans="1:8" ht="16.5" customHeight="1" x14ac:dyDescent="0.3">
      <c r="B147" s="4">
        <f t="array" ref="B147:C147">Days+36+DATE(Calendar8Year,Calendar8MonthOption,1)-WEEKDAY(DATE(Calendar8Year,Calendar8MonthOption,1),WeekdayOption)</f>
        <v>44074</v>
      </c>
      <c r="C147" s="4">
        <v>44075</v>
      </c>
      <c r="D147" s="90" t="s">
        <v>0</v>
      </c>
      <c r="E147" s="91"/>
      <c r="F147" s="91"/>
      <c r="G147" s="91"/>
      <c r="H147" s="91"/>
    </row>
    <row r="148" spans="1:8" ht="63.75" customHeight="1" x14ac:dyDescent="0.3">
      <c r="B148" s="8"/>
      <c r="C148" s="8"/>
      <c r="D148" s="99"/>
      <c r="E148" s="99"/>
      <c r="F148" s="99"/>
      <c r="G148" s="99"/>
      <c r="H148" s="99"/>
    </row>
    <row r="149" spans="1:8" ht="54" customHeight="1" x14ac:dyDescent="0.9">
      <c r="A149" s="2"/>
      <c r="B149" s="1">
        <f>YEAR(DATE(Calendar8Year,Calendar8MonthOption+1,1))</f>
        <v>2020</v>
      </c>
      <c r="C149" s="100" t="str">
        <f>TEXT(DATE(Calendar8Year,Calendar8MonthOption+1,1),"mmmm")</f>
        <v>September</v>
      </c>
      <c r="D149" s="100"/>
      <c r="E149" s="100"/>
      <c r="F149" s="7"/>
      <c r="G149" s="7"/>
      <c r="H149" s="2"/>
    </row>
    <row r="150" spans="1:8" ht="14.25" customHeight="1" x14ac:dyDescent="0.3">
      <c r="A150" s="3"/>
      <c r="B150" s="5" t="str">
        <f>UPPER(TEXT(B151,"dddd"))</f>
        <v>MONDAY</v>
      </c>
      <c r="C150" s="6" t="str">
        <f t="shared" ref="C150" si="38">UPPER(TEXT(C151,"dddd"))</f>
        <v>TUESDAY</v>
      </c>
      <c r="D150" s="5" t="str">
        <f t="shared" ref="D150" si="39">UPPER(TEXT(D151,"dddd"))</f>
        <v>WEDNESDAY</v>
      </c>
      <c r="E150" s="6" t="str">
        <f t="shared" ref="E150" si="40">UPPER(TEXT(E151,"dddd"))</f>
        <v>THURSDAY</v>
      </c>
      <c r="F150" s="5" t="str">
        <f t="shared" ref="F150" si="41">UPPER(TEXT(F151,"dddd"))</f>
        <v>FRIDAY</v>
      </c>
      <c r="G150" s="6" t="str">
        <f t="shared" ref="G150" si="42">UPPER(TEXT(G151,"dddd"))</f>
        <v>SATURDAY</v>
      </c>
      <c r="H150" s="5" t="str">
        <f t="shared" ref="H150" si="43">UPPER(TEXT(H151,"dddd"))</f>
        <v>SUNDAY</v>
      </c>
    </row>
    <row r="151" spans="1:8" ht="16.5" customHeight="1" x14ac:dyDescent="0.3">
      <c r="B151" s="4">
        <f t="array" ref="B151:H151">Days+1+DATE(Calendar9Year,Calendar9MonthOption,1)-WEEKDAY(DATE(Calendar9Year,Calendar9MonthOption,1),WeekdayOption)</f>
        <v>44074</v>
      </c>
      <c r="C151" s="4">
        <v>44075</v>
      </c>
      <c r="D151" s="4">
        <v>44076</v>
      </c>
      <c r="E151" s="4">
        <v>44077</v>
      </c>
      <c r="F151" s="4">
        <v>44078</v>
      </c>
      <c r="G151" s="12">
        <v>44079</v>
      </c>
      <c r="H151" s="12">
        <v>44080</v>
      </c>
    </row>
    <row r="152" spans="1:8" ht="56.25" customHeight="1" x14ac:dyDescent="0.3">
      <c r="B152" s="8"/>
      <c r="C152" s="8"/>
      <c r="D152" s="8"/>
      <c r="E152" s="9" t="s">
        <v>7</v>
      </c>
      <c r="F152" s="14" t="s">
        <v>8</v>
      </c>
      <c r="G152" s="13"/>
      <c r="H152" s="13"/>
    </row>
    <row r="153" spans="1:8" ht="16.5" customHeight="1" x14ac:dyDescent="0.3">
      <c r="B153" s="4">
        <f t="array" ref="B153:H153">Days+8+DATE(Calendar9Year,Calendar9MonthOption,1)-WEEKDAY(DATE(Calendar9Year,Calendar9MonthOption,1),WeekdayOption)</f>
        <v>44081</v>
      </c>
      <c r="C153" s="4">
        <v>44082</v>
      </c>
      <c r="D153" s="4">
        <v>44083</v>
      </c>
      <c r="E153" s="4">
        <v>44084</v>
      </c>
      <c r="F153" s="4">
        <v>44085</v>
      </c>
      <c r="G153" s="12">
        <v>44086</v>
      </c>
      <c r="H153" s="12">
        <v>44087</v>
      </c>
    </row>
    <row r="154" spans="1:8" ht="56.25" customHeight="1" x14ac:dyDescent="0.3">
      <c r="B154" s="24" t="s">
        <v>35</v>
      </c>
      <c r="C154" s="88" t="s">
        <v>9</v>
      </c>
      <c r="D154" s="89"/>
      <c r="E154" s="15" t="s">
        <v>10</v>
      </c>
      <c r="F154" s="14" t="s">
        <v>11</v>
      </c>
      <c r="G154" s="13"/>
      <c r="H154" s="13"/>
    </row>
    <row r="155" spans="1:8" ht="16.5" customHeight="1" x14ac:dyDescent="0.3">
      <c r="B155" s="4">
        <f t="array" ref="B155:H155">Days+15+DATE(Calendar9Year,Calendar9MonthOption,1)-WEEKDAY(DATE(Calendar9Year,Calendar9MonthOption,1),WeekdayOption)</f>
        <v>44088</v>
      </c>
      <c r="C155" s="4">
        <v>44089</v>
      </c>
      <c r="D155" s="4">
        <v>44090</v>
      </c>
      <c r="E155" s="4">
        <v>44091</v>
      </c>
      <c r="F155" s="4">
        <v>44092</v>
      </c>
      <c r="G155" s="12">
        <v>44093</v>
      </c>
      <c r="H155" s="12">
        <v>44094</v>
      </c>
    </row>
    <row r="156" spans="1:8" ht="16.5" customHeight="1" x14ac:dyDescent="0.3">
      <c r="B156" s="4"/>
      <c r="C156" s="4"/>
      <c r="D156" s="80" t="s">
        <v>13</v>
      </c>
      <c r="E156" s="82" t="s">
        <v>14</v>
      </c>
      <c r="F156" s="11" t="s">
        <v>15</v>
      </c>
      <c r="G156" s="82" t="s">
        <v>17</v>
      </c>
      <c r="H156" s="84"/>
    </row>
    <row r="157" spans="1:8" ht="56.25" customHeight="1" x14ac:dyDescent="0.3">
      <c r="B157" s="8"/>
      <c r="C157" s="8"/>
      <c r="D157" s="81"/>
      <c r="E157" s="83"/>
      <c r="F157" s="14" t="s">
        <v>16</v>
      </c>
      <c r="G157" s="83"/>
      <c r="H157" s="85"/>
    </row>
    <row r="158" spans="1:8" ht="16.5" customHeight="1" x14ac:dyDescent="0.3">
      <c r="B158" s="4">
        <f t="array" ref="B158:H158">Days+22+DATE(Calendar9Year,Calendar9MonthOption,1)-WEEKDAY(DATE(Calendar9Year,Calendar9MonthOption,1),WeekdayOption)</f>
        <v>44095</v>
      </c>
      <c r="C158" s="4">
        <v>44096</v>
      </c>
      <c r="D158" s="4">
        <v>44097</v>
      </c>
      <c r="E158" s="4">
        <v>44098</v>
      </c>
      <c r="F158" s="4">
        <v>44099</v>
      </c>
      <c r="G158" s="12">
        <v>44100</v>
      </c>
      <c r="H158" s="12">
        <v>44101</v>
      </c>
    </row>
    <row r="159" spans="1:8" ht="16.5" customHeight="1" x14ac:dyDescent="0.3">
      <c r="B159" s="92" t="s">
        <v>17</v>
      </c>
      <c r="C159" s="94" t="s">
        <v>18</v>
      </c>
      <c r="D159" s="95" t="s">
        <v>19</v>
      </c>
      <c r="E159" s="96" t="s">
        <v>20</v>
      </c>
      <c r="F159" s="9" t="s">
        <v>5</v>
      </c>
      <c r="G159" s="12"/>
      <c r="H159" s="12"/>
    </row>
    <row r="160" spans="1:8" ht="16.5" customHeight="1" x14ac:dyDescent="0.3">
      <c r="B160" s="92"/>
      <c r="C160" s="94"/>
      <c r="D160" s="95"/>
      <c r="E160" s="96"/>
      <c r="F160" s="11" t="s">
        <v>6</v>
      </c>
      <c r="G160" s="12"/>
      <c r="H160" s="12"/>
    </row>
    <row r="161" spans="1:8" ht="56.25" customHeight="1" x14ac:dyDescent="0.3">
      <c r="B161" s="93"/>
      <c r="C161" s="97" t="s">
        <v>17</v>
      </c>
      <c r="D161" s="98"/>
      <c r="E161" s="9" t="s">
        <v>21</v>
      </c>
      <c r="F161" s="25" t="s">
        <v>22</v>
      </c>
      <c r="G161" s="13"/>
      <c r="H161" s="13"/>
    </row>
    <row r="162" spans="1:8" ht="16.5" customHeight="1" x14ac:dyDescent="0.3">
      <c r="B162" s="4">
        <f t="array" ref="B162:H162">Days+29+DATE(Calendar9Year,Calendar9MonthOption,1)-WEEKDAY(DATE(Calendar9Year,Calendar9MonthOption,1),WeekdayOption)</f>
        <v>44102</v>
      </c>
      <c r="C162" s="4">
        <v>44103</v>
      </c>
      <c r="D162" s="4">
        <v>44104</v>
      </c>
      <c r="E162" s="4">
        <v>44105</v>
      </c>
      <c r="F162" s="4">
        <v>44106</v>
      </c>
      <c r="G162" s="12">
        <v>44107</v>
      </c>
      <c r="H162" s="12">
        <v>44108</v>
      </c>
    </row>
    <row r="163" spans="1:8" ht="57" customHeight="1" x14ac:dyDescent="0.3">
      <c r="B163" s="8"/>
      <c r="C163" s="8"/>
      <c r="D163" s="8"/>
      <c r="E163" s="9" t="s">
        <v>7</v>
      </c>
      <c r="F163" s="14" t="s">
        <v>8</v>
      </c>
      <c r="G163" s="13"/>
      <c r="H163" s="13"/>
    </row>
    <row r="164" spans="1:8" ht="16.5" customHeight="1" x14ac:dyDescent="0.3">
      <c r="B164" s="4">
        <f t="array" ref="B164:C164">Days+36+DATE(Calendar9Year,Calendar9MonthOption,1)-WEEKDAY(DATE(Calendar9Year,Calendar9MonthOption,1),WeekdayOption)</f>
        <v>44109</v>
      </c>
      <c r="C164" s="4">
        <v>44110</v>
      </c>
      <c r="D164" s="90" t="s">
        <v>0</v>
      </c>
      <c r="E164" s="91"/>
      <c r="F164" s="91"/>
      <c r="G164" s="91"/>
      <c r="H164" s="91"/>
    </row>
    <row r="165" spans="1:8" ht="63.75" customHeight="1" x14ac:dyDescent="0.3">
      <c r="B165" s="8"/>
      <c r="C165" s="8"/>
      <c r="D165" s="99"/>
      <c r="E165" s="99"/>
      <c r="F165" s="99"/>
      <c r="G165" s="99"/>
      <c r="H165" s="99"/>
    </row>
    <row r="166" spans="1:8" ht="54" customHeight="1" x14ac:dyDescent="0.9">
      <c r="A166" s="2"/>
      <c r="B166" s="1">
        <f>YEAR(DATE(Calendar9Year,Calendar9MonthOption+1,1))</f>
        <v>2020</v>
      </c>
      <c r="C166" s="100" t="str">
        <f>TEXT(DATE(Calendar9Year,Calendar9MonthOption+1,1),"mmmm")</f>
        <v>October</v>
      </c>
      <c r="D166" s="100"/>
      <c r="E166" s="100"/>
      <c r="F166" s="7"/>
      <c r="G166" s="7"/>
      <c r="H166" s="2"/>
    </row>
    <row r="167" spans="1:8" ht="14.25" customHeight="1" x14ac:dyDescent="0.3">
      <c r="A167" s="3"/>
      <c r="B167" s="5" t="str">
        <f>UPPER(TEXT(B168,"dddd"))</f>
        <v>MONDAY</v>
      </c>
      <c r="C167" s="6" t="str">
        <f t="shared" ref="C167:H167" si="44">UPPER(TEXT(C168,"dddd"))</f>
        <v>TUESDAY</v>
      </c>
      <c r="D167" s="5" t="str">
        <f t="shared" si="44"/>
        <v>WEDNESDAY</v>
      </c>
      <c r="E167" s="6" t="str">
        <f t="shared" si="44"/>
        <v>THURSDAY</v>
      </c>
      <c r="F167" s="5" t="str">
        <f t="shared" si="44"/>
        <v>FRIDAY</v>
      </c>
      <c r="G167" s="6" t="str">
        <f t="shared" si="44"/>
        <v>SATURDAY</v>
      </c>
      <c r="H167" s="5" t="str">
        <f t="shared" si="44"/>
        <v>SUNDAY</v>
      </c>
    </row>
    <row r="168" spans="1:8" ht="16.5" customHeight="1" x14ac:dyDescent="0.3">
      <c r="B168" s="4">
        <f t="array" ref="B168:H168">Days+1+DATE(Calendar10Year,Calendar10MonthOption,1)-WEEKDAY(DATE(Calendar10Year,Calendar10MonthOption,1),WeekdayOption)</f>
        <v>44102</v>
      </c>
      <c r="C168" s="4">
        <v>44103</v>
      </c>
      <c r="D168" s="4">
        <v>44104</v>
      </c>
      <c r="E168" s="4">
        <v>44105</v>
      </c>
      <c r="F168" s="4">
        <v>44106</v>
      </c>
      <c r="G168" s="12">
        <v>44107</v>
      </c>
      <c r="H168" s="12">
        <v>44108</v>
      </c>
    </row>
    <row r="169" spans="1:8" ht="56.25" customHeight="1" x14ac:dyDescent="0.3">
      <c r="B169" s="8"/>
      <c r="C169" s="8"/>
      <c r="D169" s="8"/>
      <c r="E169" s="9" t="s">
        <v>7</v>
      </c>
      <c r="F169" s="14" t="s">
        <v>8</v>
      </c>
      <c r="G169" s="13"/>
      <c r="H169" s="13"/>
    </row>
    <row r="170" spans="1:8" ht="16.5" customHeight="1" x14ac:dyDescent="0.3">
      <c r="B170" s="4">
        <f t="array" ref="B170:H170">Days+8+DATE(Calendar10Year,Calendar10MonthOption,1)-WEEKDAY(DATE(Calendar10Year,Calendar10MonthOption,1),WeekdayOption)</f>
        <v>44109</v>
      </c>
      <c r="C170" s="4">
        <v>44110</v>
      </c>
      <c r="D170" s="4">
        <v>44111</v>
      </c>
      <c r="E170" s="4">
        <v>44112</v>
      </c>
      <c r="F170" s="4">
        <v>44113</v>
      </c>
      <c r="G170" s="12">
        <v>44114</v>
      </c>
      <c r="H170" s="12">
        <v>44115</v>
      </c>
    </row>
    <row r="171" spans="1:8" ht="56.25" customHeight="1" x14ac:dyDescent="0.3">
      <c r="B171" s="88" t="s">
        <v>9</v>
      </c>
      <c r="C171" s="89"/>
      <c r="D171" s="15" t="s">
        <v>10</v>
      </c>
      <c r="E171" s="8"/>
      <c r="F171" s="14" t="s">
        <v>11</v>
      </c>
      <c r="G171" s="13"/>
      <c r="H171" s="13"/>
    </row>
    <row r="172" spans="1:8" ht="16.5" customHeight="1" x14ac:dyDescent="0.3">
      <c r="B172" s="4">
        <f t="array" ref="B172:H172">Days+15+DATE(Calendar10Year,Calendar10MonthOption,1)-WEEKDAY(DATE(Calendar10Year,Calendar10MonthOption,1),WeekdayOption)</f>
        <v>44116</v>
      </c>
      <c r="C172" s="4">
        <v>44117</v>
      </c>
      <c r="D172" s="4">
        <v>44118</v>
      </c>
      <c r="E172" s="4">
        <v>44119</v>
      </c>
      <c r="F172" s="4">
        <v>44120</v>
      </c>
      <c r="G172" s="12">
        <v>44121</v>
      </c>
      <c r="H172" s="12">
        <v>44122</v>
      </c>
    </row>
    <row r="173" spans="1:8" ht="16.5" customHeight="1" x14ac:dyDescent="0.3">
      <c r="B173" s="109" t="s">
        <v>36</v>
      </c>
      <c r="C173" s="4"/>
      <c r="D173" s="80" t="s">
        <v>13</v>
      </c>
      <c r="E173" s="82" t="s">
        <v>14</v>
      </c>
      <c r="F173" s="11" t="s">
        <v>15</v>
      </c>
      <c r="G173" s="82" t="s">
        <v>17</v>
      </c>
      <c r="H173" s="84"/>
    </row>
    <row r="174" spans="1:8" ht="56.25" customHeight="1" x14ac:dyDescent="0.3">
      <c r="B174" s="110"/>
      <c r="C174" s="8"/>
      <c r="D174" s="81"/>
      <c r="E174" s="83"/>
      <c r="F174" s="14" t="s">
        <v>16</v>
      </c>
      <c r="G174" s="83"/>
      <c r="H174" s="85"/>
    </row>
    <row r="175" spans="1:8" ht="16.5" customHeight="1" x14ac:dyDescent="0.3">
      <c r="B175" s="4">
        <f t="array" ref="B175:H175">Days+22+DATE(Calendar10Year,Calendar10MonthOption,1)-WEEKDAY(DATE(Calendar10Year,Calendar10MonthOption,1),WeekdayOption)</f>
        <v>44123</v>
      </c>
      <c r="C175" s="4">
        <v>44124</v>
      </c>
      <c r="D175" s="4">
        <v>44125</v>
      </c>
      <c r="E175" s="4">
        <v>44126</v>
      </c>
      <c r="F175" s="4">
        <v>44127</v>
      </c>
      <c r="G175" s="12">
        <v>44128</v>
      </c>
      <c r="H175" s="12">
        <v>44129</v>
      </c>
    </row>
    <row r="176" spans="1:8" ht="16.5" customHeight="1" x14ac:dyDescent="0.3">
      <c r="B176" s="92" t="s">
        <v>17</v>
      </c>
      <c r="C176" s="94" t="s">
        <v>18</v>
      </c>
      <c r="D176" s="95" t="s">
        <v>19</v>
      </c>
      <c r="E176" s="96" t="s">
        <v>20</v>
      </c>
      <c r="F176" s="9" t="s">
        <v>5</v>
      </c>
      <c r="G176" s="12"/>
      <c r="H176" s="12"/>
    </row>
    <row r="177" spans="2:8" ht="16.5" customHeight="1" x14ac:dyDescent="0.3">
      <c r="B177" s="92"/>
      <c r="C177" s="94"/>
      <c r="D177" s="95"/>
      <c r="E177" s="96"/>
      <c r="F177" s="11" t="s">
        <v>6</v>
      </c>
      <c r="G177" s="12"/>
      <c r="H177" s="12"/>
    </row>
    <row r="178" spans="2:8" ht="56.25" customHeight="1" x14ac:dyDescent="0.3">
      <c r="B178" s="93"/>
      <c r="C178" s="97" t="s">
        <v>17</v>
      </c>
      <c r="D178" s="98"/>
      <c r="E178" s="9" t="s">
        <v>21</v>
      </c>
      <c r="F178" s="25" t="s">
        <v>22</v>
      </c>
      <c r="G178" s="13"/>
      <c r="H178" s="13"/>
    </row>
    <row r="179" spans="2:8" ht="16.5" customHeight="1" x14ac:dyDescent="0.3">
      <c r="B179" s="4">
        <f t="array" ref="B179:H179">Days+29+DATE(Calendar10Year,Calendar10MonthOption,1)-WEEKDAY(DATE(Calendar10Year,Calendar10MonthOption,1),WeekdayOption)</f>
        <v>44130</v>
      </c>
      <c r="C179" s="4">
        <v>44131</v>
      </c>
      <c r="D179" s="4">
        <v>44132</v>
      </c>
      <c r="E179" s="4">
        <v>44133</v>
      </c>
      <c r="F179" s="4">
        <v>44134</v>
      </c>
      <c r="G179" s="12">
        <v>44135</v>
      </c>
      <c r="H179" s="12">
        <v>44136</v>
      </c>
    </row>
    <row r="180" spans="2:8" ht="57" customHeight="1" x14ac:dyDescent="0.3">
      <c r="B180" s="8"/>
      <c r="C180" s="8"/>
      <c r="D180" s="8"/>
      <c r="E180" s="9" t="s">
        <v>7</v>
      </c>
      <c r="F180" s="14" t="s">
        <v>8</v>
      </c>
      <c r="G180" s="13"/>
      <c r="H180" s="13"/>
    </row>
    <row r="181" spans="2:8" ht="16.5" customHeight="1" x14ac:dyDescent="0.3">
      <c r="B181" s="4">
        <f t="array" ref="B181:C181">Days+36+DATE(Calendar10Year,Calendar10MonthOption,1)-WEEKDAY(DATE(Calendar10Year,Calendar10MonthOption,1),WeekdayOption)</f>
        <v>44137</v>
      </c>
      <c r="C181" s="4">
        <v>44138</v>
      </c>
      <c r="D181" s="90" t="s">
        <v>0</v>
      </c>
      <c r="E181" s="91"/>
      <c r="F181" s="91"/>
      <c r="G181" s="91"/>
      <c r="H181" s="91"/>
    </row>
    <row r="182" spans="2:8" ht="63.75" customHeight="1" x14ac:dyDescent="0.3">
      <c r="B182" s="8"/>
      <c r="C182" s="8"/>
      <c r="D182" s="99"/>
      <c r="E182" s="99"/>
      <c r="F182" s="99"/>
      <c r="G182" s="99"/>
      <c r="H182" s="99"/>
    </row>
    <row r="183" spans="2:8" ht="54" customHeight="1" x14ac:dyDescent="0.9">
      <c r="B183" s="1">
        <f>YEAR(DATE(Calendar10Year,Calendar10MonthOption+1,1))</f>
        <v>2020</v>
      </c>
      <c r="C183" s="100" t="str">
        <f>TEXT(DATE(Calendar10Year,Calendar10MonthOption+1,1),"mmmm")</f>
        <v>November</v>
      </c>
      <c r="D183" s="100"/>
      <c r="E183" s="100"/>
      <c r="F183" s="7"/>
      <c r="G183" s="7"/>
      <c r="H183" s="2"/>
    </row>
    <row r="184" spans="2:8" ht="14.25" customHeight="1" x14ac:dyDescent="0.3">
      <c r="B184" s="5" t="str">
        <f>UPPER(TEXT(B185,"dddd"))</f>
        <v>MONDAY</v>
      </c>
      <c r="C184" s="6" t="str">
        <f t="shared" ref="C184:H184" si="45">UPPER(TEXT(C185,"dddd"))</f>
        <v>TUESDAY</v>
      </c>
      <c r="D184" s="5" t="str">
        <f t="shared" si="45"/>
        <v>WEDNESDAY</v>
      </c>
      <c r="E184" s="6" t="str">
        <f t="shared" si="45"/>
        <v>THURSDAY</v>
      </c>
      <c r="F184" s="5" t="str">
        <f t="shared" si="45"/>
        <v>FRIDAY</v>
      </c>
      <c r="G184" s="6" t="str">
        <f t="shared" si="45"/>
        <v>SATURDAY</v>
      </c>
      <c r="H184" s="5" t="str">
        <f t="shared" si="45"/>
        <v>SUNDAY</v>
      </c>
    </row>
    <row r="185" spans="2:8" ht="16.5" customHeight="1" x14ac:dyDescent="0.3">
      <c r="B185" s="4">
        <f t="array" ref="B185:H185">Days+1+DATE(Calendar11Year,Calendar11MonthOption,1)-WEEKDAY(DATE(Calendar11Year,Calendar11MonthOption,1),WeekdayOption)</f>
        <v>44130</v>
      </c>
      <c r="C185" s="4">
        <v>44131</v>
      </c>
      <c r="D185" s="4">
        <v>44132</v>
      </c>
      <c r="E185" s="4">
        <v>44133</v>
      </c>
      <c r="F185" s="4">
        <v>44134</v>
      </c>
      <c r="G185" s="12">
        <v>44135</v>
      </c>
      <c r="H185" s="12">
        <v>44136</v>
      </c>
    </row>
    <row r="186" spans="2:8" ht="56.25" customHeight="1" x14ac:dyDescent="0.3">
      <c r="B186" s="8"/>
      <c r="C186" s="8"/>
      <c r="D186" s="8"/>
      <c r="E186" s="9" t="s">
        <v>7</v>
      </c>
      <c r="F186" s="14" t="s">
        <v>8</v>
      </c>
      <c r="G186" s="13"/>
      <c r="H186" s="13"/>
    </row>
    <row r="187" spans="2:8" ht="16.5" customHeight="1" x14ac:dyDescent="0.3">
      <c r="B187" s="4">
        <f t="array" ref="B187:H187">Days+8+DATE(Calendar11Year,Calendar11MonthOption,1)-WEEKDAY(DATE(Calendar11Year,Calendar11MonthOption,1),WeekdayOption)</f>
        <v>44137</v>
      </c>
      <c r="C187" s="4">
        <v>44138</v>
      </c>
      <c r="D187" s="4">
        <v>44139</v>
      </c>
      <c r="E187" s="4">
        <v>44140</v>
      </c>
      <c r="F187" s="4">
        <v>44141</v>
      </c>
      <c r="G187" s="12">
        <v>44142</v>
      </c>
      <c r="H187" s="12">
        <v>44143</v>
      </c>
    </row>
    <row r="188" spans="2:8" ht="56.25" customHeight="1" x14ac:dyDescent="0.3">
      <c r="B188" s="88" t="s">
        <v>9</v>
      </c>
      <c r="C188" s="89"/>
      <c r="D188" s="15" t="s">
        <v>10</v>
      </c>
      <c r="E188" s="8"/>
      <c r="F188" s="14" t="s">
        <v>11</v>
      </c>
      <c r="G188" s="13"/>
      <c r="H188" s="13"/>
    </row>
    <row r="189" spans="2:8" ht="16.5" customHeight="1" x14ac:dyDescent="0.3">
      <c r="B189" s="4">
        <f t="array" ref="B189:H189">Days+15+DATE(Calendar11Year,Calendar11MonthOption,1)-WEEKDAY(DATE(Calendar11Year,Calendar11MonthOption,1),WeekdayOption)</f>
        <v>44144</v>
      </c>
      <c r="C189" s="4">
        <v>44145</v>
      </c>
      <c r="D189" s="4">
        <v>44146</v>
      </c>
      <c r="E189" s="4">
        <v>44147</v>
      </c>
      <c r="F189" s="4">
        <v>44148</v>
      </c>
      <c r="G189" s="12">
        <v>44149</v>
      </c>
      <c r="H189" s="12">
        <v>44150</v>
      </c>
    </row>
    <row r="190" spans="2:8" ht="16.5" customHeight="1" x14ac:dyDescent="0.3">
      <c r="B190" s="4"/>
      <c r="C190" s="80" t="s">
        <v>41</v>
      </c>
      <c r="D190" s="86" t="s">
        <v>37</v>
      </c>
      <c r="E190" s="82" t="s">
        <v>14</v>
      </c>
      <c r="F190" s="11" t="s">
        <v>15</v>
      </c>
      <c r="G190" s="82" t="s">
        <v>17</v>
      </c>
      <c r="H190" s="84"/>
    </row>
    <row r="191" spans="2:8" ht="56.25" customHeight="1" x14ac:dyDescent="0.3">
      <c r="B191" s="8"/>
      <c r="C191" s="81"/>
      <c r="D191" s="87"/>
      <c r="E191" s="83"/>
      <c r="F191" s="14" t="s">
        <v>16</v>
      </c>
      <c r="G191" s="83"/>
      <c r="H191" s="85"/>
    </row>
    <row r="192" spans="2:8" ht="16.5" customHeight="1" x14ac:dyDescent="0.3">
      <c r="B192" s="4">
        <f t="array" ref="B192:H192">Days+22+DATE(Calendar11Year,Calendar11MonthOption,1)-WEEKDAY(DATE(Calendar11Year,Calendar11MonthOption,1),WeekdayOption)</f>
        <v>44151</v>
      </c>
      <c r="C192" s="4">
        <v>44152</v>
      </c>
      <c r="D192" s="4">
        <v>44153</v>
      </c>
      <c r="E192" s="4">
        <v>44154</v>
      </c>
      <c r="F192" s="4">
        <v>44155</v>
      </c>
      <c r="G192" s="12">
        <v>44156</v>
      </c>
      <c r="H192" s="12">
        <v>44157</v>
      </c>
    </row>
    <row r="193" spans="2:8" ht="16.5" customHeight="1" x14ac:dyDescent="0.3">
      <c r="B193" s="92" t="s">
        <v>17</v>
      </c>
      <c r="C193" s="94" t="s">
        <v>18</v>
      </c>
      <c r="D193" s="95" t="s">
        <v>19</v>
      </c>
      <c r="E193" s="96" t="s">
        <v>20</v>
      </c>
      <c r="F193" s="9" t="s">
        <v>5</v>
      </c>
      <c r="G193" s="12"/>
      <c r="H193" s="12"/>
    </row>
    <row r="194" spans="2:8" ht="24" customHeight="1" x14ac:dyDescent="0.3">
      <c r="B194" s="92"/>
      <c r="C194" s="94"/>
      <c r="D194" s="95"/>
      <c r="E194" s="96"/>
      <c r="F194" s="11" t="s">
        <v>6</v>
      </c>
      <c r="G194" s="12"/>
      <c r="H194" s="12"/>
    </row>
    <row r="195" spans="2:8" ht="56.25" customHeight="1" x14ac:dyDescent="0.3">
      <c r="B195" s="93"/>
      <c r="C195" s="97" t="s">
        <v>17</v>
      </c>
      <c r="D195" s="98"/>
      <c r="E195" s="9" t="s">
        <v>21</v>
      </c>
      <c r="F195" s="25" t="s">
        <v>22</v>
      </c>
      <c r="G195" s="13"/>
      <c r="H195" s="13"/>
    </row>
    <row r="196" spans="2:8" ht="16.5" customHeight="1" x14ac:dyDescent="0.3">
      <c r="B196" s="4">
        <f t="array" ref="B196:H196">Days+29+DATE(Calendar11Year,Calendar11MonthOption,1)-WEEKDAY(DATE(Calendar11Year,Calendar11MonthOption,1),WeekdayOption)</f>
        <v>44158</v>
      </c>
      <c r="C196" s="4">
        <v>44159</v>
      </c>
      <c r="D196" s="4">
        <v>44160</v>
      </c>
      <c r="E196" s="4">
        <v>44161</v>
      </c>
      <c r="F196" s="4">
        <v>44162</v>
      </c>
      <c r="G196" s="12">
        <v>44163</v>
      </c>
      <c r="H196" s="12">
        <v>44164</v>
      </c>
    </row>
    <row r="197" spans="2:8" ht="57" customHeight="1" x14ac:dyDescent="0.3">
      <c r="B197" s="8"/>
      <c r="C197" s="8"/>
      <c r="D197" s="8"/>
      <c r="E197" s="10" t="s">
        <v>38</v>
      </c>
      <c r="F197" s="14" t="s">
        <v>8</v>
      </c>
      <c r="G197" s="13"/>
      <c r="H197" s="13"/>
    </row>
    <row r="198" spans="2:8" ht="16.5" customHeight="1" x14ac:dyDescent="0.3">
      <c r="B198" s="4">
        <f t="array" ref="B198:C198">Days+36+DATE(Calendar11Year,Calendar11MonthOption,1)-WEEKDAY(DATE(Calendar11Year,Calendar11MonthOption,1),WeekdayOption)</f>
        <v>44165</v>
      </c>
      <c r="C198" s="4">
        <v>44166</v>
      </c>
      <c r="D198" s="90" t="s">
        <v>0</v>
      </c>
      <c r="E198" s="91"/>
      <c r="F198" s="91"/>
      <c r="G198" s="91"/>
      <c r="H198" s="91"/>
    </row>
    <row r="199" spans="2:8" ht="63.75" customHeight="1" x14ac:dyDescent="0.3">
      <c r="B199" s="88" t="s">
        <v>9</v>
      </c>
      <c r="C199" s="89"/>
      <c r="D199" s="99"/>
      <c r="E199" s="99"/>
      <c r="F199" s="99"/>
      <c r="G199" s="99"/>
      <c r="H199" s="99"/>
    </row>
    <row r="200" spans="2:8" ht="54" customHeight="1" x14ac:dyDescent="0.9">
      <c r="B200" s="1">
        <f>YEAR(DATE(Calendar11Year,Calendar11MonthOption+1,1))</f>
        <v>2020</v>
      </c>
      <c r="C200" s="100" t="str">
        <f>TEXT(DATE(Calendar11Year,Calendar11MonthOption+1,1),"mmmm")</f>
        <v>December</v>
      </c>
      <c r="D200" s="100"/>
      <c r="E200" s="100"/>
      <c r="F200" s="7"/>
      <c r="G200" s="7"/>
      <c r="H200" s="2"/>
    </row>
    <row r="201" spans="2:8" ht="14.25" customHeight="1" x14ac:dyDescent="0.3">
      <c r="B201" s="5" t="str">
        <f>UPPER(TEXT(B202,"dddd"))</f>
        <v>MONDAY</v>
      </c>
      <c r="C201" s="6" t="str">
        <f t="shared" ref="C201:H201" si="46">UPPER(TEXT(C202,"dddd"))</f>
        <v>TUESDAY</v>
      </c>
      <c r="D201" s="5" t="str">
        <f t="shared" si="46"/>
        <v>WEDNESDAY</v>
      </c>
      <c r="E201" s="6" t="str">
        <f t="shared" si="46"/>
        <v>THURSDAY</v>
      </c>
      <c r="F201" s="5" t="str">
        <f t="shared" si="46"/>
        <v>FRIDAY</v>
      </c>
      <c r="G201" s="6" t="str">
        <f t="shared" si="46"/>
        <v>SATURDAY</v>
      </c>
      <c r="H201" s="5" t="str">
        <f t="shared" si="46"/>
        <v>SUNDAY</v>
      </c>
    </row>
    <row r="202" spans="2:8" ht="16.5" customHeight="1" x14ac:dyDescent="0.3">
      <c r="B202" s="4">
        <f t="array" ref="B202:H202">Days+1+DATE(Calendar12Year,Calendar12MonthOption,1)-WEEKDAY(DATE(Calendar12Year,Calendar12MonthOption,1),WeekdayOption)</f>
        <v>44165</v>
      </c>
      <c r="C202" s="4">
        <v>44166</v>
      </c>
      <c r="D202" s="4">
        <v>44167</v>
      </c>
      <c r="E202" s="4">
        <v>44168</v>
      </c>
      <c r="F202" s="4">
        <v>44169</v>
      </c>
      <c r="G202" s="12">
        <v>44170</v>
      </c>
      <c r="H202" s="12">
        <v>44171</v>
      </c>
    </row>
    <row r="203" spans="2:8" ht="56.25" customHeight="1" x14ac:dyDescent="0.3">
      <c r="B203" s="88" t="s">
        <v>9</v>
      </c>
      <c r="C203" s="89"/>
      <c r="D203" s="15" t="s">
        <v>10</v>
      </c>
      <c r="E203" s="8"/>
      <c r="F203" s="14" t="s">
        <v>11</v>
      </c>
      <c r="G203" s="13"/>
      <c r="H203" s="13"/>
    </row>
    <row r="204" spans="2:8" ht="16.5" customHeight="1" x14ac:dyDescent="0.3">
      <c r="B204" s="4">
        <f t="array" ref="B204:H204">Days+8+DATE(Calendar12Year,Calendar12MonthOption,1)-WEEKDAY(DATE(Calendar12Year,Calendar12MonthOption,1),WeekdayOption)</f>
        <v>44172</v>
      </c>
      <c r="C204" s="4">
        <v>44173</v>
      </c>
      <c r="D204" s="4">
        <v>44174</v>
      </c>
      <c r="E204" s="4">
        <v>44175</v>
      </c>
      <c r="F204" s="4">
        <v>44176</v>
      </c>
      <c r="G204" s="12">
        <v>44177</v>
      </c>
      <c r="H204" s="12">
        <v>44178</v>
      </c>
    </row>
    <row r="205" spans="2:8" ht="16.5" customHeight="1" x14ac:dyDescent="0.3">
      <c r="B205" s="4"/>
      <c r="C205" s="4"/>
      <c r="D205" s="80" t="s">
        <v>13</v>
      </c>
      <c r="E205" s="82" t="s">
        <v>14</v>
      </c>
      <c r="F205" s="11" t="s">
        <v>15</v>
      </c>
      <c r="G205" s="82" t="s">
        <v>17</v>
      </c>
      <c r="H205" s="84"/>
    </row>
    <row r="206" spans="2:8" ht="56.25" customHeight="1" x14ac:dyDescent="0.3">
      <c r="B206" s="8"/>
      <c r="C206" s="8"/>
      <c r="D206" s="81"/>
      <c r="E206" s="83"/>
      <c r="F206" s="14" t="s">
        <v>16</v>
      </c>
      <c r="G206" s="83"/>
      <c r="H206" s="85"/>
    </row>
    <row r="207" spans="2:8" ht="16.5" customHeight="1" x14ac:dyDescent="0.3">
      <c r="B207" s="4">
        <f t="array" ref="B207:H207">Days+15+DATE(Calendar12Year,Calendar12MonthOption,1)-WEEKDAY(DATE(Calendar12Year,Calendar12MonthOption,1),WeekdayOption)</f>
        <v>44179</v>
      </c>
      <c r="C207" s="4">
        <v>44180</v>
      </c>
      <c r="D207" s="4">
        <v>44181</v>
      </c>
      <c r="E207" s="4">
        <v>44182</v>
      </c>
      <c r="F207" s="4">
        <v>44183</v>
      </c>
      <c r="G207" s="12">
        <v>44184</v>
      </c>
      <c r="H207" s="12">
        <v>44185</v>
      </c>
    </row>
    <row r="208" spans="2:8" ht="16.5" customHeight="1" x14ac:dyDescent="0.3">
      <c r="B208" s="92" t="s">
        <v>17</v>
      </c>
      <c r="C208" s="94" t="s">
        <v>18</v>
      </c>
      <c r="D208" s="95" t="s">
        <v>19</v>
      </c>
      <c r="E208" s="96" t="s">
        <v>20</v>
      </c>
      <c r="F208" s="9" t="s">
        <v>5</v>
      </c>
      <c r="G208" s="12"/>
      <c r="H208" s="12"/>
    </row>
    <row r="209" spans="2:8" ht="16.5" customHeight="1" x14ac:dyDescent="0.3">
      <c r="B209" s="92"/>
      <c r="C209" s="94"/>
      <c r="D209" s="95"/>
      <c r="E209" s="96"/>
      <c r="F209" s="11" t="s">
        <v>6</v>
      </c>
      <c r="G209" s="12"/>
      <c r="H209" s="12"/>
    </row>
    <row r="210" spans="2:8" ht="56.25" customHeight="1" x14ac:dyDescent="0.3">
      <c r="B210" s="93"/>
      <c r="C210" s="97" t="s">
        <v>17</v>
      </c>
      <c r="D210" s="98"/>
      <c r="E210" s="9" t="s">
        <v>21</v>
      </c>
      <c r="F210" s="25" t="s">
        <v>22</v>
      </c>
      <c r="G210" s="13"/>
      <c r="H210" s="13"/>
    </row>
    <row r="211" spans="2:8" ht="16.5" customHeight="1" x14ac:dyDescent="0.3">
      <c r="B211" s="4">
        <f t="array" ref="B211:H211">Days+22+DATE(Calendar12Year,Calendar12MonthOption,1)-WEEKDAY(DATE(Calendar12Year,Calendar12MonthOption,1),WeekdayOption)</f>
        <v>44186</v>
      </c>
      <c r="C211" s="4">
        <v>44187</v>
      </c>
      <c r="D211" s="4">
        <v>44188</v>
      </c>
      <c r="E211" s="4">
        <v>44189</v>
      </c>
      <c r="F211" s="4">
        <v>44190</v>
      </c>
      <c r="G211" s="12">
        <v>44191</v>
      </c>
      <c r="H211" s="12">
        <v>44192</v>
      </c>
    </row>
    <row r="212" spans="2:8" ht="56.25" customHeight="1" x14ac:dyDescent="0.3">
      <c r="B212" s="8"/>
      <c r="C212" s="8"/>
      <c r="D212" s="8"/>
      <c r="E212" s="8"/>
      <c r="F212" s="10" t="s">
        <v>39</v>
      </c>
      <c r="G212" s="13"/>
      <c r="H212" s="13"/>
    </row>
    <row r="213" spans="2:8" ht="16.5" customHeight="1" x14ac:dyDescent="0.3">
      <c r="B213" s="4">
        <f t="array" ref="B213:H213">Days+29+DATE(Calendar12Year,Calendar12MonthOption,1)-WEEKDAY(DATE(Calendar12Year,Calendar12MonthOption,1),WeekdayOption)</f>
        <v>44193</v>
      </c>
      <c r="C213" s="4">
        <v>44194</v>
      </c>
      <c r="D213" s="4">
        <v>44195</v>
      </c>
      <c r="E213" s="4">
        <v>44196</v>
      </c>
      <c r="F213" s="4">
        <v>44197</v>
      </c>
      <c r="G213" s="12">
        <v>44198</v>
      </c>
      <c r="H213" s="12">
        <v>44199</v>
      </c>
    </row>
    <row r="214" spans="2:8" ht="57" customHeight="1" x14ac:dyDescent="0.3">
      <c r="B214" s="8"/>
      <c r="C214" s="8"/>
      <c r="D214" s="8"/>
      <c r="E214" s="8"/>
      <c r="F214" s="8"/>
      <c r="G214" s="13"/>
      <c r="H214" s="13"/>
    </row>
    <row r="215" spans="2:8" ht="16.5" customHeight="1" x14ac:dyDescent="0.3">
      <c r="B215" s="4">
        <f t="array" ref="B215:C215">Days+36+DATE(Calendar12Year,Calendar12MonthOption,1)-WEEKDAY(DATE(Calendar12Year,Calendar12MonthOption,1),WeekdayOption)</f>
        <v>44200</v>
      </c>
      <c r="C215" s="4">
        <v>44201</v>
      </c>
      <c r="D215" s="90" t="s">
        <v>0</v>
      </c>
      <c r="E215" s="91"/>
      <c r="F215" s="91"/>
      <c r="G215" s="91"/>
      <c r="H215" s="91"/>
    </row>
    <row r="216" spans="2:8" ht="63.75" customHeight="1" x14ac:dyDescent="0.3">
      <c r="B216" s="8"/>
      <c r="C216" s="8"/>
      <c r="D216" s="99"/>
      <c r="E216" s="99"/>
      <c r="F216" s="99"/>
      <c r="G216" s="99"/>
      <c r="H216" s="99"/>
    </row>
  </sheetData>
  <mergeCells count="168">
    <mergeCell ref="G122:H123"/>
    <mergeCell ref="B133:B135"/>
    <mergeCell ref="C133:C134"/>
    <mergeCell ref="D133:D134"/>
    <mergeCell ref="E133:E134"/>
    <mergeCell ref="C135:D135"/>
    <mergeCell ref="C112:E112"/>
    <mergeCell ref="C130:E130"/>
    <mergeCell ref="B125:B127"/>
    <mergeCell ref="C125:C126"/>
    <mergeCell ref="D125:D126"/>
    <mergeCell ref="E125:E126"/>
    <mergeCell ref="C127:D127"/>
    <mergeCell ref="D122:D123"/>
    <mergeCell ref="E122:E123"/>
    <mergeCell ref="B176:B178"/>
    <mergeCell ref="C176:C177"/>
    <mergeCell ref="D176:D177"/>
    <mergeCell ref="E176:E177"/>
    <mergeCell ref="C178:D178"/>
    <mergeCell ref="D173:D174"/>
    <mergeCell ref="E173:E174"/>
    <mergeCell ref="G173:H174"/>
    <mergeCell ref="B173:B174"/>
    <mergeCell ref="B171:C171"/>
    <mergeCell ref="B159:B161"/>
    <mergeCell ref="C159:C160"/>
    <mergeCell ref="D159:D160"/>
    <mergeCell ref="E159:E160"/>
    <mergeCell ref="C161:D161"/>
    <mergeCell ref="C146:D146"/>
    <mergeCell ref="G141:H142"/>
    <mergeCell ref="B139:C139"/>
    <mergeCell ref="D141:D142"/>
    <mergeCell ref="E141:E142"/>
    <mergeCell ref="B144:B146"/>
    <mergeCell ref="C144:C145"/>
    <mergeCell ref="D144:D145"/>
    <mergeCell ref="E144:E145"/>
    <mergeCell ref="D156:D157"/>
    <mergeCell ref="E156:E157"/>
    <mergeCell ref="G156:H157"/>
    <mergeCell ref="C154:D154"/>
    <mergeCell ref="B120:C120"/>
    <mergeCell ref="B99:C99"/>
    <mergeCell ref="B104:B106"/>
    <mergeCell ref="C104:C105"/>
    <mergeCell ref="D104:D105"/>
    <mergeCell ref="E104:E105"/>
    <mergeCell ref="C106:D106"/>
    <mergeCell ref="D101:D102"/>
    <mergeCell ref="E101:E102"/>
    <mergeCell ref="D110:H110"/>
    <mergeCell ref="B91:D91"/>
    <mergeCell ref="C94:E94"/>
    <mergeCell ref="D93:H93"/>
    <mergeCell ref="G101:H102"/>
    <mergeCell ref="F104:F106"/>
    <mergeCell ref="B65:C65"/>
    <mergeCell ref="B84:C84"/>
    <mergeCell ref="B78:B80"/>
    <mergeCell ref="C78:C79"/>
    <mergeCell ref="D78:D79"/>
    <mergeCell ref="E78:E79"/>
    <mergeCell ref="C80:D80"/>
    <mergeCell ref="B70:B72"/>
    <mergeCell ref="C70:C71"/>
    <mergeCell ref="D70:D71"/>
    <mergeCell ref="E70:E71"/>
    <mergeCell ref="C72:D72"/>
    <mergeCell ref="D86:D87"/>
    <mergeCell ref="E86:E87"/>
    <mergeCell ref="G86:H87"/>
    <mergeCell ref="D67:D68"/>
    <mergeCell ref="E67:E68"/>
    <mergeCell ref="G67:H68"/>
    <mergeCell ref="C1:E1"/>
    <mergeCell ref="C19:E19"/>
    <mergeCell ref="B41:B43"/>
    <mergeCell ref="C41:C42"/>
    <mergeCell ref="D41:D42"/>
    <mergeCell ref="E41:E42"/>
    <mergeCell ref="C43:D43"/>
    <mergeCell ref="B33:B35"/>
    <mergeCell ref="C33:C34"/>
    <mergeCell ref="D33:D34"/>
    <mergeCell ref="E33:E34"/>
    <mergeCell ref="C35:D35"/>
    <mergeCell ref="C38:E38"/>
    <mergeCell ref="D30:D31"/>
    <mergeCell ref="B9:C9"/>
    <mergeCell ref="D11:D12"/>
    <mergeCell ref="E11:E12"/>
    <mergeCell ref="G11:H12"/>
    <mergeCell ref="B14:B16"/>
    <mergeCell ref="C14:C15"/>
    <mergeCell ref="D14:D15"/>
    <mergeCell ref="C16:D16"/>
    <mergeCell ref="E14:E15"/>
    <mergeCell ref="B28:C28"/>
    <mergeCell ref="E30:E31"/>
    <mergeCell ref="G30:H31"/>
    <mergeCell ref="B22:B24"/>
    <mergeCell ref="C22:C23"/>
    <mergeCell ref="D22:D23"/>
    <mergeCell ref="E22:E23"/>
    <mergeCell ref="C24:D24"/>
    <mergeCell ref="B47:C47"/>
    <mergeCell ref="D17:H17"/>
    <mergeCell ref="D18:H18"/>
    <mergeCell ref="D56:H56"/>
    <mergeCell ref="D74:H74"/>
    <mergeCell ref="B52:B54"/>
    <mergeCell ref="D73:H73"/>
    <mergeCell ref="D92:H92"/>
    <mergeCell ref="D36:H36"/>
    <mergeCell ref="D37:H37"/>
    <mergeCell ref="D55:H55"/>
    <mergeCell ref="C75:E75"/>
    <mergeCell ref="D49:D50"/>
    <mergeCell ref="E49:E50"/>
    <mergeCell ref="G49:H50"/>
    <mergeCell ref="C89:C90"/>
    <mergeCell ref="D89:D90"/>
    <mergeCell ref="E89:E90"/>
    <mergeCell ref="C57:E57"/>
    <mergeCell ref="C52:C53"/>
    <mergeCell ref="D52:D53"/>
    <mergeCell ref="E52:E53"/>
    <mergeCell ref="F52:F54"/>
    <mergeCell ref="C54:D54"/>
    <mergeCell ref="D216:H216"/>
    <mergeCell ref="D181:H181"/>
    <mergeCell ref="D182:H182"/>
    <mergeCell ref="D128:H128"/>
    <mergeCell ref="D111:H111"/>
    <mergeCell ref="D165:H165"/>
    <mergeCell ref="D147:H147"/>
    <mergeCell ref="D164:H164"/>
    <mergeCell ref="D129:H129"/>
    <mergeCell ref="D148:H148"/>
    <mergeCell ref="D199:H199"/>
    <mergeCell ref="D215:H215"/>
    <mergeCell ref="C149:E149"/>
    <mergeCell ref="C166:E166"/>
    <mergeCell ref="C183:E183"/>
    <mergeCell ref="C200:E200"/>
    <mergeCell ref="B188:C188"/>
    <mergeCell ref="B208:B210"/>
    <mergeCell ref="C208:C209"/>
    <mergeCell ref="D208:D209"/>
    <mergeCell ref="E208:E209"/>
    <mergeCell ref="C210:D210"/>
    <mergeCell ref="D205:D206"/>
    <mergeCell ref="E205:E206"/>
    <mergeCell ref="C190:C191"/>
    <mergeCell ref="E190:E191"/>
    <mergeCell ref="G190:H191"/>
    <mergeCell ref="D190:D191"/>
    <mergeCell ref="G205:H206"/>
    <mergeCell ref="B203:C203"/>
    <mergeCell ref="B199:C199"/>
    <mergeCell ref="D198:H198"/>
    <mergeCell ref="B193:B195"/>
    <mergeCell ref="C193:C194"/>
    <mergeCell ref="D193:D194"/>
    <mergeCell ref="E193:E194"/>
    <mergeCell ref="C195:D195"/>
  </mergeCells>
  <phoneticPr fontId="2" type="noConversion"/>
  <conditionalFormatting sqref="B3:F3 B6:F6 B8:F8 B10:F10 B13:F13 B17 B4 E4 C11">
    <cfRule type="expression" dxfId="690" priority="394">
      <formula>MONTH(B3)&lt;&gt;Calendar1MonthOption</formula>
    </cfRule>
  </conditionalFormatting>
  <conditionalFormatting sqref="B21:F21 B25:F25 B27:F27 B29:F29 B32:F32 B36:C36 B30:C30">
    <cfRule type="expression" dxfId="689" priority="383">
      <formula>MONTH(B21)&lt;&gt;Calendar2MonthOption</formula>
    </cfRule>
  </conditionalFormatting>
  <conditionalFormatting sqref="B40:F40 B44:F44 B46:F46 B48:F48 B51:F51 B55:C55">
    <cfRule type="expression" dxfId="688" priority="381">
      <formula>MONTH(B40)&lt;&gt;Calendar3MonthOption</formula>
    </cfRule>
  </conditionalFormatting>
  <conditionalFormatting sqref="B59:F60 B62:F62 B64:F64 B66:F66 B69:F69 B73:C73 B67:C67">
    <cfRule type="expression" dxfId="687" priority="379">
      <formula>MONTH(B59)&lt;&gt;Calendar4MonthOption</formula>
    </cfRule>
  </conditionalFormatting>
  <conditionalFormatting sqref="B77:F77 B81:F81 B83:F83 B85:F85 B88:F88 B92:C92 B89:B90 B86:C86">
    <cfRule type="expression" dxfId="686" priority="377">
      <formula>MONTH(B77)&lt;&gt;Calendar5MonthOption</formula>
    </cfRule>
  </conditionalFormatting>
  <conditionalFormatting sqref="B96:F96 B98:F98 B100:F100 B103:F103 B107:F108 B110:C110 B101:C101">
    <cfRule type="expression" dxfId="685" priority="375">
      <formula>MONTH(B96)&lt;&gt;Calendar6MonthOption</formula>
    </cfRule>
  </conditionalFormatting>
  <conditionalFormatting sqref="B114:F114 B117:F117 B119:F119 B121:F121 B124:F124 B128:C128 B122:C122 B115:D115">
    <cfRule type="expression" dxfId="684" priority="373">
      <formula>MONTH(B114)&lt;&gt;Calendar7MonthOption</formula>
    </cfRule>
  </conditionalFormatting>
  <conditionalFormatting sqref="B132:F132 B136:F136 B138:F138 B140:F140 B143:F143 B147:C147 B141:C141">
    <cfRule type="expression" dxfId="683" priority="371">
      <formula>MONTH(B132)&lt;&gt;Calendar8MonthOption</formula>
    </cfRule>
  </conditionalFormatting>
  <conditionalFormatting sqref="B151:F151 B153:F153 B155:F155 B158:F158 B162:F162 B164:C164 B156:C156">
    <cfRule type="expression" dxfId="682" priority="369">
      <formula>MONTH(B151)&lt;&gt;Calendar9MonthOption</formula>
    </cfRule>
  </conditionalFormatting>
  <conditionalFormatting sqref="B168:F168 B170:F170 B172:F172 B175:F175 B179:F179 B181:C181 B173:C173">
    <cfRule type="expression" dxfId="681" priority="359">
      <formula>MONTH(B168)&lt;&gt;Calendar10MonthOption</formula>
    </cfRule>
  </conditionalFormatting>
  <conditionalFormatting sqref="B185:F185 B187:F187 B189:F189 B192:F192 B196:F196 B198:C198 B190:C190">
    <cfRule type="expression" dxfId="680" priority="358">
      <formula>MONTH(B185)&lt;&gt;Calendar11MonthOption</formula>
    </cfRule>
  </conditionalFormatting>
  <conditionalFormatting sqref="B202:F202 B204:F204 B207:F207 B211:F211 B213:F213 B215:C215 B205:C205">
    <cfRule type="expression" dxfId="679" priority="357">
      <formula>MONTH(B202)&lt;&gt;Calendar12MonthOption</formula>
    </cfRule>
  </conditionalFormatting>
  <conditionalFormatting sqref="C4">
    <cfRule type="expression" dxfId="678" priority="356">
      <formula>MONTH(C4)&lt;&gt;Calendar1MonthOption</formula>
    </cfRule>
  </conditionalFormatting>
  <conditionalFormatting sqref="C5">
    <cfRule type="expression" dxfId="677" priority="355">
      <formula>MONTH(C5)&lt;&gt;Calendar1MonthOption</formula>
    </cfRule>
  </conditionalFormatting>
  <conditionalFormatting sqref="D4">
    <cfRule type="expression" dxfId="676" priority="354">
      <formula>MONTH(D4)&lt;&gt;Calendar1MonthOption</formula>
    </cfRule>
  </conditionalFormatting>
  <conditionalFormatting sqref="D4">
    <cfRule type="expression" dxfId="675" priority="353">
      <formula>MONTH(D4)&lt;&gt;Calendar1MonthOption</formula>
    </cfRule>
  </conditionalFormatting>
  <conditionalFormatting sqref="D5">
    <cfRule type="expression" dxfId="674" priority="352">
      <formula>MONTH(D5)&lt;&gt;Calendar1MonthOption</formula>
    </cfRule>
  </conditionalFormatting>
  <conditionalFormatting sqref="D5">
    <cfRule type="expression" dxfId="673" priority="351">
      <formula>MONTH(D5)&lt;&gt;Calendar1MonthOption</formula>
    </cfRule>
  </conditionalFormatting>
  <conditionalFormatting sqref="F4">
    <cfRule type="expression" dxfId="672" priority="350">
      <formula>MONTH(F4)&lt;&gt;Calendar1MonthOption</formula>
    </cfRule>
  </conditionalFormatting>
  <conditionalFormatting sqref="F5">
    <cfRule type="expression" dxfId="671" priority="349">
      <formula>MONTH(F5)&lt;&gt;Calendar1MonthOption</formula>
    </cfRule>
  </conditionalFormatting>
  <conditionalFormatting sqref="G4">
    <cfRule type="expression" dxfId="670" priority="348">
      <formula>MONTH(G4)&lt;&gt;Calendar8MonthOption</formula>
    </cfRule>
  </conditionalFormatting>
  <conditionalFormatting sqref="G3">
    <cfRule type="expression" dxfId="669" priority="347">
      <formula>MONTH(G3)&lt;&gt;Calendar8MonthOption</formula>
    </cfRule>
  </conditionalFormatting>
  <conditionalFormatting sqref="H3">
    <cfRule type="expression" dxfId="668" priority="346">
      <formula>MONTH(H3)&lt;&gt;Calendar8MonthOption</formula>
    </cfRule>
  </conditionalFormatting>
  <conditionalFormatting sqref="G6">
    <cfRule type="expression" dxfId="667" priority="345">
      <formula>MONTH(G6)&lt;&gt;Calendar8MonthOption</formula>
    </cfRule>
  </conditionalFormatting>
  <conditionalFormatting sqref="H6">
    <cfRule type="expression" dxfId="666" priority="344">
      <formula>MONTH(H6)&lt;&gt;Calendar8MonthOption</formula>
    </cfRule>
  </conditionalFormatting>
  <conditionalFormatting sqref="G8">
    <cfRule type="expression" dxfId="665" priority="343">
      <formula>MONTH(G8)&lt;&gt;Calendar8MonthOption</formula>
    </cfRule>
  </conditionalFormatting>
  <conditionalFormatting sqref="H8">
    <cfRule type="expression" dxfId="664" priority="342">
      <formula>MONTH(H8)&lt;&gt;Calendar8MonthOption</formula>
    </cfRule>
  </conditionalFormatting>
  <conditionalFormatting sqref="G10">
    <cfRule type="expression" dxfId="663" priority="341">
      <formula>MONTH(G10)&lt;&gt;Calendar8MonthOption</formula>
    </cfRule>
  </conditionalFormatting>
  <conditionalFormatting sqref="H10">
    <cfRule type="expression" dxfId="662" priority="340">
      <formula>MONTH(H10)&lt;&gt;Calendar8MonthOption</formula>
    </cfRule>
  </conditionalFormatting>
  <conditionalFormatting sqref="G13:G15">
    <cfRule type="expression" dxfId="661" priority="339">
      <formula>MONTH(G13)&lt;&gt;Calendar8MonthOption</formula>
    </cfRule>
  </conditionalFormatting>
  <conditionalFormatting sqref="H13:H15">
    <cfRule type="expression" dxfId="660" priority="338">
      <formula>MONTH(H13)&lt;&gt;Calendar8MonthOption</formula>
    </cfRule>
  </conditionalFormatting>
  <conditionalFormatting sqref="C17">
    <cfRule type="expression" dxfId="659" priority="337">
      <formula>MONTH(C17)&lt;&gt;Calendar8MonthOption</formula>
    </cfRule>
  </conditionalFormatting>
  <conditionalFormatting sqref="F7">
    <cfRule type="expression" dxfId="658" priority="336">
      <formula>MONTH(F7)&lt;&gt;Calendar2MonthOption</formula>
    </cfRule>
  </conditionalFormatting>
  <conditionalFormatting sqref="F9">
    <cfRule type="expression" dxfId="657" priority="335">
      <formula>MONTH(F9)&lt;&gt;Calendar1MonthOption</formula>
    </cfRule>
  </conditionalFormatting>
  <conditionalFormatting sqref="B11">
    <cfRule type="expression" dxfId="656" priority="334">
      <formula>MONTH(B11)&lt;&gt;Calendar1MonthOption</formula>
    </cfRule>
  </conditionalFormatting>
  <conditionalFormatting sqref="B11">
    <cfRule type="expression" dxfId="655" priority="333">
      <formula>MONTH(B11)&lt;&gt;Calendar1MonthOption</formula>
    </cfRule>
  </conditionalFormatting>
  <conditionalFormatting sqref="B12">
    <cfRule type="expression" dxfId="654" priority="332">
      <formula>MONTH(B12)&lt;&gt;Calendar1MonthOption</formula>
    </cfRule>
  </conditionalFormatting>
  <conditionalFormatting sqref="B12">
    <cfRule type="expression" dxfId="653" priority="331">
      <formula>MONTH(B12)&lt;&gt;Calendar1MonthOption</formula>
    </cfRule>
  </conditionalFormatting>
  <conditionalFormatting sqref="D11">
    <cfRule type="expression" dxfId="652" priority="330">
      <formula>MONTH(D11)&lt;&gt;Calendar1MonthOption</formula>
    </cfRule>
  </conditionalFormatting>
  <conditionalFormatting sqref="F11">
    <cfRule type="expression" dxfId="651" priority="329">
      <formula>MONTH(F11)&lt;&gt;Calendar1MonthOption</formula>
    </cfRule>
  </conditionalFormatting>
  <conditionalFormatting sqref="F12">
    <cfRule type="expression" dxfId="650" priority="328">
      <formula>MONTH(F12)&lt;&gt;Calendar1MonthOption</formula>
    </cfRule>
  </conditionalFormatting>
  <conditionalFormatting sqref="B14">
    <cfRule type="expression" dxfId="649" priority="327">
      <formula>MONTH(B14)&lt;&gt;Calendar3MonthOption</formula>
    </cfRule>
  </conditionalFormatting>
  <conditionalFormatting sqref="D14">
    <cfRule type="expression" dxfId="648" priority="326">
      <formula>MONTH(D14)&lt;&gt;Calendar3MonthOption</formula>
    </cfRule>
  </conditionalFormatting>
  <conditionalFormatting sqref="E16">
    <cfRule type="expression" dxfId="647" priority="321">
      <formula>MONTH(E16)&lt;&gt;Calendar1MonthOption</formula>
    </cfRule>
  </conditionalFormatting>
  <conditionalFormatting sqref="E14">
    <cfRule type="expression" dxfId="646" priority="325">
      <formula>MONTH(E14)&lt;&gt;Calendar3MonthOption</formula>
    </cfRule>
  </conditionalFormatting>
  <conditionalFormatting sqref="E14">
    <cfRule type="expression" dxfId="645" priority="324">
      <formula>MONTH(E14)&lt;&gt;Calendar1MonthOption</formula>
    </cfRule>
  </conditionalFormatting>
  <conditionalFormatting sqref="E16">
    <cfRule type="expression" dxfId="644" priority="323">
      <formula>MONTH(E16)&lt;&gt;Calendar2MonthOption</formula>
    </cfRule>
  </conditionalFormatting>
  <conditionalFormatting sqref="E16">
    <cfRule type="expression" dxfId="643" priority="322">
      <formula>MONTH(E16)&lt;&gt;Calendar1MonthOption</formula>
    </cfRule>
  </conditionalFormatting>
  <conditionalFormatting sqref="E24">
    <cfRule type="expression" dxfId="642" priority="239">
      <formula>MONTH(E24)&lt;&gt;Calendar2MonthOption</formula>
    </cfRule>
  </conditionalFormatting>
  <conditionalFormatting sqref="K7">
    <cfRule type="expression" dxfId="641" priority="319">
      <formula>MONTH(K7)&lt;&gt;Calendar1MonthOption</formula>
    </cfRule>
  </conditionalFormatting>
  <conditionalFormatting sqref="B49">
    <cfRule type="expression" dxfId="640" priority="215">
      <formula>MONTH(B49)&lt;&gt;Calendar2MonthOption</formula>
    </cfRule>
  </conditionalFormatting>
  <conditionalFormatting sqref="D41">
    <cfRule type="expression" dxfId="639" priority="226">
      <formula>MONTH(D41)&lt;&gt;Calendar3MonthOption</formula>
    </cfRule>
  </conditionalFormatting>
  <conditionalFormatting sqref="F50">
    <cfRule type="expression" dxfId="638" priority="209">
      <formula>MONTH(F50)&lt;&gt;Calendar1MonthOption</formula>
    </cfRule>
  </conditionalFormatting>
  <conditionalFormatting sqref="E33">
    <cfRule type="expression" dxfId="637" priority="233">
      <formula>MONTH(E33)&lt;&gt;Calendar3MonthOption</formula>
    </cfRule>
  </conditionalFormatting>
  <conditionalFormatting sqref="D30">
    <cfRule type="expression" dxfId="636" priority="246">
      <formula>MONTH(D30)&lt;&gt;Calendar1MonthOption</formula>
    </cfRule>
  </conditionalFormatting>
  <conditionalFormatting sqref="B30">
    <cfRule type="expression" dxfId="635" priority="312">
      <formula>MONTH(B30)&lt;&gt;Calendar2MonthOption</formula>
    </cfRule>
  </conditionalFormatting>
  <conditionalFormatting sqref="B30">
    <cfRule type="expression" dxfId="634" priority="311">
      <formula>MONTH(B30)&lt;&gt;Calendar2MonthOption</formula>
    </cfRule>
  </conditionalFormatting>
  <conditionalFormatting sqref="B89">
    <cfRule type="expression" dxfId="633" priority="310">
      <formula>MONTH(B89)&lt;&gt;Calendar5MonthOption</formula>
    </cfRule>
  </conditionalFormatting>
  <conditionalFormatting sqref="B89">
    <cfRule type="expression" dxfId="632" priority="309">
      <formula>MONTH(B89)&lt;&gt;Calendar5MonthOption</formula>
    </cfRule>
  </conditionalFormatting>
  <conditionalFormatting sqref="F115">
    <cfRule type="expression" dxfId="631" priority="308">
      <formula>MONTH(F115)&lt;&gt;Calendar7MonthOption</formula>
    </cfRule>
  </conditionalFormatting>
  <conditionalFormatting sqref="F115">
    <cfRule type="expression" dxfId="630" priority="307">
      <formula>MONTH(F115)&lt;&gt;Calendar7MonthOption</formula>
    </cfRule>
  </conditionalFormatting>
  <conditionalFormatting sqref="B154">
    <cfRule type="expression" dxfId="629" priority="306">
      <formula>MONTH(B154)&lt;&gt;Calendar9MonthOption</formula>
    </cfRule>
  </conditionalFormatting>
  <conditionalFormatting sqref="B154">
    <cfRule type="expression" dxfId="628" priority="305">
      <formula>MONTH(B154)&lt;&gt;Calendar9MonthOption</formula>
    </cfRule>
  </conditionalFormatting>
  <conditionalFormatting sqref="D190">
    <cfRule type="expression" dxfId="627" priority="303">
      <formula>MONTH(D190)&lt;&gt;Calendar11MonthOption</formula>
    </cfRule>
  </conditionalFormatting>
  <conditionalFormatting sqref="F212">
    <cfRule type="expression" dxfId="626" priority="302">
      <formula>MONTH(F212)&lt;&gt;Calendar12MonthOption</formula>
    </cfRule>
  </conditionalFormatting>
  <conditionalFormatting sqref="F212">
    <cfRule type="expression" dxfId="625" priority="301">
      <formula>MONTH(F212)&lt;&gt;Calendar12MonthOption</formula>
    </cfRule>
  </conditionalFormatting>
  <conditionalFormatting sqref="F30">
    <cfRule type="expression" dxfId="624" priority="245">
      <formula>MONTH(F30)&lt;&gt;Calendar1MonthOption</formula>
    </cfRule>
  </conditionalFormatting>
  <conditionalFormatting sqref="E33">
    <cfRule type="expression" dxfId="623" priority="232">
      <formula>MONTH(E33)&lt;&gt;Calendar1MonthOption</formula>
    </cfRule>
  </conditionalFormatting>
  <conditionalFormatting sqref="D33">
    <cfRule type="expression" dxfId="622" priority="234">
      <formula>MONTH(D33)&lt;&gt;Calendar3MonthOption</formula>
    </cfRule>
  </conditionalFormatting>
  <conditionalFormatting sqref="F31">
    <cfRule type="expression" dxfId="621" priority="244">
      <formula>MONTH(F31)&lt;&gt;Calendar1MonthOption</formula>
    </cfRule>
  </conditionalFormatting>
  <conditionalFormatting sqref="B33">
    <cfRule type="expression" dxfId="620" priority="235">
      <formula>MONTH(B33)&lt;&gt;Calendar3MonthOption</formula>
    </cfRule>
  </conditionalFormatting>
  <conditionalFormatting sqref="E35">
    <cfRule type="expression" dxfId="619" priority="229">
      <formula>MONTH(E35)&lt;&gt;Calendar1MonthOption</formula>
    </cfRule>
  </conditionalFormatting>
  <conditionalFormatting sqref="G21:G23 G25 G27 G29 G32:G34">
    <cfRule type="expression" dxfId="618" priority="284">
      <formula>MONTH(G21)&lt;&gt;Calendar8MonthOption</formula>
    </cfRule>
  </conditionalFormatting>
  <conditionalFormatting sqref="H21:H23 H25 H27 H29 H32:H34">
    <cfRule type="expression" dxfId="617" priority="283">
      <formula>MONTH(H21)&lt;&gt;Calendar8MonthOption</formula>
    </cfRule>
  </conditionalFormatting>
  <conditionalFormatting sqref="G40:G42 G44 G46 G48 G51:G53">
    <cfRule type="expression" dxfId="616" priority="282">
      <formula>MONTH(G40)&lt;&gt;Calendar8MonthOption</formula>
    </cfRule>
  </conditionalFormatting>
  <conditionalFormatting sqref="H40:H42 H44 H46 H48 H51:H53">
    <cfRule type="expression" dxfId="615" priority="281">
      <formula>MONTH(H40)&lt;&gt;Calendar8MonthOption</formula>
    </cfRule>
  </conditionalFormatting>
  <conditionalFormatting sqref="G59:G60 G62 G64 G66 G69:G71">
    <cfRule type="expression" dxfId="614" priority="280">
      <formula>MONTH(G59)&lt;&gt;Calendar8MonthOption</formula>
    </cfRule>
  </conditionalFormatting>
  <conditionalFormatting sqref="H59:H60 H62 H64 H66 H69:H71">
    <cfRule type="expression" dxfId="613" priority="279">
      <formula>MONTH(H59)&lt;&gt;Calendar8MonthOption</formula>
    </cfRule>
  </conditionalFormatting>
  <conditionalFormatting sqref="G77:G79 G81 G83 G85 G88:G90">
    <cfRule type="expression" dxfId="612" priority="278">
      <formula>MONTH(G77)&lt;&gt;Calendar8MonthOption</formula>
    </cfRule>
  </conditionalFormatting>
  <conditionalFormatting sqref="H77:H79 H81 H83 H85 H88:H90">
    <cfRule type="expression" dxfId="611" priority="277">
      <formula>MONTH(H77)&lt;&gt;Calendar8MonthOption</formula>
    </cfRule>
  </conditionalFormatting>
  <conditionalFormatting sqref="G96 G98 G100 G103:G105 G107:G108">
    <cfRule type="expression" dxfId="610" priority="276">
      <formula>MONTH(G96)&lt;&gt;Calendar8MonthOption</formula>
    </cfRule>
  </conditionalFormatting>
  <conditionalFormatting sqref="H96 H98 H100 H103:H105 H107:H108">
    <cfRule type="expression" dxfId="609" priority="275">
      <formula>MONTH(H96)&lt;&gt;Calendar8MonthOption</formula>
    </cfRule>
  </conditionalFormatting>
  <conditionalFormatting sqref="G114:G115 G117 G119 G121 G124:G126">
    <cfRule type="expression" dxfId="608" priority="274">
      <formula>MONTH(G114)&lt;&gt;Calendar8MonthOption</formula>
    </cfRule>
  </conditionalFormatting>
  <conditionalFormatting sqref="H114:H115 H117 H119 H121 H124:H126">
    <cfRule type="expression" dxfId="607" priority="273">
      <formula>MONTH(H114)&lt;&gt;Calendar8MonthOption</formula>
    </cfRule>
  </conditionalFormatting>
  <conditionalFormatting sqref="G132:G134 G136 G138 G140 G143:G145">
    <cfRule type="expression" dxfId="606" priority="272">
      <formula>MONTH(G132)&lt;&gt;Calendar8MonthOption</formula>
    </cfRule>
  </conditionalFormatting>
  <conditionalFormatting sqref="H132:H134 H136 H138 H140 H143:H145">
    <cfRule type="expression" dxfId="605" priority="271">
      <formula>MONTH(H132)&lt;&gt;Calendar8MonthOption</formula>
    </cfRule>
  </conditionalFormatting>
  <conditionalFormatting sqref="G151 G153 G155 G158:G160 G162">
    <cfRule type="expression" dxfId="604" priority="270">
      <formula>MONTH(G151)&lt;&gt;Calendar8MonthOption</formula>
    </cfRule>
  </conditionalFormatting>
  <conditionalFormatting sqref="H151 H153 H155 H158:H160 H162">
    <cfRule type="expression" dxfId="603" priority="269">
      <formula>MONTH(H151)&lt;&gt;Calendar8MonthOption</formula>
    </cfRule>
  </conditionalFormatting>
  <conditionalFormatting sqref="G168 G170 G172 G175:G177 G179">
    <cfRule type="expression" dxfId="602" priority="268">
      <formula>MONTH(G168)&lt;&gt;Calendar8MonthOption</formula>
    </cfRule>
  </conditionalFormatting>
  <conditionalFormatting sqref="H168 H170 H172 H175:H177 H179">
    <cfRule type="expression" dxfId="601" priority="267">
      <formula>MONTH(H168)&lt;&gt;Calendar8MonthOption</formula>
    </cfRule>
  </conditionalFormatting>
  <conditionalFormatting sqref="G185 G187 G189 G192:G194 G196">
    <cfRule type="expression" dxfId="600" priority="266">
      <formula>MONTH(G185)&lt;&gt;Calendar8MonthOption</formula>
    </cfRule>
  </conditionalFormatting>
  <conditionalFormatting sqref="H185 H187 H189 H192:H194 H196">
    <cfRule type="expression" dxfId="599" priority="265">
      <formula>MONTH(H185)&lt;&gt;Calendar8MonthOption</formula>
    </cfRule>
  </conditionalFormatting>
  <conditionalFormatting sqref="G202 G204 G207:G209 G211 G213">
    <cfRule type="expression" dxfId="598" priority="264">
      <formula>MONTH(G202)&lt;&gt;Calendar8MonthOption</formula>
    </cfRule>
  </conditionalFormatting>
  <conditionalFormatting sqref="H202 H204 H207:H209 H211 H213">
    <cfRule type="expression" dxfId="597" priority="263">
      <formula>MONTH(H202)&lt;&gt;Calendar8MonthOption</formula>
    </cfRule>
  </conditionalFormatting>
  <conditionalFormatting sqref="G115">
    <cfRule type="expression" dxfId="596" priority="262">
      <formula>MONTH(G115)&lt;&gt;Calendar7MonthOption</formula>
    </cfRule>
  </conditionalFormatting>
  <conditionalFormatting sqref="G115">
    <cfRule type="expression" dxfId="595" priority="261">
      <formula>MONTH(G115)&lt;&gt;Calendar7MonthOption</formula>
    </cfRule>
  </conditionalFormatting>
  <conditionalFormatting sqref="E72">
    <cfRule type="expression" dxfId="594" priority="193">
      <formula>MONTH(E72)&lt;&gt;Calendar1MonthOption</formula>
    </cfRule>
  </conditionalFormatting>
  <conditionalFormatting sqref="E54">
    <cfRule type="expression" dxfId="593" priority="203">
      <formula>MONTH(E54)&lt;&gt;Calendar1MonthOption</formula>
    </cfRule>
  </conditionalFormatting>
  <conditionalFormatting sqref="F28">
    <cfRule type="expression" dxfId="592" priority="250">
      <formula>MONTH(F28)&lt;&gt;Calendar1MonthOption</formula>
    </cfRule>
  </conditionalFormatting>
  <conditionalFormatting sqref="E52">
    <cfRule type="expression" dxfId="591" priority="205">
      <formula>MONTH(E52)&lt;&gt;Calendar1MonthOption</formula>
    </cfRule>
  </conditionalFormatting>
  <conditionalFormatting sqref="E22">
    <cfRule type="expression" dxfId="590" priority="240">
      <formula>MONTH(E22)&lt;&gt;Calendar1MonthOption</formula>
    </cfRule>
  </conditionalFormatting>
  <conditionalFormatting sqref="E43">
    <cfRule type="expression" dxfId="589" priority="221">
      <formula>MONTH(E43)&lt;&gt;Calendar1MonthOption</formula>
    </cfRule>
  </conditionalFormatting>
  <conditionalFormatting sqref="F61">
    <cfRule type="expression" dxfId="588" priority="169">
      <formula>MONTH(F61)&lt;&gt;Calendar1MonthOption</formula>
    </cfRule>
  </conditionalFormatting>
  <conditionalFormatting sqref="F26">
    <cfRule type="expression" dxfId="587" priority="251">
      <formula>MONTH(F26)&lt;&gt;Calendar2MonthOption</formula>
    </cfRule>
  </conditionalFormatting>
  <conditionalFormatting sqref="F68">
    <cfRule type="expression" dxfId="586" priority="189">
      <formula>MONTH(F68)&lt;&gt;Calendar1MonthOption</formula>
    </cfRule>
  </conditionalFormatting>
  <conditionalFormatting sqref="B31">
    <cfRule type="expression" dxfId="585" priority="249">
      <formula>MONTH(B31)&lt;&gt;Calendar2MonthOption</formula>
    </cfRule>
  </conditionalFormatting>
  <conditionalFormatting sqref="B31">
    <cfRule type="expression" dxfId="584" priority="248">
      <formula>MONTH(B31)&lt;&gt;Calendar2MonthOption</formula>
    </cfRule>
  </conditionalFormatting>
  <conditionalFormatting sqref="B31">
    <cfRule type="expression" dxfId="583" priority="247">
      <formula>MONTH(B31)&lt;&gt;Calendar2MonthOption</formula>
    </cfRule>
  </conditionalFormatting>
  <conditionalFormatting sqref="E24">
    <cfRule type="expression" dxfId="582" priority="238">
      <formula>MONTH(E24)&lt;&gt;Calendar1MonthOption</formula>
    </cfRule>
  </conditionalFormatting>
  <conditionalFormatting sqref="E24">
    <cfRule type="expression" dxfId="581" priority="237">
      <formula>MONTH(E24)&lt;&gt;Calendar1MonthOption</formula>
    </cfRule>
  </conditionalFormatting>
  <conditionalFormatting sqref="E70">
    <cfRule type="expression" dxfId="580" priority="196">
      <formula>MONTH(E70)&lt;&gt;Calendar1MonthOption</formula>
    </cfRule>
  </conditionalFormatting>
  <conditionalFormatting sqref="B22">
    <cfRule type="expression" dxfId="579" priority="243">
      <formula>MONTH(B22)&lt;&gt;Calendar3MonthOption</formula>
    </cfRule>
  </conditionalFormatting>
  <conditionalFormatting sqref="D22">
    <cfRule type="expression" dxfId="578" priority="242">
      <formula>MONTH(D22)&lt;&gt;Calendar3MonthOption</formula>
    </cfRule>
  </conditionalFormatting>
  <conditionalFormatting sqref="F67">
    <cfRule type="expression" dxfId="577" priority="190">
      <formula>MONTH(F67)&lt;&gt;Calendar1MonthOption</formula>
    </cfRule>
  </conditionalFormatting>
  <conditionalFormatting sqref="E22">
    <cfRule type="expression" dxfId="576" priority="241">
      <formula>MONTH(E22)&lt;&gt;Calendar3MonthOption</formula>
    </cfRule>
  </conditionalFormatting>
  <conditionalFormatting sqref="E35">
    <cfRule type="expression" dxfId="575" priority="230">
      <formula>MONTH(E35)&lt;&gt;Calendar1MonthOption</formula>
    </cfRule>
  </conditionalFormatting>
  <conditionalFormatting sqref="E35">
    <cfRule type="expression" dxfId="574" priority="231">
      <formula>MONTH(E35)&lt;&gt;Calendar2MonthOption</formula>
    </cfRule>
  </conditionalFormatting>
  <conditionalFormatting sqref="F49">
    <cfRule type="expression" dxfId="573" priority="210">
      <formula>MONTH(F49)&lt;&gt;Calendar1MonthOption</formula>
    </cfRule>
  </conditionalFormatting>
  <conditionalFormatting sqref="E72">
    <cfRule type="expression" dxfId="572" priority="195">
      <formula>MONTH(E72)&lt;&gt;Calendar2MonthOption</formula>
    </cfRule>
  </conditionalFormatting>
  <conditionalFormatting sqref="B41">
    <cfRule type="expression" dxfId="571" priority="227">
      <formula>MONTH(B41)&lt;&gt;Calendar3MonthOption</formula>
    </cfRule>
  </conditionalFormatting>
  <conditionalFormatting sqref="D49">
    <cfRule type="expression" dxfId="570" priority="211">
      <formula>MONTH(D49)&lt;&gt;Calendar1MonthOption</formula>
    </cfRule>
  </conditionalFormatting>
  <conditionalFormatting sqref="D70">
    <cfRule type="expression" dxfId="569" priority="198">
      <formula>MONTH(D70)&lt;&gt;Calendar3MonthOption</formula>
    </cfRule>
  </conditionalFormatting>
  <conditionalFormatting sqref="E54">
    <cfRule type="expression" dxfId="568" priority="202">
      <formula>MONTH(E54)&lt;&gt;Calendar1MonthOption</formula>
    </cfRule>
  </conditionalFormatting>
  <conditionalFormatting sqref="E54">
    <cfRule type="expression" dxfId="567" priority="204">
      <formula>MONTH(E54)&lt;&gt;Calendar2MonthOption</formula>
    </cfRule>
  </conditionalFormatting>
  <conditionalFormatting sqref="F71">
    <cfRule type="expression" dxfId="566" priority="165">
      <formula>MONTH(F71)&lt;&gt;Calendar1MonthOption</formula>
    </cfRule>
  </conditionalFormatting>
  <conditionalFormatting sqref="F70:F71">
    <cfRule type="expression" dxfId="565" priority="167">
      <formula>MONTH(F70)&lt;&gt;Calendar2MonthOption</formula>
    </cfRule>
  </conditionalFormatting>
  <conditionalFormatting sqref="E52">
    <cfRule type="expression" dxfId="564" priority="206">
      <formula>MONTH(E52)&lt;&gt;Calendar3MonthOption</formula>
    </cfRule>
  </conditionalFormatting>
  <conditionalFormatting sqref="F15">
    <cfRule type="expression" dxfId="563" priority="181">
      <formula>MONTH(F15)&lt;&gt;Calendar1MonthOption</formula>
    </cfRule>
  </conditionalFormatting>
  <conditionalFormatting sqref="E41">
    <cfRule type="expression" dxfId="562" priority="225">
      <formula>MONTH(E41)&lt;&gt;Calendar3MonthOption</formula>
    </cfRule>
  </conditionalFormatting>
  <conditionalFormatting sqref="E41">
    <cfRule type="expression" dxfId="561" priority="224">
      <formula>MONTH(E41)&lt;&gt;Calendar1MonthOption</formula>
    </cfRule>
  </conditionalFormatting>
  <conditionalFormatting sqref="E43">
    <cfRule type="expression" dxfId="560" priority="223">
      <formula>MONTH(E43)&lt;&gt;Calendar2MonthOption</formula>
    </cfRule>
  </conditionalFormatting>
  <conditionalFormatting sqref="E43">
    <cfRule type="expression" dxfId="559" priority="222">
      <formula>MONTH(E43)&lt;&gt;Calendar1MonthOption</formula>
    </cfRule>
  </conditionalFormatting>
  <conditionalFormatting sqref="F89:F90">
    <cfRule type="expression" dxfId="558" priority="156">
      <formula>MONTH(F89)&lt;&gt;Calendar2MonthOption</formula>
    </cfRule>
  </conditionalFormatting>
  <conditionalFormatting sqref="F45">
    <cfRule type="expression" dxfId="557" priority="219">
      <formula>MONTH(F45)&lt;&gt;Calendar2MonthOption</formula>
    </cfRule>
  </conditionalFormatting>
  <conditionalFormatting sqref="F47">
    <cfRule type="expression" dxfId="556" priority="218">
      <formula>MONTH(F47)&lt;&gt;Calendar1MonthOption</formula>
    </cfRule>
  </conditionalFormatting>
  <conditionalFormatting sqref="B49:C49">
    <cfRule type="expression" dxfId="555" priority="217">
      <formula>MONTH(B49)&lt;&gt;Calendar2MonthOption</formula>
    </cfRule>
  </conditionalFormatting>
  <conditionalFormatting sqref="B49">
    <cfRule type="expression" dxfId="554" priority="216">
      <formula>MONTH(B49)&lt;&gt;Calendar2MonthOption</formula>
    </cfRule>
  </conditionalFormatting>
  <conditionalFormatting sqref="F43">
    <cfRule type="expression" dxfId="553" priority="172">
      <formula>MONTH(F43)&lt;&gt;Calendar2MonthOption</formula>
    </cfRule>
  </conditionalFormatting>
  <conditionalFormatting sqref="F42">
    <cfRule type="expression" dxfId="552" priority="173">
      <formula>MONTH(F42)&lt;&gt;Calendar1MonthOption</formula>
    </cfRule>
  </conditionalFormatting>
  <conditionalFormatting sqref="F33:F34">
    <cfRule type="expression" dxfId="551" priority="178">
      <formula>MONTH(F33)&lt;&gt;Calendar1MonthOption</formula>
    </cfRule>
  </conditionalFormatting>
  <conditionalFormatting sqref="F70:F71">
    <cfRule type="expression" dxfId="550" priority="166">
      <formula>MONTH(F70)&lt;&gt;Calendar1MonthOption</formula>
    </cfRule>
  </conditionalFormatting>
  <conditionalFormatting sqref="F41:F42">
    <cfRule type="expression" dxfId="549" priority="175">
      <formula>MONTH(F41)&lt;&gt;Calendar2MonthOption</formula>
    </cfRule>
  </conditionalFormatting>
  <conditionalFormatting sqref="F24">
    <cfRule type="expression" dxfId="548" priority="184">
      <formula>MONTH(F24)&lt;&gt;Calendar2MonthOption</formula>
    </cfRule>
  </conditionalFormatting>
  <conditionalFormatting sqref="F41:F42">
    <cfRule type="expression" dxfId="547" priority="174">
      <formula>MONTH(F41)&lt;&gt;Calendar1MonthOption</formula>
    </cfRule>
  </conditionalFormatting>
  <conditionalFormatting sqref="F34">
    <cfRule type="expression" dxfId="546" priority="177">
      <formula>MONTH(F34)&lt;&gt;Calendar1MonthOption</formula>
    </cfRule>
  </conditionalFormatting>
  <conditionalFormatting sqref="E91">
    <cfRule type="expression" dxfId="545" priority="158">
      <formula>MONTH(E91)&lt;&gt;Calendar1MonthOption</formula>
    </cfRule>
  </conditionalFormatting>
  <conditionalFormatting sqref="B52">
    <cfRule type="expression" dxfId="544" priority="208">
      <formula>MONTH(B52)&lt;&gt;Calendar3MonthOption</formula>
    </cfRule>
  </conditionalFormatting>
  <conditionalFormatting sqref="D52">
    <cfRule type="expression" dxfId="543" priority="207">
      <formula>MONTH(D52)&lt;&gt;Calendar3MonthOption</formula>
    </cfRule>
  </conditionalFormatting>
  <conditionalFormatting sqref="F78:F79">
    <cfRule type="expression" dxfId="542" priority="139">
      <formula>MONTH(F78)&lt;&gt;Calendar2MonthOption</formula>
    </cfRule>
  </conditionalFormatting>
  <conditionalFormatting sqref="F16">
    <cfRule type="expression" dxfId="541" priority="180">
      <formula>MONTH(F16)&lt;&gt;Calendar2MonthOption</formula>
    </cfRule>
  </conditionalFormatting>
  <conditionalFormatting sqref="F63">
    <cfRule type="expression" dxfId="540" priority="200">
      <formula>MONTH(F63)&lt;&gt;Calendar2MonthOption</formula>
    </cfRule>
  </conditionalFormatting>
  <conditionalFormatting sqref="F22:F23">
    <cfRule type="expression" dxfId="539" priority="186">
      <formula>MONTH(F22)&lt;&gt;Calendar1MonthOption</formula>
    </cfRule>
  </conditionalFormatting>
  <conditionalFormatting sqref="F89:F90">
    <cfRule type="expression" dxfId="538" priority="155">
      <formula>MONTH(F89)&lt;&gt;Calendar1MonthOption</formula>
    </cfRule>
  </conditionalFormatting>
  <conditionalFormatting sqref="E72">
    <cfRule type="expression" dxfId="537" priority="194">
      <formula>MONTH(E72)&lt;&gt;Calendar1MonthOption</formula>
    </cfRule>
  </conditionalFormatting>
  <conditionalFormatting sqref="B70">
    <cfRule type="expression" dxfId="536" priority="199">
      <formula>MONTH(B70)&lt;&gt;Calendar3MonthOption</formula>
    </cfRule>
  </conditionalFormatting>
  <conditionalFormatting sqref="E70">
    <cfRule type="expression" dxfId="535" priority="197">
      <formula>MONTH(E70)&lt;&gt;Calendar3MonthOption</formula>
    </cfRule>
  </conditionalFormatting>
  <conditionalFormatting sqref="F82">
    <cfRule type="expression" dxfId="534" priority="135">
      <formula>MONTH(F82)&lt;&gt;Calendar2MonthOption</formula>
    </cfRule>
  </conditionalFormatting>
  <conditionalFormatting sqref="F22:F23">
    <cfRule type="expression" dxfId="533" priority="187">
      <formula>MONTH(F22)&lt;&gt;Calendar2MonthOption</formula>
    </cfRule>
  </conditionalFormatting>
  <conditionalFormatting sqref="E89">
    <cfRule type="expression" dxfId="532" priority="160">
      <formula>MONTH(E89)&lt;&gt;Calendar1MonthOption</formula>
    </cfRule>
  </conditionalFormatting>
  <conditionalFormatting sqref="F23">
    <cfRule type="expression" dxfId="531" priority="185">
      <formula>MONTH(F23)&lt;&gt;Calendar1MonthOption</formula>
    </cfRule>
  </conditionalFormatting>
  <conditionalFormatting sqref="D67">
    <cfRule type="expression" dxfId="530" priority="191">
      <formula>MONTH(D67)&lt;&gt;Calendar1MonthOption</formula>
    </cfRule>
  </conditionalFormatting>
  <conditionalFormatting sqref="F65">
    <cfRule type="expression" dxfId="529" priority="188">
      <formula>MONTH(F65)&lt;&gt;Calendar1MonthOption</formula>
    </cfRule>
  </conditionalFormatting>
  <conditionalFormatting sqref="F60:F61">
    <cfRule type="expression" dxfId="528" priority="171">
      <formula>MONTH(F60)&lt;&gt;Calendar2MonthOption</formula>
    </cfRule>
  </conditionalFormatting>
  <conditionalFormatting sqref="F14:F15">
    <cfRule type="expression" dxfId="527" priority="183">
      <formula>MONTH(F14)&lt;&gt;Calendar2MonthOption</formula>
    </cfRule>
  </conditionalFormatting>
  <conditionalFormatting sqref="F60:F61">
    <cfRule type="expression" dxfId="526" priority="170">
      <formula>MONTH(F60)&lt;&gt;Calendar1MonthOption</formula>
    </cfRule>
  </conditionalFormatting>
  <conditionalFormatting sqref="F127">
    <cfRule type="expression" dxfId="525" priority="108">
      <formula>MONTH(F127)&lt;&gt;Calendar2MonthOption</formula>
    </cfRule>
  </conditionalFormatting>
  <conditionalFormatting sqref="F14:F15">
    <cfRule type="expression" dxfId="524" priority="182">
      <formula>MONTH(F14)&lt;&gt;Calendar1MonthOption</formula>
    </cfRule>
  </conditionalFormatting>
  <conditionalFormatting sqref="F35">
    <cfRule type="expression" dxfId="523" priority="176">
      <formula>MONTH(F35)&lt;&gt;Calendar2MonthOption</formula>
    </cfRule>
  </conditionalFormatting>
  <conditionalFormatting sqref="F87">
    <cfRule type="expression" dxfId="522" priority="148">
      <formula>MONTH(F87)&lt;&gt;Calendar1MonthOption</formula>
    </cfRule>
  </conditionalFormatting>
  <conditionalFormatting sqref="F33:F34">
    <cfRule type="expression" dxfId="521" priority="179">
      <formula>MONTH(F33)&lt;&gt;Calendar2MonthOption</formula>
    </cfRule>
  </conditionalFormatting>
  <conditionalFormatting sqref="F84">
    <cfRule type="expression" dxfId="520" priority="147">
      <formula>MONTH(F84)&lt;&gt;Calendar1MonthOption</formula>
    </cfRule>
  </conditionalFormatting>
  <conditionalFormatting sqref="E106">
    <cfRule type="expression" dxfId="519" priority="128">
      <formula>MONTH(E106)&lt;&gt;Calendar2MonthOption</formula>
    </cfRule>
  </conditionalFormatting>
  <conditionalFormatting sqref="F86">
    <cfRule type="expression" dxfId="518" priority="149">
      <formula>MONTH(F86)&lt;&gt;Calendar1MonthOption</formula>
    </cfRule>
  </conditionalFormatting>
  <conditionalFormatting sqref="E108:E109">
    <cfRule type="expression" dxfId="517" priority="125">
      <formula>MONTH(E108)&lt;&gt;Calendar2MonthOption</formula>
    </cfRule>
  </conditionalFormatting>
  <conditionalFormatting sqref="E91">
    <cfRule type="expression" dxfId="516" priority="157">
      <formula>MONTH(E91)&lt;&gt;Calendar1MonthOption</formula>
    </cfRule>
  </conditionalFormatting>
  <conditionalFormatting sqref="F52">
    <cfRule type="expression" dxfId="515" priority="168">
      <formula>MONTH(F52)&lt;&gt;Calendar2MonthOption</formula>
    </cfRule>
  </conditionalFormatting>
  <conditionalFormatting sqref="F78:F79">
    <cfRule type="expression" dxfId="514" priority="138">
      <formula>MONTH(F78)&lt;&gt;Calendar1MonthOption</formula>
    </cfRule>
  </conditionalFormatting>
  <conditionalFormatting sqref="E115:E116">
    <cfRule type="expression" dxfId="513" priority="101">
      <formula>MONTH(E115)&lt;&gt;Calendar2MonthOption</formula>
    </cfRule>
  </conditionalFormatting>
  <conditionalFormatting sqref="E135">
    <cfRule type="expression" dxfId="512" priority="74">
      <formula>MONTH(E135)&lt;&gt;Calendar2MonthOption</formula>
    </cfRule>
  </conditionalFormatting>
  <conditionalFormatting sqref="F101">
    <cfRule type="expression" dxfId="511" priority="120">
      <formula>MONTH(F101)&lt;&gt;Calendar1MonthOption</formula>
    </cfRule>
  </conditionalFormatting>
  <conditionalFormatting sqref="F91">
    <cfRule type="expression" dxfId="510" priority="153">
      <formula>MONTH(F91)&lt;&gt;Calendar2MonthOption</formula>
    </cfRule>
  </conditionalFormatting>
  <conditionalFormatting sqref="D101">
    <cfRule type="expression" dxfId="509" priority="121">
      <formula>MONTH(D101)&lt;&gt;Calendar1MonthOption</formula>
    </cfRule>
  </conditionalFormatting>
  <conditionalFormatting sqref="F72">
    <cfRule type="expression" dxfId="508" priority="164">
      <formula>MONTH(F72)&lt;&gt;Calendar2MonthOption</formula>
    </cfRule>
  </conditionalFormatting>
  <conditionalFormatting sqref="E80">
    <cfRule type="expression" dxfId="507" priority="142">
      <formula>MONTH(E80)&lt;&gt;Calendar2MonthOption</formula>
    </cfRule>
  </conditionalFormatting>
  <conditionalFormatting sqref="E127">
    <cfRule type="expression" dxfId="506" priority="112">
      <formula>MONTH(E127)&lt;&gt;Calendar1MonthOption</formula>
    </cfRule>
  </conditionalFormatting>
  <conditionalFormatting sqref="E78">
    <cfRule type="expression" dxfId="505" priority="143">
      <formula>MONTH(E78)&lt;&gt;Calendar1MonthOption</formula>
    </cfRule>
  </conditionalFormatting>
  <conditionalFormatting sqref="F99">
    <cfRule type="expression" dxfId="504" priority="133">
      <formula>MONTH(F99)&lt;&gt;Calendar1MonthOption</formula>
    </cfRule>
  </conditionalFormatting>
  <conditionalFormatting sqref="D89">
    <cfRule type="expression" dxfId="503" priority="162">
      <formula>MONTH(D89)&lt;&gt;Calendar3MonthOption</formula>
    </cfRule>
  </conditionalFormatting>
  <conditionalFormatting sqref="E89">
    <cfRule type="expression" dxfId="502" priority="161">
      <formula>MONTH(E89)&lt;&gt;Calendar3MonthOption</formula>
    </cfRule>
  </conditionalFormatting>
  <conditionalFormatting sqref="E91">
    <cfRule type="expression" dxfId="501" priority="159">
      <formula>MONTH(E91)&lt;&gt;Calendar2MonthOption</formula>
    </cfRule>
  </conditionalFormatting>
  <conditionalFormatting sqref="F90">
    <cfRule type="expression" dxfId="500" priority="154">
      <formula>MONTH(F90)&lt;&gt;Calendar1MonthOption</formula>
    </cfRule>
  </conditionalFormatting>
  <conditionalFormatting sqref="F146">
    <cfRule type="expression" dxfId="499" priority="84">
      <formula>MONTH(F146)&lt;&gt;Calendar2MonthOption</formula>
    </cfRule>
  </conditionalFormatting>
  <conditionalFormatting sqref="E80">
    <cfRule type="expression" dxfId="498" priority="141">
      <formula>MONTH(E80)&lt;&gt;Calendar1MonthOption</formula>
    </cfRule>
  </conditionalFormatting>
  <conditionalFormatting sqref="F104">
    <cfRule type="expression" dxfId="497" priority="122">
      <formula>MONTH(F104)&lt;&gt;Calendar2MonthOption</formula>
    </cfRule>
  </conditionalFormatting>
  <conditionalFormatting sqref="B90">
    <cfRule type="expression" dxfId="496" priority="152">
      <formula>MONTH(B90)&lt;&gt;Calendar5MonthOption</formula>
    </cfRule>
  </conditionalFormatting>
  <conditionalFormatting sqref="B90">
    <cfRule type="expression" dxfId="495" priority="151">
      <formula>MONTH(B90)&lt;&gt;Calendar5MonthOption</formula>
    </cfRule>
  </conditionalFormatting>
  <conditionalFormatting sqref="F79">
    <cfRule type="expression" dxfId="494" priority="137">
      <formula>MONTH(F79)&lt;&gt;Calendar1MonthOption</formula>
    </cfRule>
  </conditionalFormatting>
  <conditionalFormatting sqref="D86">
    <cfRule type="expression" dxfId="493" priority="150">
      <formula>MONTH(D86)&lt;&gt;Calendar1MonthOption</formula>
    </cfRule>
  </conditionalFormatting>
  <conditionalFormatting sqref="E127">
    <cfRule type="expression" dxfId="492" priority="113">
      <formula>MONTH(E127)&lt;&gt;Calendar1MonthOption</formula>
    </cfRule>
  </conditionalFormatting>
  <conditionalFormatting sqref="E104">
    <cfRule type="expression" dxfId="491" priority="129">
      <formula>MONTH(E104)&lt;&gt;Calendar1MonthOption</formula>
    </cfRule>
  </conditionalFormatting>
  <conditionalFormatting sqref="E109">
    <cfRule type="expression" dxfId="490" priority="123">
      <formula>MONTH(E109)&lt;&gt;Calendar1MonthOption</formula>
    </cfRule>
  </conditionalFormatting>
  <conditionalFormatting sqref="E108:E109">
    <cfRule type="expression" dxfId="489" priority="124">
      <formula>MONTH(E108)&lt;&gt;Calendar1MonthOption</formula>
    </cfRule>
  </conditionalFormatting>
  <conditionalFormatting sqref="E80">
    <cfRule type="expression" dxfId="488" priority="140">
      <formula>MONTH(E80)&lt;&gt;Calendar1MonthOption</formula>
    </cfRule>
  </conditionalFormatting>
  <conditionalFormatting sqref="E106">
    <cfRule type="expression" dxfId="487" priority="127">
      <formula>MONTH(E106)&lt;&gt;Calendar1MonthOption</formula>
    </cfRule>
  </conditionalFormatting>
  <conditionalFormatting sqref="B78">
    <cfRule type="expression" dxfId="486" priority="146">
      <formula>MONTH(B78)&lt;&gt;Calendar3MonthOption</formula>
    </cfRule>
  </conditionalFormatting>
  <conditionalFormatting sqref="D78">
    <cfRule type="expression" dxfId="485" priority="145">
      <formula>MONTH(D78)&lt;&gt;Calendar3MonthOption</formula>
    </cfRule>
  </conditionalFormatting>
  <conditionalFormatting sqref="E78">
    <cfRule type="expression" dxfId="484" priority="144">
      <formula>MONTH(E78)&lt;&gt;Calendar3MonthOption</formula>
    </cfRule>
  </conditionalFormatting>
  <conditionalFormatting sqref="F137">
    <cfRule type="expression" dxfId="483" priority="79">
      <formula>MONTH(F137)&lt;&gt;Calendar2MonthOption</formula>
    </cfRule>
  </conditionalFormatting>
  <conditionalFormatting sqref="F80">
    <cfRule type="expression" dxfId="482" priority="136">
      <formula>MONTH(F80)&lt;&gt;Calendar2MonthOption</formula>
    </cfRule>
  </conditionalFormatting>
  <conditionalFormatting sqref="F97">
    <cfRule type="expression" dxfId="481" priority="134">
      <formula>MONTH(F97)&lt;&gt;Calendar2MonthOption</formula>
    </cfRule>
  </conditionalFormatting>
  <conditionalFormatting sqref="F102">
    <cfRule type="expression" dxfId="480" priority="119">
      <formula>MONTH(F102)&lt;&gt;Calendar1MonthOption</formula>
    </cfRule>
  </conditionalFormatting>
  <conditionalFormatting sqref="F126">
    <cfRule type="expression" dxfId="479" priority="109">
      <formula>MONTH(F126)&lt;&gt;Calendar1MonthOption</formula>
    </cfRule>
  </conditionalFormatting>
  <conditionalFormatting sqref="F125:F126">
    <cfRule type="expression" dxfId="478" priority="110">
      <formula>MONTH(F125)&lt;&gt;Calendar1MonthOption</formula>
    </cfRule>
  </conditionalFormatting>
  <conditionalFormatting sqref="E125">
    <cfRule type="expression" dxfId="477" priority="115">
      <formula>MONTH(E125)&lt;&gt;Calendar1MonthOption</formula>
    </cfRule>
  </conditionalFormatting>
  <conditionalFormatting sqref="E106">
    <cfRule type="expression" dxfId="476" priority="126">
      <formula>MONTH(E106)&lt;&gt;Calendar1MonthOption</formula>
    </cfRule>
  </conditionalFormatting>
  <conditionalFormatting sqref="D122">
    <cfRule type="expression" dxfId="475" priority="107">
      <formula>MONTH(D122)&lt;&gt;Calendar1MonthOption</formula>
    </cfRule>
  </conditionalFormatting>
  <conditionalFormatting sqref="B104">
    <cfRule type="expression" dxfId="474" priority="132">
      <formula>MONTH(B104)&lt;&gt;Calendar3MonthOption</formula>
    </cfRule>
  </conditionalFormatting>
  <conditionalFormatting sqref="D104">
    <cfRule type="expression" dxfId="473" priority="131">
      <formula>MONTH(D104)&lt;&gt;Calendar3MonthOption</formula>
    </cfRule>
  </conditionalFormatting>
  <conditionalFormatting sqref="E104">
    <cfRule type="expression" dxfId="472" priority="130">
      <formula>MONTH(E104)&lt;&gt;Calendar3MonthOption</formula>
    </cfRule>
  </conditionalFormatting>
  <conditionalFormatting sqref="F118">
    <cfRule type="expression" dxfId="471" priority="103">
      <formula>MONTH(F118)&lt;&gt;Calendar2MonthOption</formula>
    </cfRule>
  </conditionalFormatting>
  <conditionalFormatting sqref="E116">
    <cfRule type="expression" dxfId="470" priority="99">
      <formula>MONTH(E116)&lt;&gt;Calendar1MonthOption</formula>
    </cfRule>
  </conditionalFormatting>
  <conditionalFormatting sqref="E115:E116">
    <cfRule type="expression" dxfId="469" priority="100">
      <formula>MONTH(E115)&lt;&gt;Calendar1MonthOption</formula>
    </cfRule>
  </conditionalFormatting>
  <conditionalFormatting sqref="F142">
    <cfRule type="expression" dxfId="468" priority="81">
      <formula>MONTH(F142)&lt;&gt;Calendar1MonthOption</formula>
    </cfRule>
  </conditionalFormatting>
  <conditionalFormatting sqref="F159:F160">
    <cfRule type="expression" dxfId="467" priority="60">
      <formula>MONTH(F159)&lt;&gt;Calendar2MonthOption</formula>
    </cfRule>
  </conditionalFormatting>
  <conditionalFormatting sqref="E144">
    <cfRule type="expression" dxfId="466" priority="91">
      <formula>MONTH(E144)&lt;&gt;Calendar1MonthOption</formula>
    </cfRule>
  </conditionalFormatting>
  <conditionalFormatting sqref="F141">
    <cfRule type="expression" dxfId="465" priority="82">
      <formula>MONTH(F141)&lt;&gt;Calendar1MonthOption</formula>
    </cfRule>
  </conditionalFormatting>
  <conditionalFormatting sqref="E127">
    <cfRule type="expression" dxfId="464" priority="114">
      <formula>MONTH(E127)&lt;&gt;Calendar2MonthOption</formula>
    </cfRule>
  </conditionalFormatting>
  <conditionalFormatting sqref="F123">
    <cfRule type="expression" dxfId="463" priority="105">
      <formula>MONTH(F123)&lt;&gt;Calendar1MonthOption</formula>
    </cfRule>
  </conditionalFormatting>
  <conditionalFormatting sqref="F122">
    <cfRule type="expression" dxfId="462" priority="106">
      <formula>MONTH(F122)&lt;&gt;Calendar1MonthOption</formula>
    </cfRule>
  </conditionalFormatting>
  <conditionalFormatting sqref="F120">
    <cfRule type="expression" dxfId="461" priority="104">
      <formula>MONTH(F120)&lt;&gt;Calendar1MonthOption</formula>
    </cfRule>
  </conditionalFormatting>
  <conditionalFormatting sqref="B125">
    <cfRule type="expression" dxfId="460" priority="118">
      <formula>MONTH(B125)&lt;&gt;Calendar3MonthOption</formula>
    </cfRule>
  </conditionalFormatting>
  <conditionalFormatting sqref="D125">
    <cfRule type="expression" dxfId="459" priority="117">
      <formula>MONTH(D125)&lt;&gt;Calendar3MonthOption</formula>
    </cfRule>
  </conditionalFormatting>
  <conditionalFormatting sqref="E125">
    <cfRule type="expression" dxfId="458" priority="116">
      <formula>MONTH(E125)&lt;&gt;Calendar3MonthOption</formula>
    </cfRule>
  </conditionalFormatting>
  <conditionalFormatting sqref="F125:F126">
    <cfRule type="expression" dxfId="457" priority="111">
      <formula>MONTH(F125)&lt;&gt;Calendar2MonthOption</formula>
    </cfRule>
  </conditionalFormatting>
  <conditionalFormatting sqref="E159">
    <cfRule type="expression" dxfId="456" priority="64">
      <formula>MONTH(E159)&lt;&gt;Calendar1MonthOption</formula>
    </cfRule>
  </conditionalFormatting>
  <conditionalFormatting sqref="E161">
    <cfRule type="expression" dxfId="455" priority="61">
      <formula>MONTH(E161)&lt;&gt;Calendar1MonthOption</formula>
    </cfRule>
  </conditionalFormatting>
  <conditionalFormatting sqref="E146">
    <cfRule type="expression" dxfId="454" priority="89">
      <formula>MONTH(E146)&lt;&gt;Calendar1MonthOption</formula>
    </cfRule>
  </conditionalFormatting>
  <conditionalFormatting sqref="E146">
    <cfRule type="expression" dxfId="453" priority="88">
      <formula>MONTH(E146)&lt;&gt;Calendar1MonthOption</formula>
    </cfRule>
  </conditionalFormatting>
  <conditionalFormatting sqref="E115">
    <cfRule type="expression" dxfId="452" priority="102">
      <formula>MONTH(E115)&lt;&gt;Calendar6MonthOption</formula>
    </cfRule>
  </conditionalFormatting>
  <conditionalFormatting sqref="E146">
    <cfRule type="expression" dxfId="451" priority="90">
      <formula>MONTH(E146)&lt;&gt;Calendar2MonthOption</formula>
    </cfRule>
  </conditionalFormatting>
  <conditionalFormatting sqref="D141">
    <cfRule type="expression" dxfId="450" priority="83">
      <formula>MONTH(D141)&lt;&gt;Calendar1MonthOption</formula>
    </cfRule>
  </conditionalFormatting>
  <conditionalFormatting sqref="E135">
    <cfRule type="expression" dxfId="449" priority="73">
      <formula>MONTH(E135)&lt;&gt;Calendar1MonthOption</formula>
    </cfRule>
  </conditionalFormatting>
  <conditionalFormatting sqref="F116">
    <cfRule type="expression" dxfId="448" priority="98">
      <formula>MONTH(F116)&lt;&gt;Calendar7MonthOption</formula>
    </cfRule>
  </conditionalFormatting>
  <conditionalFormatting sqref="F116">
    <cfRule type="expression" dxfId="447" priority="97">
      <formula>MONTH(F116)&lt;&gt;Calendar7MonthOption</formula>
    </cfRule>
  </conditionalFormatting>
  <conditionalFormatting sqref="G116">
    <cfRule type="expression" dxfId="446" priority="96">
      <formula>MONTH(G116)&lt;&gt;Calendar7MonthOption</formula>
    </cfRule>
  </conditionalFormatting>
  <conditionalFormatting sqref="G116">
    <cfRule type="expression" dxfId="445" priority="95">
      <formula>MONTH(G116)&lt;&gt;Calendar7MonthOption</formula>
    </cfRule>
  </conditionalFormatting>
  <conditionalFormatting sqref="E161">
    <cfRule type="expression" dxfId="444" priority="62">
      <formula>MONTH(E161)&lt;&gt;Calendar1MonthOption</formula>
    </cfRule>
  </conditionalFormatting>
  <conditionalFormatting sqref="E176">
    <cfRule type="expression" dxfId="443" priority="46">
      <formula>MONTH(E176)&lt;&gt;Calendar1MonthOption</formula>
    </cfRule>
  </conditionalFormatting>
  <conditionalFormatting sqref="F145">
    <cfRule type="expression" dxfId="442" priority="85">
      <formula>MONTH(F145)&lt;&gt;Calendar1MonthOption</formula>
    </cfRule>
  </conditionalFormatting>
  <conditionalFormatting sqref="F144:F145">
    <cfRule type="expression" dxfId="441" priority="86">
      <formula>MONTH(F144)&lt;&gt;Calendar1MonthOption</formula>
    </cfRule>
  </conditionalFormatting>
  <conditionalFormatting sqref="F139">
    <cfRule type="expression" dxfId="440" priority="80">
      <formula>MONTH(F139)&lt;&gt;Calendar1MonthOption</formula>
    </cfRule>
  </conditionalFormatting>
  <conditionalFormatting sqref="B144">
    <cfRule type="expression" dxfId="439" priority="94">
      <formula>MONTH(B144)&lt;&gt;Calendar3MonthOption</formula>
    </cfRule>
  </conditionalFormatting>
  <conditionalFormatting sqref="D144">
    <cfRule type="expression" dxfId="438" priority="93">
      <formula>MONTH(D144)&lt;&gt;Calendar3MonthOption</formula>
    </cfRule>
  </conditionalFormatting>
  <conditionalFormatting sqref="E144">
    <cfRule type="expression" dxfId="437" priority="92">
      <formula>MONTH(E144)&lt;&gt;Calendar3MonthOption</formula>
    </cfRule>
  </conditionalFormatting>
  <conditionalFormatting sqref="F144:F145">
    <cfRule type="expression" dxfId="436" priority="87">
      <formula>MONTH(F144)&lt;&gt;Calendar2MonthOption</formula>
    </cfRule>
  </conditionalFormatting>
  <conditionalFormatting sqref="F154">
    <cfRule type="expression" dxfId="435" priority="53">
      <formula>MONTH(F154)&lt;&gt;Calendar1MonthOption</formula>
    </cfRule>
  </conditionalFormatting>
  <conditionalFormatting sqref="F174">
    <cfRule type="expression" dxfId="434" priority="36">
      <formula>MONTH(F174)&lt;&gt;Calendar1MonthOption</formula>
    </cfRule>
  </conditionalFormatting>
  <conditionalFormatting sqref="E135">
    <cfRule type="expression" dxfId="433" priority="72">
      <formula>MONTH(E135)&lt;&gt;Calendar1MonthOption</formula>
    </cfRule>
  </conditionalFormatting>
  <conditionalFormatting sqref="F133:F134">
    <cfRule type="expression" dxfId="432" priority="70">
      <formula>MONTH(F133)&lt;&gt;Calendar1MonthOption</formula>
    </cfRule>
  </conditionalFormatting>
  <conditionalFormatting sqref="F134">
    <cfRule type="expression" dxfId="431" priority="69">
      <formula>MONTH(F134)&lt;&gt;Calendar1MonthOption</formula>
    </cfRule>
  </conditionalFormatting>
  <conditionalFormatting sqref="F135">
    <cfRule type="expression" dxfId="430" priority="68">
      <formula>MONTH(F135)&lt;&gt;Calendar2MonthOption</formula>
    </cfRule>
  </conditionalFormatting>
  <conditionalFormatting sqref="F161">
    <cfRule type="expression" dxfId="429" priority="57">
      <formula>MONTH(F161)&lt;&gt;Calendar2MonthOption</formula>
    </cfRule>
  </conditionalFormatting>
  <conditionalFormatting sqref="E133">
    <cfRule type="expression" dxfId="428" priority="75">
      <formula>MONTH(E133)&lt;&gt;Calendar1MonthOption</formula>
    </cfRule>
  </conditionalFormatting>
  <conditionalFormatting sqref="F133:F134">
    <cfRule type="expression" dxfId="427" priority="71">
      <formula>MONTH(F133)&lt;&gt;Calendar2MonthOption</formula>
    </cfRule>
  </conditionalFormatting>
  <conditionalFormatting sqref="B133">
    <cfRule type="expression" dxfId="426" priority="78">
      <formula>MONTH(B133)&lt;&gt;Calendar3MonthOption</formula>
    </cfRule>
  </conditionalFormatting>
  <conditionalFormatting sqref="D133">
    <cfRule type="expression" dxfId="425" priority="77">
      <formula>MONTH(D133)&lt;&gt;Calendar3MonthOption</formula>
    </cfRule>
  </conditionalFormatting>
  <conditionalFormatting sqref="E133">
    <cfRule type="expression" dxfId="424" priority="76">
      <formula>MONTH(E133)&lt;&gt;Calendar3MonthOption</formula>
    </cfRule>
  </conditionalFormatting>
  <conditionalFormatting sqref="F159:F160">
    <cfRule type="expression" dxfId="423" priority="59">
      <formula>MONTH(F159)&lt;&gt;Calendar1MonthOption</formula>
    </cfRule>
  </conditionalFormatting>
  <conditionalFormatting sqref="F160">
    <cfRule type="expression" dxfId="422" priority="58">
      <formula>MONTH(F160)&lt;&gt;Calendar1MonthOption</formula>
    </cfRule>
  </conditionalFormatting>
  <conditionalFormatting sqref="F169">
    <cfRule type="expression" dxfId="421" priority="50">
      <formula>MONTH(F169)&lt;&gt;Calendar2MonthOption</formula>
    </cfRule>
  </conditionalFormatting>
  <conditionalFormatting sqref="E161">
    <cfRule type="expression" dxfId="420" priority="63">
      <formula>MONTH(E161)&lt;&gt;Calendar2MonthOption</formula>
    </cfRule>
  </conditionalFormatting>
  <conditionalFormatting sqref="E178">
    <cfRule type="expression" dxfId="419" priority="44">
      <formula>MONTH(E178)&lt;&gt;Calendar1MonthOption</formula>
    </cfRule>
  </conditionalFormatting>
  <conditionalFormatting sqref="B159">
    <cfRule type="expression" dxfId="418" priority="67">
      <formula>MONTH(B159)&lt;&gt;Calendar3MonthOption</formula>
    </cfRule>
  </conditionalFormatting>
  <conditionalFormatting sqref="D159">
    <cfRule type="expression" dxfId="417" priority="66">
      <formula>MONTH(D159)&lt;&gt;Calendar3MonthOption</formula>
    </cfRule>
  </conditionalFormatting>
  <conditionalFormatting sqref="E159">
    <cfRule type="expression" dxfId="416" priority="65">
      <formula>MONTH(E159)&lt;&gt;Calendar3MonthOption</formula>
    </cfRule>
  </conditionalFormatting>
  <conditionalFormatting sqref="F157">
    <cfRule type="expression" dxfId="415" priority="54">
      <formula>MONTH(F157)&lt;&gt;Calendar1MonthOption</formula>
    </cfRule>
  </conditionalFormatting>
  <conditionalFormatting sqref="F156">
    <cfRule type="expression" dxfId="414" priority="55">
      <formula>MONTH(F156)&lt;&gt;Calendar1MonthOption</formula>
    </cfRule>
  </conditionalFormatting>
  <conditionalFormatting sqref="D156">
    <cfRule type="expression" dxfId="413" priority="56">
      <formula>MONTH(D156)&lt;&gt;Calendar1MonthOption</formula>
    </cfRule>
  </conditionalFormatting>
  <conditionalFormatting sqref="F152">
    <cfRule type="expression" dxfId="412" priority="52">
      <formula>MONTH(F152)&lt;&gt;Calendar2MonthOption</formula>
    </cfRule>
  </conditionalFormatting>
  <conditionalFormatting sqref="F163">
    <cfRule type="expression" dxfId="411" priority="51">
      <formula>MONTH(F163)&lt;&gt;Calendar2MonthOption</formula>
    </cfRule>
  </conditionalFormatting>
  <conditionalFormatting sqref="E178">
    <cfRule type="expression" dxfId="410" priority="43">
      <formula>MONTH(E178)&lt;&gt;Calendar1MonthOption</formula>
    </cfRule>
  </conditionalFormatting>
  <conditionalFormatting sqref="F178">
    <cfRule type="expression" dxfId="409" priority="39">
      <formula>MONTH(F178)&lt;&gt;Calendar2MonthOption</formula>
    </cfRule>
  </conditionalFormatting>
  <conditionalFormatting sqref="F176:F177">
    <cfRule type="expression" dxfId="408" priority="41">
      <formula>MONTH(F176)&lt;&gt;Calendar1MonthOption</formula>
    </cfRule>
  </conditionalFormatting>
  <conditionalFormatting sqref="F177">
    <cfRule type="expression" dxfId="407" priority="40">
      <formula>MONTH(F177)&lt;&gt;Calendar1MonthOption</formula>
    </cfRule>
  </conditionalFormatting>
  <conditionalFormatting sqref="E178">
    <cfRule type="expression" dxfId="406" priority="45">
      <formula>MONTH(E178)&lt;&gt;Calendar2MonthOption</formula>
    </cfRule>
  </conditionalFormatting>
  <conditionalFormatting sqref="B176">
    <cfRule type="expression" dxfId="405" priority="49">
      <formula>MONTH(B176)&lt;&gt;Calendar3MonthOption</formula>
    </cfRule>
  </conditionalFormatting>
  <conditionalFormatting sqref="D176">
    <cfRule type="expression" dxfId="404" priority="48">
      <formula>MONTH(D176)&lt;&gt;Calendar3MonthOption</formula>
    </cfRule>
  </conditionalFormatting>
  <conditionalFormatting sqref="E176">
    <cfRule type="expression" dxfId="403" priority="47">
      <formula>MONTH(E176)&lt;&gt;Calendar3MonthOption</formula>
    </cfRule>
  </conditionalFormatting>
  <conditionalFormatting sqref="F176:F177">
    <cfRule type="expression" dxfId="402" priority="42">
      <formula>MONTH(F176)&lt;&gt;Calendar2MonthOption</formula>
    </cfRule>
  </conditionalFormatting>
  <conditionalFormatting sqref="F173">
    <cfRule type="expression" dxfId="401" priority="37">
      <formula>MONTH(F173)&lt;&gt;Calendar1MonthOption</formula>
    </cfRule>
  </conditionalFormatting>
  <conditionalFormatting sqref="D173">
    <cfRule type="expression" dxfId="400" priority="38">
      <formula>MONTH(D173)&lt;&gt;Calendar1MonthOption</formula>
    </cfRule>
  </conditionalFormatting>
  <conditionalFormatting sqref="F171">
    <cfRule type="expression" dxfId="399" priority="34">
      <formula>MONTH(F171)&lt;&gt;Calendar1MonthOption</formula>
    </cfRule>
  </conditionalFormatting>
  <conditionalFormatting sqref="F180">
    <cfRule type="expression" dxfId="398" priority="33">
      <formula>MONTH(F180)&lt;&gt;Calendar2MonthOption</formula>
    </cfRule>
  </conditionalFormatting>
  <conditionalFormatting sqref="E193">
    <cfRule type="expression" dxfId="397" priority="29">
      <formula>MONTH(E193)&lt;&gt;Calendar1MonthOption</formula>
    </cfRule>
  </conditionalFormatting>
  <conditionalFormatting sqref="E195">
    <cfRule type="expression" dxfId="396" priority="27">
      <formula>MONTH(E195)&lt;&gt;Calendar1MonthOption</formula>
    </cfRule>
  </conditionalFormatting>
  <conditionalFormatting sqref="E195">
    <cfRule type="expression" dxfId="395" priority="26">
      <formula>MONTH(E195)&lt;&gt;Calendar1MonthOption</formula>
    </cfRule>
  </conditionalFormatting>
  <conditionalFormatting sqref="F195">
    <cfRule type="expression" dxfId="394" priority="22">
      <formula>MONTH(F195)&lt;&gt;Calendar2MonthOption</formula>
    </cfRule>
  </conditionalFormatting>
  <conditionalFormatting sqref="F193:F194">
    <cfRule type="expression" dxfId="393" priority="24">
      <formula>MONTH(F193)&lt;&gt;Calendar1MonthOption</formula>
    </cfRule>
  </conditionalFormatting>
  <conditionalFormatting sqref="F194">
    <cfRule type="expression" dxfId="392" priority="23">
      <formula>MONTH(F194)&lt;&gt;Calendar1MonthOption</formula>
    </cfRule>
  </conditionalFormatting>
  <conditionalFormatting sqref="E195">
    <cfRule type="expression" dxfId="391" priority="28">
      <formula>MONTH(E195)&lt;&gt;Calendar2MonthOption</formula>
    </cfRule>
  </conditionalFormatting>
  <conditionalFormatting sqref="B193">
    <cfRule type="expression" dxfId="390" priority="32">
      <formula>MONTH(B193)&lt;&gt;Calendar3MonthOption</formula>
    </cfRule>
  </conditionalFormatting>
  <conditionalFormatting sqref="D193">
    <cfRule type="expression" dxfId="389" priority="31">
      <formula>MONTH(D193)&lt;&gt;Calendar3MonthOption</formula>
    </cfRule>
  </conditionalFormatting>
  <conditionalFormatting sqref="E193">
    <cfRule type="expression" dxfId="388" priority="30">
      <formula>MONTH(E193)&lt;&gt;Calendar3MonthOption</formula>
    </cfRule>
  </conditionalFormatting>
  <conditionalFormatting sqref="F193:F194">
    <cfRule type="expression" dxfId="387" priority="25">
      <formula>MONTH(F193)&lt;&gt;Calendar2MonthOption</formula>
    </cfRule>
  </conditionalFormatting>
  <conditionalFormatting sqref="F191">
    <cfRule type="expression" dxfId="386" priority="19">
      <formula>MONTH(F191)&lt;&gt;Calendar1MonthOption</formula>
    </cfRule>
  </conditionalFormatting>
  <conditionalFormatting sqref="F190">
    <cfRule type="expression" dxfId="385" priority="20">
      <formula>MONTH(F190)&lt;&gt;Calendar1MonthOption</formula>
    </cfRule>
  </conditionalFormatting>
  <conditionalFormatting sqref="C190">
    <cfRule type="expression" dxfId="384" priority="21">
      <formula>MONTH(C190)&lt;&gt;Calendar1MonthOption</formula>
    </cfRule>
  </conditionalFormatting>
  <conditionalFormatting sqref="F188">
    <cfRule type="expression" dxfId="383" priority="18">
      <formula>MONTH(F188)&lt;&gt;Calendar1MonthOption</formula>
    </cfRule>
  </conditionalFormatting>
  <conditionalFormatting sqref="F186">
    <cfRule type="expression" dxfId="382" priority="17">
      <formula>MONTH(F186)&lt;&gt;Calendar2MonthOption</formula>
    </cfRule>
  </conditionalFormatting>
  <conditionalFormatting sqref="E208">
    <cfRule type="expression" dxfId="381" priority="13">
      <formula>MONTH(E208)&lt;&gt;Calendar1MonthOption</formula>
    </cfRule>
  </conditionalFormatting>
  <conditionalFormatting sqref="E210">
    <cfRule type="expression" dxfId="380" priority="11">
      <formula>MONTH(E210)&lt;&gt;Calendar1MonthOption</formula>
    </cfRule>
  </conditionalFormatting>
  <conditionalFormatting sqref="E210">
    <cfRule type="expression" dxfId="379" priority="10">
      <formula>MONTH(E210)&lt;&gt;Calendar1MonthOption</formula>
    </cfRule>
  </conditionalFormatting>
  <conditionalFormatting sqref="F210">
    <cfRule type="expression" dxfId="378" priority="6">
      <formula>MONTH(F210)&lt;&gt;Calendar2MonthOption</formula>
    </cfRule>
  </conditionalFormatting>
  <conditionalFormatting sqref="F208:F209">
    <cfRule type="expression" dxfId="377" priority="8">
      <formula>MONTH(F208)&lt;&gt;Calendar1MonthOption</formula>
    </cfRule>
  </conditionalFormatting>
  <conditionalFormatting sqref="F209">
    <cfRule type="expression" dxfId="376" priority="7">
      <formula>MONTH(F209)&lt;&gt;Calendar1MonthOption</formula>
    </cfRule>
  </conditionalFormatting>
  <conditionalFormatting sqref="E210">
    <cfRule type="expression" dxfId="375" priority="12">
      <formula>MONTH(E210)&lt;&gt;Calendar2MonthOption</formula>
    </cfRule>
  </conditionalFormatting>
  <conditionalFormatting sqref="B208">
    <cfRule type="expression" dxfId="374" priority="16">
      <formula>MONTH(B208)&lt;&gt;Calendar3MonthOption</formula>
    </cfRule>
  </conditionalFormatting>
  <conditionalFormatting sqref="D208">
    <cfRule type="expression" dxfId="373" priority="15">
      <formula>MONTH(D208)&lt;&gt;Calendar3MonthOption</formula>
    </cfRule>
  </conditionalFormatting>
  <conditionalFormatting sqref="E208">
    <cfRule type="expression" dxfId="372" priority="14">
      <formula>MONTH(E208)&lt;&gt;Calendar3MonthOption</formula>
    </cfRule>
  </conditionalFormatting>
  <conditionalFormatting sqref="F208:F209">
    <cfRule type="expression" dxfId="371" priority="9">
      <formula>MONTH(F208)&lt;&gt;Calendar2MonthOption</formula>
    </cfRule>
  </conditionalFormatting>
  <conditionalFormatting sqref="F206">
    <cfRule type="expression" dxfId="370" priority="3">
      <formula>MONTH(F206)&lt;&gt;Calendar1MonthOption</formula>
    </cfRule>
  </conditionalFormatting>
  <conditionalFormatting sqref="F205">
    <cfRule type="expression" dxfId="369" priority="4">
      <formula>MONTH(F205)&lt;&gt;Calendar1MonthOption</formula>
    </cfRule>
  </conditionalFormatting>
  <conditionalFormatting sqref="D205">
    <cfRule type="expression" dxfId="368" priority="5">
      <formula>MONTH(D205)&lt;&gt;Calendar1MonthOption</formula>
    </cfRule>
  </conditionalFormatting>
  <conditionalFormatting sqref="F203">
    <cfRule type="expression" dxfId="367" priority="2">
      <formula>MONTH(F203)&lt;&gt;Calendar1MonthOption</formula>
    </cfRule>
  </conditionalFormatting>
  <conditionalFormatting sqref="F197">
    <cfRule type="expression" dxfId="366" priority="1">
      <formula>MONTH(F197)&lt;&gt;Calendar2MonthOption</formula>
    </cfRule>
  </conditionalFormatting>
  <dataValidations xWindow="261" yWindow="449" count="14">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20"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Calendar year is automatically updated based on the year selected in cell B1" sqref="B19" xr:uid="{00000000-0002-0000-0000-000007000000}"/>
    <dataValidation allowBlank="1" showInputMessage="1" prompt="Calendar month is automatically updated based on the month selected in cell C1" sqref="C19:E19" xr:uid="{00000000-0002-0000-0000-000008000000}"/>
    <dataValidation allowBlank="1" showInputMessage="1" prompt="Enter monthly Notes in cell below" sqref="D17:H17" xr:uid="{00000000-0002-0000-0000-00000C000000}"/>
    <dataValidation allowBlank="1" showInputMessage="1" prompt="Enter monthly Notes in this cell" sqref="D18:H18" xr:uid="{00000000-0002-0000-0000-00000D000000}"/>
    <dataValidation allowBlank="1" showInputMessage="1" showErrorMessage="1" prompt="Calendar year is automatically updated based on the year selected in cell B1" sqref="B38 B57 B75 B94 B112 B130 B149 B166 B183 B200" xr:uid="{00000000-0002-0000-0000-00000E000000}"/>
    <dataValidation allowBlank="1" showInputMessage="1" showErrorMessage="1" prompt="Calendar month is automatically updated based on the month selected in cell C1" sqref="C183:E183 C38:E38 C57:E57 C75:E75 C94:E94 C112:E112 C130:E130 C149:E149 C166:E166 C200:E200" xr:uid="{00000000-0002-0000-0000-00000F000000}"/>
    <dataValidation allowBlank="1" showInputMessage="1" showErrorMessage="1" prompt="Automatically determined weekday. To change weekdays, select a new week start day in cell B2" sqref="C20:H20 B39:H39 B58:H58 B76:H76 B95:H95 B113:H113 B131:H131 B150:H150 B167:H167 B184:H184 B201:H201"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8" min="1" max="8" man="1"/>
    <brk id="37" min="1" max="8" man="1"/>
    <brk id="56" min="1" max="8" man="1"/>
    <brk id="74" min="1" max="8" man="1"/>
    <brk id="93" min="1" max="8" man="1"/>
    <brk id="111" min="1" max="8" man="1"/>
    <brk id="129" min="1" max="8" man="1"/>
    <brk id="148" min="1" max="8" man="1"/>
    <brk id="165" min="1" max="8" man="1"/>
    <brk id="182" min="1" max="8" man="1"/>
    <brk id="199" min="1" max="8"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0094-6318-47EF-B31B-3C63826D2944}">
  <dimension ref="A1:K19"/>
  <sheetViews>
    <sheetView zoomScale="70" zoomScaleNormal="70" workbookViewId="0">
      <selection activeCell="G7" sqref="G7:G8"/>
    </sheetView>
  </sheetViews>
  <sheetFormatPr defaultRowHeight="14.4" x14ac:dyDescent="0.3"/>
  <cols>
    <col min="1" max="7" width="25.5546875" customWidth="1"/>
  </cols>
  <sheetData>
    <row r="1" spans="1:11" ht="46.8" x14ac:dyDescent="0.9">
      <c r="A1" s="1">
        <v>2020</v>
      </c>
      <c r="B1" s="100" t="s">
        <v>2</v>
      </c>
      <c r="C1" s="100"/>
      <c r="D1" s="100"/>
      <c r="E1" s="2"/>
      <c r="F1" s="2"/>
      <c r="G1" s="2"/>
    </row>
    <row r="2" spans="1:11" x14ac:dyDescent="0.3">
      <c r="A2" s="5" t="s">
        <v>1</v>
      </c>
      <c r="B2" s="6" t="str">
        <f>UPPER(TEXT(B3,"dddd"))</f>
        <v>TUESDAY</v>
      </c>
      <c r="C2" s="5" t="str">
        <f t="shared" ref="C2:G2" si="0">UPPER(TEXT(C3,"dddd"))</f>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Days+1+DATE(Calendar1Year,Calendar1MonthOption,1)-WEEKDAY(DATE(Calendar1Year,Calendar1MonthOption,1),WeekdayOption)</f>
        <v>43829</v>
      </c>
      <c r="B3" s="4">
        <v>43830</v>
      </c>
      <c r="C3" s="4">
        <v>43831</v>
      </c>
      <c r="D3" s="4">
        <v>43832</v>
      </c>
      <c r="E3" s="4">
        <v>43833</v>
      </c>
      <c r="F3" s="12">
        <v>43834</v>
      </c>
      <c r="G3" s="12">
        <v>43835</v>
      </c>
      <c r="J3" s="17"/>
      <c r="K3" t="s">
        <v>25</v>
      </c>
    </row>
    <row r="4" spans="1:11" ht="55.2" x14ac:dyDescent="0.3">
      <c r="A4" s="4"/>
      <c r="B4" s="9" t="s">
        <v>3</v>
      </c>
      <c r="C4" s="10" t="s">
        <v>4</v>
      </c>
      <c r="D4" s="4"/>
      <c r="E4" s="9" t="s">
        <v>5</v>
      </c>
      <c r="F4" s="12"/>
      <c r="G4" s="13"/>
      <c r="J4" s="18"/>
      <c r="K4" t="s">
        <v>26</v>
      </c>
    </row>
    <row r="5" spans="1:11" ht="27.6" x14ac:dyDescent="0.3">
      <c r="A5" s="8"/>
      <c r="B5" s="9"/>
      <c r="C5" s="10"/>
      <c r="D5" s="8"/>
      <c r="E5" s="11" t="s">
        <v>6</v>
      </c>
      <c r="F5" s="13"/>
      <c r="G5" s="13"/>
      <c r="J5" s="19"/>
      <c r="K5" t="s">
        <v>27</v>
      </c>
    </row>
    <row r="6" spans="1:11" ht="22.2" x14ac:dyDescent="0.3">
      <c r="A6" s="4">
        <f t="array" ref="A6:G6">Days+8+DATE(Calendar1Year,Calendar1MonthOption,1)-WEEKDAY(DATE(Calendar1Year,Calendar1MonthOption,1),WeekdayOption)</f>
        <v>43836</v>
      </c>
      <c r="B6" s="4">
        <v>43837</v>
      </c>
      <c r="C6" s="4">
        <v>43838</v>
      </c>
      <c r="D6" s="4">
        <v>43839</v>
      </c>
      <c r="E6" s="4">
        <v>43840</v>
      </c>
      <c r="F6" s="12">
        <v>43841</v>
      </c>
      <c r="G6" s="12">
        <v>43842</v>
      </c>
      <c r="J6" s="20"/>
      <c r="K6" t="s">
        <v>28</v>
      </c>
    </row>
    <row r="7" spans="1:11" ht="27.6" x14ac:dyDescent="0.3">
      <c r="A7" s="117"/>
      <c r="B7" s="113"/>
      <c r="C7" s="113"/>
      <c r="D7" s="9" t="s">
        <v>7</v>
      </c>
      <c r="E7" s="115" t="s">
        <v>8</v>
      </c>
      <c r="F7" s="111"/>
      <c r="G7" s="111"/>
      <c r="J7" s="10"/>
      <c r="K7" t="s">
        <v>29</v>
      </c>
    </row>
    <row r="8" spans="1:11" ht="56.4" customHeight="1" x14ac:dyDescent="0.3">
      <c r="A8" s="118"/>
      <c r="B8" s="114"/>
      <c r="C8" s="114"/>
      <c r="D8" s="70" t="s">
        <v>95</v>
      </c>
      <c r="E8" s="116"/>
      <c r="F8" s="112"/>
      <c r="G8" s="112"/>
      <c r="J8" s="10"/>
    </row>
    <row r="9" spans="1:11" ht="22.2" x14ac:dyDescent="0.3">
      <c r="A9" s="4">
        <f t="array" ref="A9:G9">Days+15+DATE(Calendar1Year,Calendar1MonthOption,1)-WEEKDAY(DATE(Calendar1Year,Calendar1MonthOption,1),WeekdayOption)</f>
        <v>43843</v>
      </c>
      <c r="B9" s="4">
        <v>43844</v>
      </c>
      <c r="C9" s="4">
        <v>43845</v>
      </c>
      <c r="D9" s="4">
        <v>43846</v>
      </c>
      <c r="E9" s="4">
        <v>43847</v>
      </c>
      <c r="F9" s="12">
        <v>43848</v>
      </c>
      <c r="G9" s="12">
        <v>43849</v>
      </c>
      <c r="J9" s="21"/>
      <c r="K9" t="s">
        <v>30</v>
      </c>
    </row>
    <row r="10" spans="1:11" ht="69" x14ac:dyDescent="0.3">
      <c r="A10" s="88" t="s">
        <v>9</v>
      </c>
      <c r="B10" s="89"/>
      <c r="C10" s="15" t="s">
        <v>10</v>
      </c>
      <c r="D10" s="8"/>
      <c r="E10" s="14" t="s">
        <v>11</v>
      </c>
      <c r="F10" s="13"/>
      <c r="G10" s="13"/>
      <c r="J10" s="22"/>
      <c r="K10" t="s">
        <v>31</v>
      </c>
    </row>
    <row r="11" spans="1:11" ht="22.2" x14ac:dyDescent="0.3">
      <c r="A11" s="4">
        <f t="array" ref="A11:G11">Days+22+DATE(Calendar1Year,Calendar1MonthOption,1)-WEEKDAY(DATE(Calendar1Year,Calendar1MonthOption,1),WeekdayOption)</f>
        <v>43850</v>
      </c>
      <c r="B11" s="4">
        <v>43851</v>
      </c>
      <c r="C11" s="4">
        <v>43852</v>
      </c>
      <c r="D11" s="4">
        <v>43853</v>
      </c>
      <c r="E11" s="4">
        <v>43854</v>
      </c>
      <c r="F11" s="12">
        <v>43855</v>
      </c>
      <c r="G11" s="12">
        <v>43856</v>
      </c>
    </row>
    <row r="12" spans="1:11" ht="27.6" x14ac:dyDescent="0.3">
      <c r="A12" s="10" t="s">
        <v>12</v>
      </c>
      <c r="B12" s="4"/>
      <c r="C12" s="80" t="s">
        <v>13</v>
      </c>
      <c r="D12" s="82" t="s">
        <v>14</v>
      </c>
      <c r="E12" s="11" t="s">
        <v>15</v>
      </c>
      <c r="F12" s="82" t="s">
        <v>17</v>
      </c>
      <c r="G12" s="84"/>
    </row>
    <row r="13" spans="1:11" ht="55.2" x14ac:dyDescent="0.3">
      <c r="A13" s="10"/>
      <c r="B13" s="8"/>
      <c r="C13" s="81"/>
      <c r="D13" s="83"/>
      <c r="E13" s="14" t="s">
        <v>16</v>
      </c>
      <c r="F13" s="83"/>
      <c r="G13" s="85"/>
    </row>
    <row r="14" spans="1:11" ht="22.2" x14ac:dyDescent="0.3">
      <c r="A14" s="4">
        <f t="array" ref="A14:G14">Days+29+DATE(Calendar1Year,Calendar1MonthOption,1)-WEEKDAY(DATE(Calendar1Year,Calendar1MonthOption,1),WeekdayOption)</f>
        <v>43857</v>
      </c>
      <c r="B14" s="4">
        <v>43858</v>
      </c>
      <c r="C14" s="4">
        <v>43859</v>
      </c>
      <c r="D14" s="4">
        <v>43860</v>
      </c>
      <c r="E14" s="4">
        <v>43861</v>
      </c>
      <c r="F14" s="12">
        <v>43862</v>
      </c>
      <c r="G14" s="12">
        <v>43863</v>
      </c>
    </row>
    <row r="15" spans="1:11" ht="55.2" x14ac:dyDescent="0.3">
      <c r="A15" s="92" t="s">
        <v>17</v>
      </c>
      <c r="B15" s="94" t="s">
        <v>18</v>
      </c>
      <c r="C15" s="95" t="s">
        <v>19</v>
      </c>
      <c r="D15" s="96" t="s">
        <v>20</v>
      </c>
      <c r="E15" s="9" t="s">
        <v>5</v>
      </c>
      <c r="F15" s="12"/>
      <c r="G15" s="12"/>
    </row>
    <row r="16" spans="1:11" ht="27.6" x14ac:dyDescent="0.3">
      <c r="A16" s="92"/>
      <c r="B16" s="94"/>
      <c r="C16" s="95"/>
      <c r="D16" s="96"/>
      <c r="E16" s="11" t="s">
        <v>6</v>
      </c>
      <c r="F16" s="12"/>
      <c r="G16" s="12"/>
    </row>
    <row r="17" spans="1:7" ht="41.4" x14ac:dyDescent="0.3">
      <c r="A17" s="93"/>
      <c r="B17" s="97" t="s">
        <v>17</v>
      </c>
      <c r="C17" s="98"/>
      <c r="D17" s="9" t="s">
        <v>55</v>
      </c>
      <c r="E17" s="25" t="s">
        <v>22</v>
      </c>
      <c r="F17" s="13"/>
      <c r="G17" s="13"/>
    </row>
    <row r="18" spans="1:7" ht="22.2" x14ac:dyDescent="0.3">
      <c r="A18" s="4">
        <f t="array" ref="A18:B18">Days+36+DATE(Calendar1Year,Calendar1MonthOption,1)-WEEKDAY(DATE(Calendar1Year,Calendar1MonthOption,1),WeekdayOption)</f>
        <v>43864</v>
      </c>
      <c r="B18" s="12">
        <v>43865</v>
      </c>
      <c r="C18" s="101" t="s">
        <v>0</v>
      </c>
      <c r="D18" s="101"/>
      <c r="E18" s="101"/>
      <c r="F18" s="101"/>
      <c r="G18" s="101"/>
    </row>
    <row r="19" spans="1:7" ht="41.4" x14ac:dyDescent="0.3">
      <c r="A19" s="11" t="s">
        <v>23</v>
      </c>
      <c r="B19" s="13"/>
      <c r="C19" s="99"/>
      <c r="D19" s="99"/>
      <c r="E19" s="99"/>
      <c r="F19" s="99"/>
      <c r="G19" s="99"/>
    </row>
  </sheetData>
  <mergeCells count="18">
    <mergeCell ref="A7:A8"/>
    <mergeCell ref="C18:G18"/>
    <mergeCell ref="C19:G19"/>
    <mergeCell ref="B1:D1"/>
    <mergeCell ref="A10:B10"/>
    <mergeCell ref="C12:C13"/>
    <mergeCell ref="D12:D13"/>
    <mergeCell ref="F12:G13"/>
    <mergeCell ref="A15:A17"/>
    <mergeCell ref="B15:B16"/>
    <mergeCell ref="C15:C16"/>
    <mergeCell ref="D15:D16"/>
    <mergeCell ref="B17:C17"/>
    <mergeCell ref="F7:F8"/>
    <mergeCell ref="G7:G8"/>
    <mergeCell ref="C7:C8"/>
    <mergeCell ref="E7:E8"/>
    <mergeCell ref="B7:B8"/>
  </mergeCells>
  <conditionalFormatting sqref="A3:E3 A6:E6 A9:E9 A11:E11 A14:E14 A18 A4 D4 B12">
    <cfRule type="expression" dxfId="365" priority="42">
      <formula>MONTH(A3)&lt;&gt;Calendar1MonthOption</formula>
    </cfRule>
  </conditionalFormatting>
  <conditionalFormatting sqref="B4">
    <cfRule type="expression" dxfId="364" priority="41">
      <formula>MONTH(B4)&lt;&gt;Calendar1MonthOption</formula>
    </cfRule>
  </conditionalFormatting>
  <conditionalFormatting sqref="B5">
    <cfRule type="expression" dxfId="363" priority="40">
      <formula>MONTH(B5)&lt;&gt;Calendar1MonthOption</formula>
    </cfRule>
  </conditionalFormatting>
  <conditionalFormatting sqref="C4">
    <cfRule type="expression" dxfId="362" priority="39">
      <formula>MONTH(C4)&lt;&gt;Calendar1MonthOption</formula>
    </cfRule>
  </conditionalFormatting>
  <conditionalFormatting sqref="C4">
    <cfRule type="expression" dxfId="361" priority="38">
      <formula>MONTH(C4)&lt;&gt;Calendar1MonthOption</formula>
    </cfRule>
  </conditionalFormatting>
  <conditionalFormatting sqref="C5">
    <cfRule type="expression" dxfId="360" priority="37">
      <formula>MONTH(C5)&lt;&gt;Calendar1MonthOption</formula>
    </cfRule>
  </conditionalFormatting>
  <conditionalFormatting sqref="C5">
    <cfRule type="expression" dxfId="359" priority="36">
      <formula>MONTH(C5)&lt;&gt;Calendar1MonthOption</formula>
    </cfRule>
  </conditionalFormatting>
  <conditionalFormatting sqref="E4">
    <cfRule type="expression" dxfId="358" priority="35">
      <formula>MONTH(E4)&lt;&gt;Calendar1MonthOption</formula>
    </cfRule>
  </conditionalFormatting>
  <conditionalFormatting sqref="E5">
    <cfRule type="expression" dxfId="357" priority="34">
      <formula>MONTH(E5)&lt;&gt;Calendar1MonthOption</formula>
    </cfRule>
  </conditionalFormatting>
  <conditionalFormatting sqref="F4">
    <cfRule type="expression" dxfId="356" priority="33">
      <formula>MONTH(F4)&lt;&gt;Calendar8MonthOption</formula>
    </cfRule>
  </conditionalFormatting>
  <conditionalFormatting sqref="F3">
    <cfRule type="expression" dxfId="355" priority="32">
      <formula>MONTH(F3)&lt;&gt;Calendar8MonthOption</formula>
    </cfRule>
  </conditionalFormatting>
  <conditionalFormatting sqref="G3">
    <cfRule type="expression" dxfId="354" priority="31">
      <formula>MONTH(G3)&lt;&gt;Calendar8MonthOption</formula>
    </cfRule>
  </conditionalFormatting>
  <conditionalFormatting sqref="F6">
    <cfRule type="expression" dxfId="353" priority="30">
      <formula>MONTH(F6)&lt;&gt;Calendar8MonthOption</formula>
    </cfRule>
  </conditionalFormatting>
  <conditionalFormatting sqref="G6">
    <cfRule type="expression" dxfId="352" priority="29">
      <formula>MONTH(G6)&lt;&gt;Calendar8MonthOption</formula>
    </cfRule>
  </conditionalFormatting>
  <conditionalFormatting sqref="F9">
    <cfRule type="expression" dxfId="351" priority="28">
      <formula>MONTH(F9)&lt;&gt;Calendar8MonthOption</formula>
    </cfRule>
  </conditionalFormatting>
  <conditionalFormatting sqref="G9">
    <cfRule type="expression" dxfId="350" priority="27">
      <formula>MONTH(G9)&lt;&gt;Calendar8MonthOption</formula>
    </cfRule>
  </conditionalFormatting>
  <conditionalFormatting sqref="F11">
    <cfRule type="expression" dxfId="349" priority="26">
      <formula>MONTH(F11)&lt;&gt;Calendar8MonthOption</formula>
    </cfRule>
  </conditionalFormatting>
  <conditionalFormatting sqref="G11">
    <cfRule type="expression" dxfId="348" priority="25">
      <formula>MONTH(G11)&lt;&gt;Calendar8MonthOption</formula>
    </cfRule>
  </conditionalFormatting>
  <conditionalFormatting sqref="F14:F16">
    <cfRule type="expression" dxfId="347" priority="24">
      <formula>MONTH(F14)&lt;&gt;Calendar8MonthOption</formula>
    </cfRule>
  </conditionalFormatting>
  <conditionalFormatting sqref="G14:G16">
    <cfRule type="expression" dxfId="346" priority="23">
      <formula>MONTH(G14)&lt;&gt;Calendar8MonthOption</formula>
    </cfRule>
  </conditionalFormatting>
  <conditionalFormatting sqref="B18">
    <cfRule type="expression" dxfId="345" priority="22">
      <formula>MONTH(B18)&lt;&gt;Calendar8MonthOption</formula>
    </cfRule>
  </conditionalFormatting>
  <conditionalFormatting sqref="E7">
    <cfRule type="expression" dxfId="344" priority="21">
      <formula>MONTH(E7)&lt;&gt;Calendar2MonthOption</formula>
    </cfRule>
  </conditionalFormatting>
  <conditionalFormatting sqref="E10">
    <cfRule type="expression" dxfId="343" priority="20">
      <formula>MONTH(E10)&lt;&gt;Calendar1MonthOption</formula>
    </cfRule>
  </conditionalFormatting>
  <conditionalFormatting sqref="A12">
    <cfRule type="expression" dxfId="342" priority="19">
      <formula>MONTH(A12)&lt;&gt;Calendar1MonthOption</formula>
    </cfRule>
  </conditionalFormatting>
  <conditionalFormatting sqref="A12">
    <cfRule type="expression" dxfId="341" priority="18">
      <formula>MONTH(A12)&lt;&gt;Calendar1MonthOption</formula>
    </cfRule>
  </conditionalFormatting>
  <conditionalFormatting sqref="A13">
    <cfRule type="expression" dxfId="340" priority="17">
      <formula>MONTH(A13)&lt;&gt;Calendar1MonthOption</formula>
    </cfRule>
  </conditionalFormatting>
  <conditionalFormatting sqref="A13">
    <cfRule type="expression" dxfId="339" priority="16">
      <formula>MONTH(A13)&lt;&gt;Calendar1MonthOption</formula>
    </cfRule>
  </conditionalFormatting>
  <conditionalFormatting sqref="C12">
    <cfRule type="expression" dxfId="338" priority="15">
      <formula>MONTH(C12)&lt;&gt;Calendar1MonthOption</formula>
    </cfRule>
  </conditionalFormatting>
  <conditionalFormatting sqref="E12">
    <cfRule type="expression" dxfId="337" priority="14">
      <formula>MONTH(E12)&lt;&gt;Calendar1MonthOption</formula>
    </cfRule>
  </conditionalFormatting>
  <conditionalFormatting sqref="E13">
    <cfRule type="expression" dxfId="336" priority="13">
      <formula>MONTH(E13)&lt;&gt;Calendar1MonthOption</formula>
    </cfRule>
  </conditionalFormatting>
  <conditionalFormatting sqref="A15">
    <cfRule type="expression" dxfId="335" priority="12">
      <formula>MONTH(A15)&lt;&gt;Calendar3MonthOption</formula>
    </cfRule>
  </conditionalFormatting>
  <conditionalFormatting sqref="C15">
    <cfRule type="expression" dxfId="334" priority="11">
      <formula>MONTH(C15)&lt;&gt;Calendar3MonthOption</formula>
    </cfRule>
  </conditionalFormatting>
  <conditionalFormatting sqref="D17">
    <cfRule type="expression" dxfId="333" priority="6">
      <formula>MONTH(D17)&lt;&gt;Calendar1MonthOption</formula>
    </cfRule>
  </conditionalFormatting>
  <conditionalFormatting sqref="D15">
    <cfRule type="expression" dxfId="332" priority="10">
      <formula>MONTH(D15)&lt;&gt;Calendar3MonthOption</formula>
    </cfRule>
  </conditionalFormatting>
  <conditionalFormatting sqref="D15">
    <cfRule type="expression" dxfId="331" priority="9">
      <formula>MONTH(D15)&lt;&gt;Calendar1MonthOption</formula>
    </cfRule>
  </conditionalFormatting>
  <conditionalFormatting sqref="D17">
    <cfRule type="expression" dxfId="330" priority="8">
      <formula>MONTH(D17)&lt;&gt;Calendar2MonthOption</formula>
    </cfRule>
  </conditionalFormatting>
  <conditionalFormatting sqref="D17">
    <cfRule type="expression" dxfId="329" priority="7">
      <formula>MONTH(D17)&lt;&gt;Calendar1MonthOption</formula>
    </cfRule>
  </conditionalFormatting>
  <conditionalFormatting sqref="J7:J8">
    <cfRule type="expression" dxfId="328" priority="5">
      <formula>MONTH(J7)&lt;&gt;Calendar1MonthOption</formula>
    </cfRule>
  </conditionalFormatting>
  <conditionalFormatting sqref="E16">
    <cfRule type="expression" dxfId="327" priority="2">
      <formula>MONTH(E16)&lt;&gt;Calendar1MonthOption</formula>
    </cfRule>
  </conditionalFormatting>
  <conditionalFormatting sqref="E17">
    <cfRule type="expression" dxfId="326" priority="1">
      <formula>MONTH(E17)&lt;&gt;Calendar2MonthOption</formula>
    </cfRule>
  </conditionalFormatting>
  <conditionalFormatting sqref="E15:E16">
    <cfRule type="expression" dxfId="325" priority="4">
      <formula>MONTH(E15)&lt;&gt;Calendar2MonthOption</formula>
    </cfRule>
  </conditionalFormatting>
  <conditionalFormatting sqref="E15:E16">
    <cfRule type="expression" dxfId="324" priority="3">
      <formula>MONTH(E15)&lt;&gt;Calendar1MonthOption</formula>
    </cfRule>
  </conditionalFormatting>
  <dataValidations count="8">
    <dataValidation allowBlank="1" showInputMessage="1" prompt="Date" sqref="A3:A4" xr:uid="{5395D08D-3645-40C7-910E-88413F5FFEF8}"/>
    <dataValidation allowBlank="1" showInputMessage="1" prompt="Enter monthly Notes in this cell" sqref="C19:G19" xr:uid="{C4268F6B-ECBC-4E18-831A-7C5A26542075}"/>
    <dataValidation allowBlank="1" showInputMessage="1" prompt="Enter monthly Notes in cell below" sqref="C18:G18" xr:uid="{6F8D06F5-C261-462E-BFD2-C84F5D5F5586}"/>
    <dataValidation allowBlank="1" showInputMessage="1" prompt="Enter daily notes here" sqref="A5" xr:uid="{071E4059-2060-4A3D-B636-F06076302487}"/>
    <dataValidation allowBlank="1" showInputMessage="1" prompt="Automatically determined weekday. To change weekdays, select a new week start day in cell B2" sqref="B2:G2" xr:uid="{ED088C2A-CF8A-42F2-96A5-E1EFC40880B8}"/>
    <dataValidation allowBlank="1" showInputMessage="1" showErrorMessage="1" prompt="Enter year in this cell" sqref="A1" xr:uid="{200365EC-AA16-4934-B237-C44DA9C99E8A}"/>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B1:D1" xr:uid="{1CFCA77D-2D0B-432D-9647-80F675B8C10B}">
      <formula1>"January,February,March,April,May,June,July,August,September,October,November,December"</formula1>
    </dataValidation>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A2" xr:uid="{AF3E1912-E21B-436D-BB65-8E75B2F7F107}">
      <formula1>"SUNDAY,MONDAY,TUESDAY,WEDNESDAY,THURSDAY,FRIDAY,SATURDAY"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A07D-F416-44A2-B262-4D9AEF41C64E}">
  <dimension ref="A1:K19"/>
  <sheetViews>
    <sheetView zoomScale="70" zoomScaleNormal="70" workbookViewId="0">
      <selection activeCell="D15" sqref="D15:D16"/>
    </sheetView>
  </sheetViews>
  <sheetFormatPr defaultRowHeight="14.4" x14ac:dyDescent="0.3"/>
  <cols>
    <col min="1" max="7" width="25.5546875" customWidth="1"/>
  </cols>
  <sheetData>
    <row r="1" spans="1:11" ht="46.8" x14ac:dyDescent="0.9">
      <c r="A1" s="1">
        <f>YEAR(DATE(Calendar1Year,Calendar1MonthOption+1,1))</f>
        <v>2020</v>
      </c>
      <c r="B1" s="100" t="str">
        <f>TEXT(DATE(Calendar1Year,Calendar1MonthOption+1,1),"mmmm")</f>
        <v>February</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Days+1+DATE(Calendar2Year,Calendar2MonthOption,1)-WEEKDAY(DATE(Calendar2Year,Calendar2MonthOption,1),WeekdayOption)</f>
        <v>43857</v>
      </c>
      <c r="B3" s="4">
        <v>43858</v>
      </c>
      <c r="C3" s="4">
        <v>43859</v>
      </c>
      <c r="D3" s="4">
        <v>43860</v>
      </c>
      <c r="E3" s="4">
        <v>43861</v>
      </c>
      <c r="F3" s="12">
        <v>43862</v>
      </c>
      <c r="G3" s="12">
        <v>43863</v>
      </c>
      <c r="J3" s="17"/>
      <c r="K3" t="s">
        <v>25</v>
      </c>
    </row>
    <row r="4" spans="1:11" ht="55.2" x14ac:dyDescent="0.3">
      <c r="A4" s="92" t="s">
        <v>17</v>
      </c>
      <c r="B4" s="94" t="s">
        <v>18</v>
      </c>
      <c r="C4" s="95" t="s">
        <v>19</v>
      </c>
      <c r="D4" s="96" t="s">
        <v>20</v>
      </c>
      <c r="E4" s="9" t="s">
        <v>5</v>
      </c>
      <c r="F4" s="12"/>
      <c r="G4" s="12"/>
      <c r="J4" s="18"/>
      <c r="K4" t="s">
        <v>26</v>
      </c>
    </row>
    <row r="5" spans="1:11" ht="27.6" x14ac:dyDescent="0.3">
      <c r="A5" s="92"/>
      <c r="B5" s="94"/>
      <c r="C5" s="95"/>
      <c r="D5" s="96"/>
      <c r="E5" s="11" t="s">
        <v>6</v>
      </c>
      <c r="F5" s="12"/>
      <c r="G5" s="12"/>
      <c r="J5" s="19"/>
      <c r="K5" t="s">
        <v>27</v>
      </c>
    </row>
    <row r="6" spans="1:11" ht="41.4" x14ac:dyDescent="0.3">
      <c r="A6" s="93"/>
      <c r="B6" s="97" t="s">
        <v>17</v>
      </c>
      <c r="C6" s="98"/>
      <c r="D6" s="9" t="s">
        <v>21</v>
      </c>
      <c r="E6" s="25" t="s">
        <v>22</v>
      </c>
      <c r="F6" s="13"/>
      <c r="G6" s="13"/>
      <c r="J6" s="20"/>
      <c r="K6" t="s">
        <v>28</v>
      </c>
    </row>
    <row r="7" spans="1:11" ht="22.2" x14ac:dyDescent="0.3">
      <c r="A7" s="4">
        <f t="array" ref="A7:G7">Days+8+DATE(Calendar2Year,Calendar2MonthOption,1)-WEEKDAY(DATE(Calendar2Year,Calendar2MonthOption,1),WeekdayOption)</f>
        <v>43864</v>
      </c>
      <c r="B7" s="4">
        <v>43865</v>
      </c>
      <c r="C7" s="4">
        <v>43866</v>
      </c>
      <c r="D7" s="4">
        <v>43867</v>
      </c>
      <c r="E7" s="4">
        <v>43868</v>
      </c>
      <c r="F7" s="12">
        <v>43869</v>
      </c>
      <c r="G7" s="12">
        <v>43870</v>
      </c>
      <c r="J7" s="10"/>
      <c r="K7" t="s">
        <v>29</v>
      </c>
    </row>
    <row r="8" spans="1:11" ht="91.2" customHeight="1" x14ac:dyDescent="0.3">
      <c r="A8" s="64"/>
      <c r="B8" s="69"/>
      <c r="C8" s="66" t="s">
        <v>93</v>
      </c>
      <c r="D8" s="9" t="s">
        <v>7</v>
      </c>
      <c r="E8" s="67" t="s">
        <v>8</v>
      </c>
      <c r="F8" s="68"/>
      <c r="G8" s="68"/>
      <c r="J8" s="21"/>
      <c r="K8" t="s">
        <v>30</v>
      </c>
    </row>
    <row r="9" spans="1:11" ht="22.2" x14ac:dyDescent="0.3">
      <c r="A9" s="4">
        <f t="array" ref="A9:G9">Days+15+DATE(Calendar2Year,Calendar2MonthOption,1)-WEEKDAY(DATE(Calendar2Year,Calendar2MonthOption,1),WeekdayOption)</f>
        <v>43871</v>
      </c>
      <c r="B9" s="4">
        <v>43872</v>
      </c>
      <c r="C9" s="4">
        <v>43873</v>
      </c>
      <c r="D9" s="4">
        <v>43874</v>
      </c>
      <c r="E9" s="4">
        <v>43875</v>
      </c>
      <c r="F9" s="12">
        <v>43876</v>
      </c>
      <c r="G9" s="12">
        <v>43877</v>
      </c>
      <c r="J9" s="22"/>
      <c r="K9" t="s">
        <v>31</v>
      </c>
    </row>
    <row r="10" spans="1:11" ht="69" x14ac:dyDescent="0.3">
      <c r="A10" s="88" t="s">
        <v>9</v>
      </c>
      <c r="B10" s="89"/>
      <c r="C10" s="15" t="s">
        <v>10</v>
      </c>
      <c r="D10" s="8"/>
      <c r="E10" s="14" t="s">
        <v>11</v>
      </c>
      <c r="F10" s="65" t="s">
        <v>90</v>
      </c>
      <c r="G10" s="65" t="s">
        <v>89</v>
      </c>
    </row>
    <row r="11" spans="1:11" ht="22.2" x14ac:dyDescent="0.3">
      <c r="A11" s="4">
        <f t="array" ref="A11:G11">Days+22+DATE(Calendar2Year,Calendar2MonthOption,1)-WEEKDAY(DATE(Calendar2Year,Calendar2MonthOption,1),WeekdayOption)</f>
        <v>43878</v>
      </c>
      <c r="B11" s="4">
        <v>43879</v>
      </c>
      <c r="C11" s="4">
        <v>43880</v>
      </c>
      <c r="D11" s="4">
        <v>43881</v>
      </c>
      <c r="E11" s="4">
        <v>43882</v>
      </c>
      <c r="F11" s="12">
        <v>43883</v>
      </c>
      <c r="G11" s="12">
        <v>43884</v>
      </c>
    </row>
    <row r="12" spans="1:11" ht="27.6" x14ac:dyDescent="0.3">
      <c r="A12" s="23" t="s">
        <v>32</v>
      </c>
      <c r="B12" s="4"/>
      <c r="C12" s="80" t="s">
        <v>13</v>
      </c>
      <c r="D12" s="82" t="s">
        <v>14</v>
      </c>
      <c r="E12" s="11" t="s">
        <v>15</v>
      </c>
      <c r="F12" s="82" t="s">
        <v>17</v>
      </c>
      <c r="G12" s="84"/>
    </row>
    <row r="13" spans="1:11" ht="55.2" x14ac:dyDescent="0.3">
      <c r="A13" s="9" t="s">
        <v>107</v>
      </c>
      <c r="B13" s="8"/>
      <c r="C13" s="81"/>
      <c r="D13" s="83"/>
      <c r="E13" s="14" t="s">
        <v>16</v>
      </c>
      <c r="F13" s="83"/>
      <c r="G13" s="85"/>
    </row>
    <row r="14" spans="1:11" ht="22.2" x14ac:dyDescent="0.3">
      <c r="A14" s="4">
        <f t="array" ref="A14:G14">Days+29+DATE(Calendar2Year,Calendar2MonthOption,1)-WEEKDAY(DATE(Calendar2Year,Calendar2MonthOption,1),WeekdayOption)</f>
        <v>43885</v>
      </c>
      <c r="B14" s="4">
        <v>43886</v>
      </c>
      <c r="C14" s="4">
        <v>43887</v>
      </c>
      <c r="D14" s="4">
        <v>43888</v>
      </c>
      <c r="E14" s="4">
        <v>43889</v>
      </c>
      <c r="F14" s="12">
        <v>43890</v>
      </c>
      <c r="G14" s="12">
        <v>43891</v>
      </c>
    </row>
    <row r="15" spans="1:11" ht="55.2" x14ac:dyDescent="0.3">
      <c r="A15" s="92" t="s">
        <v>17</v>
      </c>
      <c r="B15" s="94" t="s">
        <v>18</v>
      </c>
      <c r="C15" s="95" t="s">
        <v>19</v>
      </c>
      <c r="D15" s="96" t="s">
        <v>20</v>
      </c>
      <c r="E15" s="9" t="s">
        <v>5</v>
      </c>
      <c r="F15" s="12"/>
      <c r="G15" s="12"/>
    </row>
    <row r="16" spans="1:11" ht="27.6" x14ac:dyDescent="0.3">
      <c r="A16" s="92"/>
      <c r="B16" s="94"/>
      <c r="C16" s="95"/>
      <c r="D16" s="96"/>
      <c r="E16" s="11" t="s">
        <v>6</v>
      </c>
      <c r="F16" s="12"/>
      <c r="G16" s="12"/>
    </row>
    <row r="17" spans="1:7" ht="41.4" x14ac:dyDescent="0.3">
      <c r="A17" s="93"/>
      <c r="B17" s="97" t="s">
        <v>17</v>
      </c>
      <c r="C17" s="98"/>
      <c r="D17" s="9" t="s">
        <v>55</v>
      </c>
      <c r="E17" s="25" t="s">
        <v>22</v>
      </c>
      <c r="F17" s="13"/>
      <c r="G17" s="13"/>
    </row>
    <row r="18" spans="1:7" ht="22.2" x14ac:dyDescent="0.3">
      <c r="A18" s="4">
        <f t="array" ref="A18:B18">Days+36+DATE(Calendar2Year,Calendar2MonthOption,1)-WEEKDAY(DATE(Calendar2Year,Calendar2MonthOption,1),WeekdayOption)</f>
        <v>43892</v>
      </c>
      <c r="B18" s="4">
        <v>43893</v>
      </c>
      <c r="C18" s="102" t="s">
        <v>0</v>
      </c>
      <c r="D18" s="102"/>
      <c r="E18" s="102"/>
      <c r="F18" s="102"/>
      <c r="G18" s="102"/>
    </row>
    <row r="19" spans="1:7" x14ac:dyDescent="0.3">
      <c r="A19" s="8"/>
      <c r="B19" s="8"/>
      <c r="C19" s="99"/>
      <c r="D19" s="99"/>
      <c r="E19" s="99"/>
      <c r="F19" s="99"/>
      <c r="G19" s="99"/>
    </row>
  </sheetData>
  <mergeCells count="17">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B17:C17"/>
  </mergeCells>
  <conditionalFormatting sqref="A3:E3 A7:E7 A9:E9 A11:E11 A14:E14 A18:B18 A12:B12">
    <cfRule type="expression" dxfId="323" priority="41">
      <formula>MONTH(A3)&lt;&gt;Calendar2MonthOption</formula>
    </cfRule>
  </conditionalFormatting>
  <conditionalFormatting sqref="D6">
    <cfRule type="expression" dxfId="322" priority="24">
      <formula>MONTH(D6)&lt;&gt;Calendar2MonthOption</formula>
    </cfRule>
  </conditionalFormatting>
  <conditionalFormatting sqref="D15">
    <cfRule type="expression" dxfId="321" priority="19">
      <formula>MONTH(D15)&lt;&gt;Calendar3MonthOption</formula>
    </cfRule>
  </conditionalFormatting>
  <conditionalFormatting sqref="C12">
    <cfRule type="expression" dxfId="320" priority="31">
      <formula>MONTH(C12)&lt;&gt;Calendar1MonthOption</formula>
    </cfRule>
  </conditionalFormatting>
  <conditionalFormatting sqref="A12">
    <cfRule type="expression" dxfId="319" priority="40">
      <formula>MONTH(A12)&lt;&gt;Calendar2MonthOption</formula>
    </cfRule>
  </conditionalFormatting>
  <conditionalFormatting sqref="A12">
    <cfRule type="expression" dxfId="318" priority="39">
      <formula>MONTH(A12)&lt;&gt;Calendar2MonthOption</formula>
    </cfRule>
  </conditionalFormatting>
  <conditionalFormatting sqref="E12">
    <cfRule type="expression" dxfId="317" priority="30">
      <formula>MONTH(E12)&lt;&gt;Calendar1MonthOption</formula>
    </cfRule>
  </conditionalFormatting>
  <conditionalFormatting sqref="D15">
    <cfRule type="expression" dxfId="316" priority="18">
      <formula>MONTH(D15)&lt;&gt;Calendar1MonthOption</formula>
    </cfRule>
  </conditionalFormatting>
  <conditionalFormatting sqref="C15">
    <cfRule type="expression" dxfId="315" priority="20">
      <formula>MONTH(C15)&lt;&gt;Calendar3MonthOption</formula>
    </cfRule>
  </conditionalFormatting>
  <conditionalFormatting sqref="E13">
    <cfRule type="expression" dxfId="314" priority="29">
      <formula>MONTH(E13)&lt;&gt;Calendar1MonthOption</formula>
    </cfRule>
  </conditionalFormatting>
  <conditionalFormatting sqref="A15">
    <cfRule type="expression" dxfId="313" priority="21">
      <formula>MONTH(A15)&lt;&gt;Calendar3MonthOption</formula>
    </cfRule>
  </conditionalFormatting>
  <conditionalFormatting sqref="D17">
    <cfRule type="expression" dxfId="312" priority="15">
      <formula>MONTH(D17)&lt;&gt;Calendar1MonthOption</formula>
    </cfRule>
  </conditionalFormatting>
  <conditionalFormatting sqref="F3:F5 F7 F9 F11 F14:F16">
    <cfRule type="expression" dxfId="311" priority="38">
      <formula>MONTH(F3)&lt;&gt;Calendar8MonthOption</formula>
    </cfRule>
  </conditionalFormatting>
  <conditionalFormatting sqref="G3:G5 G7 G9 G11 G14:G16">
    <cfRule type="expression" dxfId="310" priority="37">
      <formula>MONTH(G3)&lt;&gt;Calendar8MonthOption</formula>
    </cfRule>
  </conditionalFormatting>
  <conditionalFormatting sqref="E10">
    <cfRule type="expression" dxfId="309" priority="35">
      <formula>MONTH(E10)&lt;&gt;Calendar1MonthOption</formula>
    </cfRule>
  </conditionalFormatting>
  <conditionalFormatting sqref="D4">
    <cfRule type="expression" dxfId="308" priority="25">
      <formula>MONTH(D4)&lt;&gt;Calendar1MonthOption</formula>
    </cfRule>
  </conditionalFormatting>
  <conditionalFormatting sqref="E8">
    <cfRule type="expression" dxfId="307" priority="36">
      <formula>MONTH(E8)&lt;&gt;Calendar2MonthOption</formula>
    </cfRule>
  </conditionalFormatting>
  <conditionalFormatting sqref="D6">
    <cfRule type="expression" dxfId="306" priority="23">
      <formula>MONTH(D6)&lt;&gt;Calendar1MonthOption</formula>
    </cfRule>
  </conditionalFormatting>
  <conditionalFormatting sqref="D6">
    <cfRule type="expression" dxfId="305" priority="22">
      <formula>MONTH(D6)&lt;&gt;Calendar1MonthOption</formula>
    </cfRule>
  </conditionalFormatting>
  <conditionalFormatting sqref="A4">
    <cfRule type="expression" dxfId="304" priority="28">
      <formula>MONTH(A4)&lt;&gt;Calendar3MonthOption</formula>
    </cfRule>
  </conditionalFormatting>
  <conditionalFormatting sqref="C4">
    <cfRule type="expression" dxfId="303" priority="27">
      <formula>MONTH(C4)&lt;&gt;Calendar3MonthOption</formula>
    </cfRule>
  </conditionalFormatting>
  <conditionalFormatting sqref="D4">
    <cfRule type="expression" dxfId="302" priority="26">
      <formula>MONTH(D4)&lt;&gt;Calendar3MonthOption</formula>
    </cfRule>
  </conditionalFormatting>
  <conditionalFormatting sqref="D17">
    <cfRule type="expression" dxfId="301" priority="16">
      <formula>MONTH(D17)&lt;&gt;Calendar1MonthOption</formula>
    </cfRule>
  </conditionalFormatting>
  <conditionalFormatting sqref="D17">
    <cfRule type="expression" dxfId="300" priority="17">
      <formula>MONTH(D17)&lt;&gt;Calendar2MonthOption</formula>
    </cfRule>
  </conditionalFormatting>
  <conditionalFormatting sqref="E15:E16">
    <cfRule type="expression" dxfId="299" priority="9">
      <formula>MONTH(E15)&lt;&gt;Calendar1MonthOption</formula>
    </cfRule>
  </conditionalFormatting>
  <conditionalFormatting sqref="E6">
    <cfRule type="expression" dxfId="298" priority="11">
      <formula>MONTH(E6)&lt;&gt;Calendar2MonthOption</formula>
    </cfRule>
  </conditionalFormatting>
  <conditionalFormatting sqref="E16">
    <cfRule type="expression" dxfId="297" priority="8">
      <formula>MONTH(E16)&lt;&gt;Calendar1MonthOption</formula>
    </cfRule>
  </conditionalFormatting>
  <conditionalFormatting sqref="E4:E5">
    <cfRule type="expression" dxfId="296" priority="13">
      <formula>MONTH(E4)&lt;&gt;Calendar1MonthOption</formula>
    </cfRule>
  </conditionalFormatting>
  <conditionalFormatting sqref="E4:E5">
    <cfRule type="expression" dxfId="295" priority="14">
      <formula>MONTH(E4)&lt;&gt;Calendar2MonthOption</formula>
    </cfRule>
  </conditionalFormatting>
  <conditionalFormatting sqref="E5">
    <cfRule type="expression" dxfId="294" priority="12">
      <formula>MONTH(E5)&lt;&gt;Calendar1MonthOption</formula>
    </cfRule>
  </conditionalFormatting>
  <conditionalFormatting sqref="E17">
    <cfRule type="expression" dxfId="293" priority="7">
      <formula>MONTH(E17)&lt;&gt;Calendar2MonthOption</formula>
    </cfRule>
  </conditionalFormatting>
  <conditionalFormatting sqref="E15:E16">
    <cfRule type="expression" dxfId="292" priority="10">
      <formula>MONTH(E15)&lt;&gt;Calendar2MonthOption</formula>
    </cfRule>
  </conditionalFormatting>
  <conditionalFormatting sqref="J7">
    <cfRule type="expression" dxfId="291" priority="6">
      <formula>MONTH(J7)&lt;&gt;Calendar1MonthOption</formula>
    </cfRule>
  </conditionalFormatting>
  <conditionalFormatting sqref="F10">
    <cfRule type="expression" dxfId="290" priority="5">
      <formula>MONTH(F10)&lt;&gt;Calendar2MonthOption</formula>
    </cfRule>
  </conditionalFormatting>
  <conditionalFormatting sqref="G10">
    <cfRule type="expression" dxfId="289" priority="4">
      <formula>MONTH(G10)&lt;&gt;Calendar2MonthOption</formula>
    </cfRule>
  </conditionalFormatting>
  <conditionalFormatting sqref="A13">
    <cfRule type="expression" dxfId="288" priority="1">
      <formula>MONTH(A13)&lt;&gt;Calendar1MonthOption</formula>
    </cfRule>
  </conditionalFormatting>
  <conditionalFormatting sqref="A13">
    <cfRule type="expression" dxfId="287" priority="3">
      <formula>MONTH(A13)&lt;&gt;Calendar2MonthOption</formula>
    </cfRule>
  </conditionalFormatting>
  <conditionalFormatting sqref="A13">
    <cfRule type="expression" dxfId="286" priority="2">
      <formula>MONTH(A13)&lt;&gt;Calendar1MonthOption</formula>
    </cfRule>
  </conditionalFormatting>
  <dataValidations count="4">
    <dataValidation allowBlank="1" showInputMessage="1" showErrorMessage="1" prompt="Automatically determined weekday. To change weekdays, select a new week start day in cell B2" sqref="B2:G2" xr:uid="{DAA1EB7C-941F-41E1-AC68-3B5775DD8238}"/>
    <dataValidation allowBlank="1" showInputMessage="1" prompt="Calendar month is automatically updated based on the month selected in cell C1" sqref="B1:D1" xr:uid="{BBDC790B-2452-4290-85FB-27613FCAA6B8}"/>
    <dataValidation allowBlank="1" showInputMessage="1" prompt="Calendar year is automatically updated based on the year selected in cell B1" sqref="A1" xr:uid="{799D41E6-F94A-4C05-B8A0-786AB00F404D}"/>
    <dataValidation allowBlank="1" showInputMessage="1" prompt="Automatically determined weekday. To change weekdays, select a new week start day in cell B2" sqref="A2" xr:uid="{FACE5E61-CEA7-4875-862D-D564707CDB97}"/>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BED-8ABD-46D9-999A-5F3FA3E16CBC}">
  <dimension ref="A1:K19"/>
  <sheetViews>
    <sheetView tabSelected="1" zoomScale="70" zoomScaleNormal="70" workbookViewId="0">
      <selection activeCell="K13" sqref="K13"/>
    </sheetView>
  </sheetViews>
  <sheetFormatPr defaultRowHeight="14.4" x14ac:dyDescent="0.3"/>
  <cols>
    <col min="1" max="7" width="25.5546875" customWidth="1"/>
    <col min="12" max="12" width="70.21875" customWidth="1"/>
  </cols>
  <sheetData>
    <row r="1" spans="1:11" ht="46.8" x14ac:dyDescent="0.9">
      <c r="A1" s="1">
        <f>YEAR(DATE(Calendar2Year,Calendar2MonthOption+1,1))</f>
        <v>2020</v>
      </c>
      <c r="B1" s="100" t="str">
        <f>TEXT(DATE(Calendar2Year,Calendar2MonthOption+1,1),"mmmm")</f>
        <v>March</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Days+1+DATE(Calendar3Year,Calendar3MonthOption,1)-WEEKDAY(DATE(Calendar3Year,Calendar3MonthOption,1),WeekdayOption)</f>
        <v>43885</v>
      </c>
      <c r="B3" s="4">
        <v>43886</v>
      </c>
      <c r="C3" s="4">
        <v>43887</v>
      </c>
      <c r="D3" s="4">
        <v>43888</v>
      </c>
      <c r="E3" s="4">
        <v>43889</v>
      </c>
      <c r="F3" s="12">
        <v>43890</v>
      </c>
      <c r="G3" s="12">
        <v>43891</v>
      </c>
      <c r="J3" s="17"/>
      <c r="K3" t="s">
        <v>25</v>
      </c>
    </row>
    <row r="4" spans="1:11" ht="55.2" customHeight="1" x14ac:dyDescent="0.3">
      <c r="A4" s="92" t="s">
        <v>17</v>
      </c>
      <c r="B4" s="94" t="s">
        <v>18</v>
      </c>
      <c r="C4" s="95" t="s">
        <v>19</v>
      </c>
      <c r="D4" s="96" t="s">
        <v>20</v>
      </c>
      <c r="E4" s="9" t="s">
        <v>5</v>
      </c>
      <c r="F4" s="12"/>
      <c r="G4" s="12"/>
      <c r="J4" s="18"/>
      <c r="K4" t="s">
        <v>26</v>
      </c>
    </row>
    <row r="5" spans="1:11" ht="27.6" x14ac:dyDescent="0.3">
      <c r="A5" s="92"/>
      <c r="B5" s="94"/>
      <c r="C5" s="95"/>
      <c r="D5" s="96"/>
      <c r="E5" s="11" t="s">
        <v>6</v>
      </c>
      <c r="F5" s="12"/>
      <c r="G5" s="12"/>
      <c r="J5" s="19"/>
      <c r="K5" t="s">
        <v>27</v>
      </c>
    </row>
    <row r="6" spans="1:11" x14ac:dyDescent="0.3">
      <c r="A6" s="93"/>
      <c r="B6" s="97" t="s">
        <v>17</v>
      </c>
      <c r="C6" s="98"/>
      <c r="E6" s="25" t="s">
        <v>22</v>
      </c>
      <c r="F6" s="13"/>
      <c r="G6" s="13"/>
      <c r="J6" s="20"/>
      <c r="K6" t="s">
        <v>28</v>
      </c>
    </row>
    <row r="7" spans="1:11" ht="22.2" x14ac:dyDescent="0.3">
      <c r="A7" s="4">
        <f t="array" ref="A7:G7">Days+8+DATE(Calendar3Year,Calendar3MonthOption,1)-WEEKDAY(DATE(Calendar3Year,Calendar3MonthOption,1),WeekdayOption)</f>
        <v>43892</v>
      </c>
      <c r="B7" s="4">
        <v>43893</v>
      </c>
      <c r="C7" s="4">
        <v>43894</v>
      </c>
      <c r="D7" s="4">
        <v>43895</v>
      </c>
      <c r="E7" s="4">
        <v>43896</v>
      </c>
      <c r="F7" s="12">
        <v>43897</v>
      </c>
      <c r="G7" s="12">
        <v>43898</v>
      </c>
      <c r="J7" s="10"/>
      <c r="K7" t="s">
        <v>29</v>
      </c>
    </row>
    <row r="8" spans="1:11" ht="69" x14ac:dyDescent="0.3">
      <c r="A8" s="76"/>
      <c r="B8" s="74"/>
      <c r="C8" s="78" t="s">
        <v>96</v>
      </c>
      <c r="D8" s="9" t="s">
        <v>7</v>
      </c>
      <c r="E8" s="75" t="s">
        <v>8</v>
      </c>
      <c r="F8" s="77"/>
      <c r="G8" s="77"/>
      <c r="J8" s="21"/>
      <c r="K8" t="s">
        <v>30</v>
      </c>
    </row>
    <row r="9" spans="1:11" ht="22.2" x14ac:dyDescent="0.3">
      <c r="A9" s="4">
        <f t="array" ref="A9:G9">Days+15+DATE(Calendar3Year,Calendar3MonthOption,1)-WEEKDAY(DATE(Calendar3Year,Calendar3MonthOption,1),WeekdayOption)</f>
        <v>43899</v>
      </c>
      <c r="B9" s="4">
        <v>43900</v>
      </c>
      <c r="C9" s="4">
        <v>43901</v>
      </c>
      <c r="D9" s="4">
        <v>43902</v>
      </c>
      <c r="E9" s="4">
        <v>43903</v>
      </c>
      <c r="F9" s="12">
        <v>43904</v>
      </c>
      <c r="G9" s="12">
        <v>43905</v>
      </c>
      <c r="J9" s="22"/>
      <c r="K9" t="s">
        <v>31</v>
      </c>
    </row>
    <row r="10" spans="1:11" ht="69" x14ac:dyDescent="0.3">
      <c r="A10" s="88" t="s">
        <v>9</v>
      </c>
      <c r="B10" s="89"/>
      <c r="C10" s="15" t="s">
        <v>10</v>
      </c>
      <c r="D10" s="8"/>
      <c r="E10" s="14" t="s">
        <v>11</v>
      </c>
      <c r="F10" s="13"/>
      <c r="G10" s="13"/>
    </row>
    <row r="11" spans="1:11" ht="22.2" x14ac:dyDescent="0.3">
      <c r="A11" s="4">
        <f t="array" ref="A11:G11">Days+22+DATE(Calendar3Year,Calendar3MonthOption,1)-WEEKDAY(DATE(Calendar3Year,Calendar3MonthOption,1),WeekdayOption)</f>
        <v>43906</v>
      </c>
      <c r="B11" s="4">
        <v>43907</v>
      </c>
      <c r="C11" s="4">
        <v>43908</v>
      </c>
      <c r="D11" s="4">
        <v>43909</v>
      </c>
      <c r="E11" s="4">
        <v>43910</v>
      </c>
      <c r="F11" s="12">
        <v>43911</v>
      </c>
      <c r="G11" s="12">
        <v>43912</v>
      </c>
    </row>
    <row r="12" spans="1:11" ht="27.6" customHeight="1" x14ac:dyDescent="0.3">
      <c r="A12" s="119"/>
      <c r="B12" s="119"/>
      <c r="C12" s="80" t="s">
        <v>13</v>
      </c>
      <c r="D12" s="82" t="s">
        <v>14</v>
      </c>
      <c r="E12" s="11" t="s">
        <v>15</v>
      </c>
      <c r="F12" s="82" t="s">
        <v>17</v>
      </c>
      <c r="G12" s="84"/>
    </row>
    <row r="13" spans="1:11" ht="55.2" x14ac:dyDescent="0.3">
      <c r="A13" s="120"/>
      <c r="B13" s="120"/>
      <c r="C13" s="81"/>
      <c r="D13" s="83"/>
      <c r="E13" s="14" t="s">
        <v>16</v>
      </c>
      <c r="F13" s="83"/>
      <c r="G13" s="85"/>
    </row>
    <row r="14" spans="1:11" ht="22.2" x14ac:dyDescent="0.3">
      <c r="A14" s="4">
        <f t="array" ref="A14:G14">Days+29+DATE(Calendar3Year,Calendar3MonthOption,1)-WEEKDAY(DATE(Calendar3Year,Calendar3MonthOption,1),WeekdayOption)</f>
        <v>43913</v>
      </c>
      <c r="B14" s="4">
        <v>43914</v>
      </c>
      <c r="C14" s="4">
        <v>43915</v>
      </c>
      <c r="D14" s="4">
        <v>43916</v>
      </c>
      <c r="E14" s="4">
        <v>43917</v>
      </c>
      <c r="F14" s="12">
        <v>43918</v>
      </c>
      <c r="G14" s="12">
        <v>43919</v>
      </c>
    </row>
    <row r="15" spans="1:11" ht="22.2" x14ac:dyDescent="0.3">
      <c r="A15" s="92" t="s">
        <v>17</v>
      </c>
      <c r="B15" s="94" t="s">
        <v>18</v>
      </c>
      <c r="C15" s="95" t="s">
        <v>19</v>
      </c>
      <c r="D15" s="96" t="s">
        <v>20</v>
      </c>
      <c r="E15" s="103" t="s">
        <v>22</v>
      </c>
      <c r="F15" s="12"/>
      <c r="G15" s="12"/>
    </row>
    <row r="16" spans="1:11" ht="22.2" x14ac:dyDescent="0.3">
      <c r="A16" s="92"/>
      <c r="B16" s="94"/>
      <c r="C16" s="95"/>
      <c r="D16" s="96"/>
      <c r="E16" s="103"/>
      <c r="F16" s="12"/>
      <c r="G16" s="12"/>
    </row>
    <row r="17" spans="1:7" ht="41.4" x14ac:dyDescent="0.3">
      <c r="A17" s="93"/>
      <c r="B17" s="97" t="s">
        <v>17</v>
      </c>
      <c r="C17" s="98"/>
      <c r="D17" s="9" t="s">
        <v>55</v>
      </c>
      <c r="E17" s="104"/>
      <c r="F17" s="13"/>
      <c r="G17" s="13"/>
    </row>
    <row r="18" spans="1:7" ht="22.2" x14ac:dyDescent="0.3">
      <c r="A18" s="4">
        <f t="array" ref="A18:B18">Days+36+DATE(Calendar3Year,Calendar3MonthOption,1)-WEEKDAY(DATE(Calendar3Year,Calendar3MonthOption,1),WeekdayOption)</f>
        <v>43920</v>
      </c>
      <c r="B18" s="4">
        <v>43921</v>
      </c>
      <c r="C18" s="102" t="s">
        <v>0</v>
      </c>
      <c r="D18" s="102"/>
      <c r="E18" s="102"/>
      <c r="F18" s="102"/>
      <c r="G18" s="102"/>
    </row>
    <row r="19" spans="1:7" x14ac:dyDescent="0.3">
      <c r="A19" s="8"/>
      <c r="B19" s="8"/>
      <c r="C19" s="99"/>
      <c r="D19" s="99"/>
      <c r="E19" s="99"/>
      <c r="F19" s="99"/>
      <c r="G19" s="99"/>
    </row>
  </sheetData>
  <mergeCells count="19">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E15:E17"/>
    <mergeCell ref="B17:C17"/>
    <mergeCell ref="A12:B13"/>
  </mergeCells>
  <conditionalFormatting sqref="A3:E3 A7:E7 A9:E9 A11:E11 A14:E14 A18:B18">
    <cfRule type="expression" dxfId="285" priority="31">
      <formula>MONTH(A3)&lt;&gt;Calendar3MonthOption</formula>
    </cfRule>
  </conditionalFormatting>
  <conditionalFormatting sqref="A12">
    <cfRule type="expression" dxfId="284" priority="17">
      <formula>MONTH(A12)&lt;&gt;Calendar2MonthOption</formula>
    </cfRule>
  </conditionalFormatting>
  <conditionalFormatting sqref="C4">
    <cfRule type="expression" dxfId="283" priority="27">
      <formula>MONTH(C4)&lt;&gt;Calendar3MonthOption</formula>
    </cfRule>
  </conditionalFormatting>
  <conditionalFormatting sqref="E13">
    <cfRule type="expression" dxfId="282" priority="14">
      <formula>MONTH(E13)&lt;&gt;Calendar1MonthOption</formula>
    </cfRule>
  </conditionalFormatting>
  <conditionalFormatting sqref="F3:F5 F7 F9 F11 F14:F16">
    <cfRule type="expression" dxfId="281" priority="30">
      <formula>MONTH(F3)&lt;&gt;Calendar8MonthOption</formula>
    </cfRule>
  </conditionalFormatting>
  <conditionalFormatting sqref="G3:G5 G7 G9 G11 G14:G16">
    <cfRule type="expression" dxfId="280" priority="29">
      <formula>MONTH(G3)&lt;&gt;Calendar8MonthOption</formula>
    </cfRule>
  </conditionalFormatting>
  <conditionalFormatting sqref="D17">
    <cfRule type="expression" dxfId="279" priority="8">
      <formula>MONTH(D17)&lt;&gt;Calendar1MonthOption</formula>
    </cfRule>
  </conditionalFormatting>
  <conditionalFormatting sqref="D15">
    <cfRule type="expression" dxfId="278" priority="10">
      <formula>MONTH(D15)&lt;&gt;Calendar1MonthOption</formula>
    </cfRule>
  </conditionalFormatting>
  <conditionalFormatting sqref="E12">
    <cfRule type="expression" dxfId="277" priority="15">
      <formula>MONTH(E12)&lt;&gt;Calendar1MonthOption</formula>
    </cfRule>
  </conditionalFormatting>
  <conditionalFormatting sqref="A4">
    <cfRule type="expression" dxfId="276" priority="28">
      <formula>MONTH(A4)&lt;&gt;Calendar3MonthOption</formula>
    </cfRule>
  </conditionalFormatting>
  <conditionalFormatting sqref="C12">
    <cfRule type="expression" dxfId="275" priority="16">
      <formula>MONTH(C12)&lt;&gt;Calendar1MonthOption</formula>
    </cfRule>
  </conditionalFormatting>
  <conditionalFormatting sqref="D17">
    <cfRule type="expression" dxfId="274" priority="7">
      <formula>MONTH(D17)&lt;&gt;Calendar1MonthOption</formula>
    </cfRule>
  </conditionalFormatting>
  <conditionalFormatting sqref="D17">
    <cfRule type="expression" dxfId="273" priority="9">
      <formula>MONTH(D17)&lt;&gt;Calendar2MonthOption</formula>
    </cfRule>
  </conditionalFormatting>
  <conditionalFormatting sqref="D15">
    <cfRule type="expression" dxfId="272" priority="11">
      <formula>MONTH(D15)&lt;&gt;Calendar3MonthOption</formula>
    </cfRule>
  </conditionalFormatting>
  <conditionalFormatting sqref="D4">
    <cfRule type="expression" dxfId="271" priority="26">
      <formula>MONTH(D4)&lt;&gt;Calendar3MonthOption</formula>
    </cfRule>
  </conditionalFormatting>
  <conditionalFormatting sqref="D4">
    <cfRule type="expression" dxfId="270" priority="25">
      <formula>MONTH(D4)&lt;&gt;Calendar1MonthOption</formula>
    </cfRule>
  </conditionalFormatting>
  <conditionalFormatting sqref="E8">
    <cfRule type="expression" dxfId="269" priority="21">
      <formula>MONTH(E8)&lt;&gt;Calendar2MonthOption</formula>
    </cfRule>
  </conditionalFormatting>
  <conditionalFormatting sqref="E10">
    <cfRule type="expression" dxfId="268" priority="20">
      <formula>MONTH(E10)&lt;&gt;Calendar1MonthOption</formula>
    </cfRule>
  </conditionalFormatting>
  <conditionalFormatting sqref="A12">
    <cfRule type="expression" dxfId="267" priority="19">
      <formula>MONTH(A12)&lt;&gt;Calendar2MonthOption</formula>
    </cfRule>
  </conditionalFormatting>
  <conditionalFormatting sqref="A12">
    <cfRule type="expression" dxfId="266" priority="18">
      <formula>MONTH(A12)&lt;&gt;Calendar2MonthOption</formula>
    </cfRule>
  </conditionalFormatting>
  <conditionalFormatting sqref="E6">
    <cfRule type="expression" dxfId="265" priority="3">
      <formula>MONTH(E6)&lt;&gt;Calendar2MonthOption</formula>
    </cfRule>
  </conditionalFormatting>
  <conditionalFormatting sqref="E5">
    <cfRule type="expression" dxfId="264" priority="4">
      <formula>MONTH(E5)&lt;&gt;Calendar1MonthOption</formula>
    </cfRule>
  </conditionalFormatting>
  <conditionalFormatting sqref="E4:E5">
    <cfRule type="expression" dxfId="263" priority="6">
      <formula>MONTH(E4)&lt;&gt;Calendar2MonthOption</formula>
    </cfRule>
  </conditionalFormatting>
  <conditionalFormatting sqref="E4:E5">
    <cfRule type="expression" dxfId="262" priority="5">
      <formula>MONTH(E4)&lt;&gt;Calendar1MonthOption</formula>
    </cfRule>
  </conditionalFormatting>
  <conditionalFormatting sqref="A15">
    <cfRule type="expression" dxfId="261" priority="13">
      <formula>MONTH(A15)&lt;&gt;Calendar3MonthOption</formula>
    </cfRule>
  </conditionalFormatting>
  <conditionalFormatting sqref="C15">
    <cfRule type="expression" dxfId="260" priority="12">
      <formula>MONTH(C15)&lt;&gt;Calendar3MonthOption</formula>
    </cfRule>
  </conditionalFormatting>
  <conditionalFormatting sqref="E15">
    <cfRule type="expression" dxfId="259" priority="2">
      <formula>MONTH(E15)&lt;&gt;Calendar2MonthOption</formula>
    </cfRule>
  </conditionalFormatting>
  <conditionalFormatting sqref="J7">
    <cfRule type="expression" dxfId="258"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F5262F4-664B-4983-9DB4-585CEA8623C0}"/>
    <dataValidation allowBlank="1" showInputMessage="1" showErrorMessage="1" prompt="Calendar month is automatically updated based on the month selected in cell C1" sqref="B1:D1" xr:uid="{7E3F2173-8C5D-4436-A3A1-B089604ABDD0}"/>
    <dataValidation allowBlank="1" showInputMessage="1" showErrorMessage="1" prompt="Calendar year is automatically updated based on the year selected in cell B1" sqref="A1" xr:uid="{667D5738-7F5F-4DB0-A51E-79DC6F88304A}"/>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186B-9269-4BC7-9BA4-A165E9BFF83A}">
  <dimension ref="A1:K18"/>
  <sheetViews>
    <sheetView zoomScale="70" zoomScaleNormal="70" workbookViewId="0">
      <selection activeCell="D14" sqref="D14:D15"/>
    </sheetView>
  </sheetViews>
  <sheetFormatPr defaultRowHeight="14.4" x14ac:dyDescent="0.3"/>
  <cols>
    <col min="1" max="7" width="25.5546875" customWidth="1"/>
    <col min="11" max="11" width="68.44140625" customWidth="1"/>
  </cols>
  <sheetData>
    <row r="1" spans="1:11" ht="46.8" x14ac:dyDescent="0.9">
      <c r="A1" s="1">
        <f>YEAR(DATE(Calendar3Year,Calendar3MonthOption+1,1))</f>
        <v>2020</v>
      </c>
      <c r="B1" s="100" t="str">
        <f>TEXT(DATE(Calendar3Year,Calendar3MonthOption+1,1),"mmmm")</f>
        <v>April</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Days+1+DATE(Calendar4Year,Calendar4MonthOption,1)-WEEKDAY(DATE(Calendar4Year,Calendar4MonthOption,1),WeekdayOption)</f>
        <v>43920</v>
      </c>
      <c r="B3" s="4">
        <v>43921</v>
      </c>
      <c r="C3" s="4">
        <v>43922</v>
      </c>
      <c r="D3" s="4">
        <v>43923</v>
      </c>
      <c r="E3" s="4">
        <v>43924</v>
      </c>
      <c r="F3" s="12">
        <v>43925</v>
      </c>
      <c r="G3" s="12">
        <v>43926</v>
      </c>
      <c r="J3" s="17"/>
      <c r="K3" t="s">
        <v>25</v>
      </c>
    </row>
    <row r="4" spans="1:11" ht="55.2" x14ac:dyDescent="0.3">
      <c r="A4" s="119"/>
      <c r="B4" s="119"/>
      <c r="C4" s="121" t="s">
        <v>97</v>
      </c>
      <c r="D4" s="119"/>
      <c r="E4" s="9" t="s">
        <v>5</v>
      </c>
      <c r="F4" s="12"/>
      <c r="G4" s="12"/>
      <c r="J4" s="18"/>
      <c r="K4" t="s">
        <v>26</v>
      </c>
    </row>
    <row r="5" spans="1:11" ht="27.6" x14ac:dyDescent="0.3">
      <c r="A5" s="120"/>
      <c r="B5" s="120"/>
      <c r="C5" s="122"/>
      <c r="D5" s="120"/>
      <c r="E5" s="11" t="s">
        <v>6</v>
      </c>
      <c r="F5" s="13"/>
      <c r="G5" s="13"/>
      <c r="J5" s="19"/>
      <c r="K5" t="s">
        <v>27</v>
      </c>
    </row>
    <row r="6" spans="1:11" ht="22.2" x14ac:dyDescent="0.3">
      <c r="A6" s="4">
        <f t="array" ref="A6:G6">Days+8+DATE(Calendar4Year,Calendar4MonthOption,1)-WEEKDAY(DATE(Calendar4Year,Calendar4MonthOption,1),WeekdayOption)</f>
        <v>43927</v>
      </c>
      <c r="B6" s="4">
        <v>43928</v>
      </c>
      <c r="C6" s="4">
        <v>43929</v>
      </c>
      <c r="D6" s="4">
        <v>43930</v>
      </c>
      <c r="E6" s="4">
        <v>43931</v>
      </c>
      <c r="F6" s="12">
        <v>43932</v>
      </c>
      <c r="G6" s="12">
        <v>43933</v>
      </c>
      <c r="J6" s="20"/>
      <c r="K6" t="s">
        <v>28</v>
      </c>
    </row>
    <row r="7" spans="1:11" ht="69" x14ac:dyDescent="0.3">
      <c r="A7" s="8"/>
      <c r="B7" s="8"/>
      <c r="D7" s="71" t="s">
        <v>7</v>
      </c>
      <c r="E7" s="63" t="s">
        <v>8</v>
      </c>
      <c r="F7" s="68"/>
      <c r="G7" s="68"/>
      <c r="J7" s="10"/>
      <c r="K7" t="s">
        <v>29</v>
      </c>
    </row>
    <row r="8" spans="1:11" ht="22.2" x14ac:dyDescent="0.3">
      <c r="A8" s="4">
        <f t="array" ref="A8:G8">Days+15+DATE(Calendar4Year,Calendar4MonthOption,1)-WEEKDAY(DATE(Calendar4Year,Calendar4MonthOption,1),WeekdayOption)</f>
        <v>43934</v>
      </c>
      <c r="B8" s="4">
        <v>43935</v>
      </c>
      <c r="C8" s="4">
        <v>43936</v>
      </c>
      <c r="D8" s="4">
        <v>43937</v>
      </c>
      <c r="E8" s="4">
        <v>43938</v>
      </c>
      <c r="F8" s="12">
        <v>43939</v>
      </c>
      <c r="G8" s="12">
        <v>43940</v>
      </c>
      <c r="J8" s="21"/>
      <c r="K8" t="s">
        <v>30</v>
      </c>
    </row>
    <row r="9" spans="1:11" ht="69" x14ac:dyDescent="0.3">
      <c r="A9" s="88" t="s">
        <v>9</v>
      </c>
      <c r="B9" s="89"/>
      <c r="C9" s="15" t="s">
        <v>10</v>
      </c>
      <c r="D9" s="8"/>
      <c r="E9" s="14" t="s">
        <v>11</v>
      </c>
      <c r="F9" s="13"/>
      <c r="G9" s="13"/>
      <c r="J9" s="22"/>
      <c r="K9" t="s">
        <v>31</v>
      </c>
    </row>
    <row r="10" spans="1:11" ht="22.2" x14ac:dyDescent="0.3">
      <c r="A10" s="4">
        <f t="array" ref="A10:G10">Days+22+DATE(Calendar4Year,Calendar4MonthOption,1)-WEEKDAY(DATE(Calendar4Year,Calendar4MonthOption,1),WeekdayOption)</f>
        <v>43941</v>
      </c>
      <c r="B10" s="4">
        <v>43942</v>
      </c>
      <c r="C10" s="4">
        <v>43943</v>
      </c>
      <c r="D10" s="4">
        <v>43944</v>
      </c>
      <c r="E10" s="4">
        <v>43945</v>
      </c>
      <c r="F10" s="12">
        <v>43946</v>
      </c>
      <c r="G10" s="12">
        <v>43947</v>
      </c>
    </row>
    <row r="11" spans="1:11" ht="27.6" x14ac:dyDescent="0.3">
      <c r="A11" s="119"/>
      <c r="B11" s="119"/>
      <c r="C11" s="80" t="s">
        <v>13</v>
      </c>
      <c r="D11" s="82" t="s">
        <v>14</v>
      </c>
      <c r="E11" s="11" t="s">
        <v>15</v>
      </c>
      <c r="F11" s="82" t="s">
        <v>17</v>
      </c>
      <c r="G11" s="84"/>
    </row>
    <row r="12" spans="1:11" ht="55.2" x14ac:dyDescent="0.3">
      <c r="A12" s="120"/>
      <c r="B12" s="120"/>
      <c r="C12" s="81"/>
      <c r="D12" s="83"/>
      <c r="E12" s="14" t="s">
        <v>16</v>
      </c>
      <c r="F12" s="83"/>
      <c r="G12" s="85"/>
    </row>
    <row r="13" spans="1:11" ht="22.2" x14ac:dyDescent="0.3">
      <c r="A13" s="4">
        <f t="array" ref="A13:G13">Days+29+DATE(Calendar4Year,Calendar4MonthOption,1)-WEEKDAY(DATE(Calendar4Year,Calendar4MonthOption,1),WeekdayOption)</f>
        <v>43948</v>
      </c>
      <c r="B13" s="4">
        <v>43949</v>
      </c>
      <c r="C13" s="4">
        <v>43950</v>
      </c>
      <c r="D13" s="4">
        <v>43951</v>
      </c>
      <c r="E13" s="4">
        <v>43952</v>
      </c>
      <c r="F13" s="12">
        <v>43953</v>
      </c>
      <c r="G13" s="12">
        <v>43954</v>
      </c>
    </row>
    <row r="14" spans="1:11" ht="55.2" x14ac:dyDescent="0.3">
      <c r="A14" s="92" t="s">
        <v>17</v>
      </c>
      <c r="B14" s="94" t="s">
        <v>18</v>
      </c>
      <c r="C14" s="95" t="s">
        <v>19</v>
      </c>
      <c r="D14" s="96" t="s">
        <v>20</v>
      </c>
      <c r="E14" s="9" t="s">
        <v>5</v>
      </c>
      <c r="F14" s="123"/>
      <c r="G14" s="126"/>
    </row>
    <row r="15" spans="1:11" ht="27.6" x14ac:dyDescent="0.3">
      <c r="A15" s="92"/>
      <c r="B15" s="94"/>
      <c r="C15" s="95"/>
      <c r="D15" s="96"/>
      <c r="E15" s="11" t="s">
        <v>6</v>
      </c>
      <c r="F15" s="124"/>
      <c r="G15" s="127"/>
    </row>
    <row r="16" spans="1:11" ht="41.4" x14ac:dyDescent="0.3">
      <c r="A16" s="93"/>
      <c r="B16" s="97" t="s">
        <v>17</v>
      </c>
      <c r="C16" s="98"/>
      <c r="D16" s="9" t="s">
        <v>55</v>
      </c>
      <c r="E16" s="25" t="s">
        <v>22</v>
      </c>
      <c r="F16" s="125"/>
      <c r="G16" s="128"/>
    </row>
    <row r="17" spans="1:7" ht="22.2" x14ac:dyDescent="0.3">
      <c r="A17" s="4">
        <f t="array" ref="A17:B17">Days+36+DATE(Calendar4Year,Calendar4MonthOption,1)-WEEKDAY(DATE(Calendar4Year,Calendar4MonthOption,1),WeekdayOption)</f>
        <v>43955</v>
      </c>
      <c r="B17" s="4">
        <v>43956</v>
      </c>
      <c r="C17" s="90" t="s">
        <v>0</v>
      </c>
      <c r="D17" s="91"/>
      <c r="E17" s="91"/>
      <c r="F17" s="91"/>
      <c r="G17" s="91"/>
    </row>
    <row r="18" spans="1:7" x14ac:dyDescent="0.3">
      <c r="A18" s="8"/>
      <c r="B18" s="8"/>
      <c r="C18" s="99"/>
      <c r="D18" s="99"/>
      <c r="E18" s="99"/>
      <c r="F18" s="99"/>
      <c r="G18" s="99"/>
    </row>
  </sheetData>
  <mergeCells count="20">
    <mergeCell ref="F14:F16"/>
    <mergeCell ref="G14:G16"/>
    <mergeCell ref="C17:G17"/>
    <mergeCell ref="C18:G18"/>
    <mergeCell ref="B1:D1"/>
    <mergeCell ref="A9:B9"/>
    <mergeCell ref="C11:C12"/>
    <mergeCell ref="D11:D12"/>
    <mergeCell ref="F11:G12"/>
    <mergeCell ref="A4:A5"/>
    <mergeCell ref="B4:B5"/>
    <mergeCell ref="C4:C5"/>
    <mergeCell ref="D4:D5"/>
    <mergeCell ref="A11:A12"/>
    <mergeCell ref="B11:B12"/>
    <mergeCell ref="A14:A16"/>
    <mergeCell ref="B14:B15"/>
    <mergeCell ref="C14:C15"/>
    <mergeCell ref="D14:D15"/>
    <mergeCell ref="B16:C16"/>
  </mergeCells>
  <conditionalFormatting sqref="A3:E4 A6:E6 A8:E8 A10:E10 A13:E13 A17:B17 A11:B11">
    <cfRule type="expression" dxfId="257" priority="23">
      <formula>MONTH(A3)&lt;&gt;Calendar4MonthOption</formula>
    </cfRule>
  </conditionalFormatting>
  <conditionalFormatting sqref="F3:F4 F6 F8 F10 F13:F14">
    <cfRule type="expression" dxfId="256" priority="22">
      <formula>MONTH(F3)&lt;&gt;Calendar8MonthOption</formula>
    </cfRule>
  </conditionalFormatting>
  <conditionalFormatting sqref="G3:G4 G6 G8 G10 G13:G14">
    <cfRule type="expression" dxfId="255" priority="21">
      <formula>MONTH(G3)&lt;&gt;Calendar8MonthOption</formula>
    </cfRule>
  </conditionalFormatting>
  <conditionalFormatting sqref="D16">
    <cfRule type="expression" dxfId="254" priority="13">
      <formula>MONTH(D16)&lt;&gt;Calendar1MonthOption</formula>
    </cfRule>
  </conditionalFormatting>
  <conditionalFormatting sqref="E5">
    <cfRule type="expression" dxfId="253" priority="6">
      <formula>MONTH(E5)&lt;&gt;Calendar1MonthOption</formula>
    </cfRule>
  </conditionalFormatting>
  <conditionalFormatting sqref="E12">
    <cfRule type="expression" dxfId="252" priority="10">
      <formula>MONTH(E12)&lt;&gt;Calendar1MonthOption</formula>
    </cfRule>
  </conditionalFormatting>
  <conditionalFormatting sqref="D14">
    <cfRule type="expression" dxfId="251" priority="16">
      <formula>MONTH(D14)&lt;&gt;Calendar1MonthOption</formula>
    </cfRule>
  </conditionalFormatting>
  <conditionalFormatting sqref="E11">
    <cfRule type="expression" dxfId="250" priority="11">
      <formula>MONTH(E11)&lt;&gt;Calendar1MonthOption</formula>
    </cfRule>
  </conditionalFormatting>
  <conditionalFormatting sqref="D16">
    <cfRule type="expression" dxfId="249" priority="15">
      <formula>MONTH(D16)&lt;&gt;Calendar2MonthOption</formula>
    </cfRule>
  </conditionalFormatting>
  <conditionalFormatting sqref="C14">
    <cfRule type="expression" dxfId="248" priority="18">
      <formula>MONTH(C14)&lt;&gt;Calendar3MonthOption</formula>
    </cfRule>
  </conditionalFormatting>
  <conditionalFormatting sqref="E15">
    <cfRule type="expression" dxfId="247" priority="3">
      <formula>MONTH(E15)&lt;&gt;Calendar1MonthOption</formula>
    </cfRule>
  </conditionalFormatting>
  <conditionalFormatting sqref="E14:E15">
    <cfRule type="expression" dxfId="246" priority="5">
      <formula>MONTH(E14)&lt;&gt;Calendar2MonthOption</formula>
    </cfRule>
  </conditionalFormatting>
  <conditionalFormatting sqref="E14:E15">
    <cfRule type="expression" dxfId="245" priority="4">
      <formula>MONTH(E14)&lt;&gt;Calendar1MonthOption</formula>
    </cfRule>
  </conditionalFormatting>
  <conditionalFormatting sqref="E7">
    <cfRule type="expression" dxfId="244" priority="20">
      <formula>MONTH(E7)&lt;&gt;Calendar2MonthOption</formula>
    </cfRule>
  </conditionalFormatting>
  <conditionalFormatting sqref="D16">
    <cfRule type="expression" dxfId="243" priority="14">
      <formula>MONTH(D16)&lt;&gt;Calendar1MonthOption</formula>
    </cfRule>
  </conditionalFormatting>
  <conditionalFormatting sqref="A14">
    <cfRule type="expression" dxfId="242" priority="19">
      <formula>MONTH(A14)&lt;&gt;Calendar3MonthOption</formula>
    </cfRule>
  </conditionalFormatting>
  <conditionalFormatting sqref="D14">
    <cfRule type="expression" dxfId="241" priority="17">
      <formula>MONTH(D14)&lt;&gt;Calendar3MonthOption</formula>
    </cfRule>
  </conditionalFormatting>
  <conditionalFormatting sqref="C11">
    <cfRule type="expression" dxfId="240" priority="12">
      <formula>MONTH(C11)&lt;&gt;Calendar1MonthOption</formula>
    </cfRule>
  </conditionalFormatting>
  <conditionalFormatting sqref="E9">
    <cfRule type="expression" dxfId="239" priority="9">
      <formula>MONTH(E9)&lt;&gt;Calendar1MonthOption</formula>
    </cfRule>
  </conditionalFormatting>
  <conditionalFormatting sqref="E4:E5">
    <cfRule type="expression" dxfId="238" priority="8">
      <formula>MONTH(E4)&lt;&gt;Calendar2MonthOption</formula>
    </cfRule>
  </conditionalFormatting>
  <conditionalFormatting sqref="E4:E5">
    <cfRule type="expression" dxfId="237" priority="7">
      <formula>MONTH(E4)&lt;&gt;Calendar1MonthOption</formula>
    </cfRule>
  </conditionalFormatting>
  <conditionalFormatting sqref="E16">
    <cfRule type="expression" dxfId="236" priority="2">
      <formula>MONTH(E16)&lt;&gt;Calendar2MonthOption</formula>
    </cfRule>
  </conditionalFormatting>
  <conditionalFormatting sqref="J7">
    <cfRule type="expression" dxfId="235"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4ADADB8-3384-444F-B854-78115EF58751}"/>
    <dataValidation allowBlank="1" showInputMessage="1" showErrorMessage="1" prompt="Calendar month is automatically updated based on the month selected in cell C1" sqref="B1:D1" xr:uid="{76F6FDDE-6EFB-4A20-8373-7A6FF8FF7729}"/>
    <dataValidation allowBlank="1" showInputMessage="1" showErrorMessage="1" prompt="Calendar year is automatically updated based on the year selected in cell B1" sqref="A1" xr:uid="{93BB7AC4-4024-4BFC-9F7F-37DD047AB159}"/>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5BE-8F59-4FBE-8E0A-6D6176D9ACE8}">
  <dimension ref="A1:K19"/>
  <sheetViews>
    <sheetView zoomScale="70" zoomScaleNormal="70" workbookViewId="0">
      <selection activeCell="D10" sqref="D10"/>
    </sheetView>
  </sheetViews>
  <sheetFormatPr defaultRowHeight="14.4" x14ac:dyDescent="0.3"/>
  <cols>
    <col min="1" max="7" width="25.5546875" customWidth="1"/>
    <col min="10" max="10" width="8.6640625" customWidth="1"/>
    <col min="11" max="11" width="49.109375" bestFit="1" customWidth="1"/>
  </cols>
  <sheetData>
    <row r="1" spans="1:11" ht="46.8" x14ac:dyDescent="0.9">
      <c r="A1" s="1">
        <f>YEAR(DATE(Calendar4Year,Calendar4MonthOption+1,1))</f>
        <v>2020</v>
      </c>
      <c r="B1" s="100" t="str">
        <f>TEXT(DATE(Calendar4Year,Calendar4MonthOption+1,1),"mmmm")</f>
        <v>May</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Days+1+DATE(Calendar5Year,Calendar5MonthOption,1)-WEEKDAY(DATE(Calendar5Year,Calendar5MonthOption,1),WeekdayOption)</f>
        <v>43948</v>
      </c>
      <c r="B3" s="4">
        <v>43949</v>
      </c>
      <c r="C3" s="4">
        <v>43950</v>
      </c>
      <c r="D3" s="4">
        <v>43951</v>
      </c>
      <c r="E3" s="4">
        <v>43952</v>
      </c>
      <c r="F3" s="12">
        <v>43953</v>
      </c>
      <c r="G3" s="12">
        <v>43954</v>
      </c>
      <c r="J3" s="17"/>
      <c r="K3" t="s">
        <v>25</v>
      </c>
    </row>
    <row r="4" spans="1:11" ht="55.2" x14ac:dyDescent="0.3">
      <c r="A4" s="92" t="s">
        <v>17</v>
      </c>
      <c r="B4" s="94" t="s">
        <v>18</v>
      </c>
      <c r="C4" s="95" t="s">
        <v>19</v>
      </c>
      <c r="D4" s="96" t="s">
        <v>20</v>
      </c>
      <c r="E4" s="9" t="s">
        <v>5</v>
      </c>
      <c r="F4" s="12"/>
      <c r="G4" s="12"/>
      <c r="J4" s="18"/>
      <c r="K4" t="s">
        <v>26</v>
      </c>
    </row>
    <row r="5" spans="1:11" ht="27.6" x14ac:dyDescent="0.3">
      <c r="A5" s="92"/>
      <c r="B5" s="94"/>
      <c r="C5" s="95"/>
      <c r="D5" s="96"/>
      <c r="E5" s="11" t="s">
        <v>6</v>
      </c>
      <c r="F5" s="12"/>
      <c r="G5" s="12"/>
      <c r="J5" s="19"/>
      <c r="K5" t="s">
        <v>27</v>
      </c>
    </row>
    <row r="6" spans="1:11" ht="41.4" x14ac:dyDescent="0.3">
      <c r="A6" s="93"/>
      <c r="B6" s="97" t="s">
        <v>17</v>
      </c>
      <c r="C6" s="98"/>
      <c r="D6" s="9" t="s">
        <v>21</v>
      </c>
      <c r="E6" s="25" t="s">
        <v>22</v>
      </c>
      <c r="F6" s="13"/>
      <c r="G6" s="13"/>
      <c r="J6" s="20"/>
      <c r="K6" t="s">
        <v>28</v>
      </c>
    </row>
    <row r="7" spans="1:11" ht="22.2" x14ac:dyDescent="0.3">
      <c r="A7" s="4">
        <f t="array" ref="A7:G7">Days+8+DATE(Calendar5Year,Calendar5MonthOption,1)-WEEKDAY(DATE(Calendar5Year,Calendar5MonthOption,1),WeekdayOption)</f>
        <v>43955</v>
      </c>
      <c r="B7" s="4">
        <v>43956</v>
      </c>
      <c r="C7" s="4">
        <v>43957</v>
      </c>
      <c r="D7" s="4">
        <v>43958</v>
      </c>
      <c r="E7" s="4">
        <v>43959</v>
      </c>
      <c r="F7" s="12">
        <v>43960</v>
      </c>
      <c r="G7" s="12">
        <v>43961</v>
      </c>
      <c r="J7" s="10"/>
      <c r="K7" t="s">
        <v>29</v>
      </c>
    </row>
    <row r="8" spans="1:11" ht="85.2" customHeight="1" x14ac:dyDescent="0.3">
      <c r="A8" s="8"/>
      <c r="B8" s="8"/>
      <c r="C8" s="66" t="s">
        <v>98</v>
      </c>
      <c r="D8" s="9" t="s">
        <v>7</v>
      </c>
      <c r="E8" s="14" t="s">
        <v>8</v>
      </c>
      <c r="F8" s="13"/>
      <c r="G8" s="13"/>
      <c r="J8" s="21"/>
      <c r="K8" t="s">
        <v>30</v>
      </c>
    </row>
    <row r="9" spans="1:11" ht="22.2" x14ac:dyDescent="0.3">
      <c r="A9" s="4">
        <f t="array" ref="A9:G9">Days+15+DATE(Calendar5Year,Calendar5MonthOption,1)-WEEKDAY(DATE(Calendar5Year,Calendar5MonthOption,1),WeekdayOption)</f>
        <v>43962</v>
      </c>
      <c r="B9" s="4">
        <v>43963</v>
      </c>
      <c r="C9" s="4">
        <v>43964</v>
      </c>
      <c r="D9" s="4">
        <v>43965</v>
      </c>
      <c r="E9" s="4">
        <v>43966</v>
      </c>
      <c r="F9" s="12">
        <v>43967</v>
      </c>
      <c r="G9" s="12">
        <v>43968</v>
      </c>
      <c r="J9" s="22"/>
      <c r="K9" t="s">
        <v>31</v>
      </c>
    </row>
    <row r="10" spans="1:11" ht="69" x14ac:dyDescent="0.3">
      <c r="A10" s="88" t="s">
        <v>9</v>
      </c>
      <c r="B10" s="89"/>
      <c r="C10" s="15" t="s">
        <v>10</v>
      </c>
      <c r="D10" s="8"/>
      <c r="E10" s="14" t="s">
        <v>11</v>
      </c>
      <c r="F10" s="13"/>
      <c r="G10" s="13"/>
    </row>
    <row r="11" spans="1:11" ht="22.2" x14ac:dyDescent="0.3">
      <c r="A11" s="4">
        <f t="array" ref="A11:G11">Days+22+DATE(Calendar5Year,Calendar5MonthOption,1)-WEEKDAY(DATE(Calendar5Year,Calendar5MonthOption,1),WeekdayOption)</f>
        <v>43969</v>
      </c>
      <c r="B11" s="4">
        <v>43970</v>
      </c>
      <c r="C11" s="4">
        <v>43971</v>
      </c>
      <c r="D11" s="4">
        <v>43972</v>
      </c>
      <c r="E11" s="4">
        <v>43973</v>
      </c>
      <c r="F11" s="12">
        <v>43974</v>
      </c>
      <c r="G11" s="12">
        <v>43975</v>
      </c>
    </row>
    <row r="12" spans="1:11" ht="27.6" x14ac:dyDescent="0.3">
      <c r="A12" s="119"/>
      <c r="B12" s="119"/>
      <c r="C12" s="80" t="s">
        <v>13</v>
      </c>
      <c r="D12" s="82" t="s">
        <v>14</v>
      </c>
      <c r="E12" s="11" t="s">
        <v>15</v>
      </c>
      <c r="F12" s="82" t="s">
        <v>17</v>
      </c>
      <c r="G12" s="84"/>
    </row>
    <row r="13" spans="1:11" ht="55.2" x14ac:dyDescent="0.3">
      <c r="A13" s="120"/>
      <c r="B13" s="120"/>
      <c r="C13" s="81"/>
      <c r="D13" s="83"/>
      <c r="E13" s="14" t="s">
        <v>16</v>
      </c>
      <c r="F13" s="83"/>
      <c r="G13" s="85"/>
    </row>
    <row r="14" spans="1:11" ht="22.2" x14ac:dyDescent="0.3">
      <c r="A14" s="4">
        <f t="array" ref="A14:G14">Days+29+DATE(Calendar5Year,Calendar5MonthOption,1)-WEEKDAY(DATE(Calendar5Year,Calendar5MonthOption,1),WeekdayOption)</f>
        <v>43976</v>
      </c>
      <c r="B14" s="4">
        <v>43977</v>
      </c>
      <c r="C14" s="4">
        <v>43978</v>
      </c>
      <c r="D14" s="4">
        <v>43979</v>
      </c>
      <c r="E14" s="4">
        <v>43980</v>
      </c>
      <c r="F14" s="12">
        <v>43981</v>
      </c>
      <c r="G14" s="12">
        <v>43982</v>
      </c>
    </row>
    <row r="15" spans="1:11" ht="55.2" x14ac:dyDescent="0.3">
      <c r="A15" s="27" t="s">
        <v>33</v>
      </c>
      <c r="B15" s="94" t="s">
        <v>18</v>
      </c>
      <c r="C15" s="95" t="s">
        <v>19</v>
      </c>
      <c r="D15" s="96" t="s">
        <v>20</v>
      </c>
      <c r="E15" s="9" t="s">
        <v>5</v>
      </c>
      <c r="F15" s="12"/>
      <c r="G15" s="12"/>
    </row>
    <row r="16" spans="1:11" ht="27.6" x14ac:dyDescent="0.3">
      <c r="A16" s="10"/>
      <c r="B16" s="94"/>
      <c r="C16" s="95"/>
      <c r="D16" s="96"/>
      <c r="E16" s="11" t="s">
        <v>6</v>
      </c>
      <c r="F16" s="12"/>
      <c r="G16" s="12"/>
    </row>
    <row r="17" spans="1:7" ht="41.4" x14ac:dyDescent="0.3">
      <c r="A17" s="105" t="s">
        <v>17</v>
      </c>
      <c r="B17" s="105"/>
      <c r="C17" s="106"/>
      <c r="D17" s="9" t="s">
        <v>55</v>
      </c>
      <c r="E17" s="25" t="s">
        <v>22</v>
      </c>
      <c r="F17" s="13"/>
      <c r="G17" s="13"/>
    </row>
    <row r="18" spans="1:7" ht="22.2" x14ac:dyDescent="0.3">
      <c r="A18" s="4">
        <f t="array" ref="A18:B18">Days+36+DATE(Calendar5Year,Calendar5MonthOption,1)-WEEKDAY(DATE(Calendar5Year,Calendar5MonthOption,1),WeekdayOption)</f>
        <v>43983</v>
      </c>
      <c r="B18" s="4">
        <v>43984</v>
      </c>
      <c r="C18" s="90" t="s">
        <v>0</v>
      </c>
      <c r="D18" s="91"/>
      <c r="E18" s="91"/>
      <c r="F18" s="91"/>
      <c r="G18" s="91"/>
    </row>
    <row r="19" spans="1:7" x14ac:dyDescent="0.3">
      <c r="A19" s="8"/>
      <c r="B19" s="8"/>
      <c r="C19" s="99"/>
      <c r="D19" s="99"/>
      <c r="E19" s="99"/>
      <c r="F19" s="99"/>
      <c r="G19" s="99"/>
    </row>
  </sheetData>
  <mergeCells count="18">
    <mergeCell ref="B1:D1"/>
    <mergeCell ref="A4:A6"/>
    <mergeCell ref="B4:B5"/>
    <mergeCell ref="C4:C5"/>
    <mergeCell ref="D4:D5"/>
    <mergeCell ref="B6:C6"/>
    <mergeCell ref="A17:C17"/>
    <mergeCell ref="C18:G18"/>
    <mergeCell ref="C19:G19"/>
    <mergeCell ref="A10:B10"/>
    <mergeCell ref="C12:C13"/>
    <mergeCell ref="D12:D13"/>
    <mergeCell ref="F12:G13"/>
    <mergeCell ref="B15:B16"/>
    <mergeCell ref="C15:C16"/>
    <mergeCell ref="D15:D16"/>
    <mergeCell ref="A12:A13"/>
    <mergeCell ref="B12:B13"/>
  </mergeCells>
  <conditionalFormatting sqref="A3:E3 A7:E7 A9:E9 A11:E11 A14:E14 A18:B18 A15:A16 A12:B12">
    <cfRule type="expression" dxfId="234" priority="34">
      <formula>MONTH(A3)&lt;&gt;Calendar5MonthOption</formula>
    </cfRule>
  </conditionalFormatting>
  <conditionalFormatting sqref="A15">
    <cfRule type="expression" dxfId="233" priority="33">
      <formula>MONTH(A15)&lt;&gt;Calendar5MonthOption</formula>
    </cfRule>
  </conditionalFormatting>
  <conditionalFormatting sqref="A15">
    <cfRule type="expression" dxfId="232" priority="32">
      <formula>MONTH(A15)&lt;&gt;Calendar5MonthOption</formula>
    </cfRule>
  </conditionalFormatting>
  <conditionalFormatting sqref="F3:F5 F7 F9 F11 F14:F16">
    <cfRule type="expression" dxfId="231" priority="31">
      <formula>MONTH(F3)&lt;&gt;Calendar8MonthOption</formula>
    </cfRule>
  </conditionalFormatting>
  <conditionalFormatting sqref="G3:G5 G7 G9 G11 G14:G16">
    <cfRule type="expression" dxfId="230" priority="30">
      <formula>MONTH(G3)&lt;&gt;Calendar8MonthOption</formula>
    </cfRule>
  </conditionalFormatting>
  <conditionalFormatting sqref="E15:E16">
    <cfRule type="expression" dxfId="229" priority="23">
      <formula>MONTH(E15)&lt;&gt;Calendar2MonthOption</formula>
    </cfRule>
  </conditionalFormatting>
  <conditionalFormatting sqref="D17">
    <cfRule type="expression" dxfId="228" priority="25">
      <formula>MONTH(D17)&lt;&gt;Calendar1MonthOption</formula>
    </cfRule>
  </conditionalFormatting>
  <conditionalFormatting sqref="E4:E5">
    <cfRule type="expression" dxfId="227" priority="6">
      <formula>MONTH(E4)&lt;&gt;Calendar2MonthOption</formula>
    </cfRule>
  </conditionalFormatting>
  <conditionalFormatting sqref="E15:E16">
    <cfRule type="expression" dxfId="226" priority="22">
      <formula>MONTH(E15)&lt;&gt;Calendar1MonthOption</formula>
    </cfRule>
  </conditionalFormatting>
  <conditionalFormatting sqref="E8">
    <cfRule type="expression" dxfId="225" priority="2">
      <formula>MONTH(E8)&lt;&gt;Calendar2MonthOption</formula>
    </cfRule>
  </conditionalFormatting>
  <conditionalFormatting sqref="D15">
    <cfRule type="expression" dxfId="224" priority="27">
      <formula>MONTH(D15)&lt;&gt;Calendar1MonthOption</formula>
    </cfRule>
  </conditionalFormatting>
  <conditionalFormatting sqref="E13">
    <cfRule type="expression" dxfId="223" priority="15">
      <formula>MONTH(E13)&lt;&gt;Calendar1MonthOption</formula>
    </cfRule>
  </conditionalFormatting>
  <conditionalFormatting sqref="E10">
    <cfRule type="expression" dxfId="222" priority="14">
      <formula>MONTH(E10)&lt;&gt;Calendar1MonthOption</formula>
    </cfRule>
  </conditionalFormatting>
  <conditionalFormatting sqref="E12">
    <cfRule type="expression" dxfId="221" priority="16">
      <formula>MONTH(E12)&lt;&gt;Calendar1MonthOption</formula>
    </cfRule>
  </conditionalFormatting>
  <conditionalFormatting sqref="D17">
    <cfRule type="expression" dxfId="220" priority="24">
      <formula>MONTH(D17)&lt;&gt;Calendar1MonthOption</formula>
    </cfRule>
  </conditionalFormatting>
  <conditionalFormatting sqref="E4:E5">
    <cfRule type="expression" dxfId="219" priority="5">
      <formula>MONTH(E4)&lt;&gt;Calendar1MonthOption</formula>
    </cfRule>
  </conditionalFormatting>
  <conditionalFormatting sqref="E17">
    <cfRule type="expression" dxfId="218" priority="20">
      <formula>MONTH(E17)&lt;&gt;Calendar2MonthOption</formula>
    </cfRule>
  </conditionalFormatting>
  <conditionalFormatting sqref="D6">
    <cfRule type="expression" dxfId="217" priority="9">
      <formula>MONTH(D6)&lt;&gt;Calendar2MonthOption</formula>
    </cfRule>
  </conditionalFormatting>
  <conditionalFormatting sqref="D4">
    <cfRule type="expression" dxfId="216" priority="10">
      <formula>MONTH(D4)&lt;&gt;Calendar1MonthOption</formula>
    </cfRule>
  </conditionalFormatting>
  <conditionalFormatting sqref="C15">
    <cfRule type="expression" dxfId="215" priority="29">
      <formula>MONTH(C15)&lt;&gt;Calendar3MonthOption</formula>
    </cfRule>
  </conditionalFormatting>
  <conditionalFormatting sqref="D15">
    <cfRule type="expression" dxfId="214" priority="28">
      <formula>MONTH(D15)&lt;&gt;Calendar3MonthOption</formula>
    </cfRule>
  </conditionalFormatting>
  <conditionalFormatting sqref="D17">
    <cfRule type="expression" dxfId="213" priority="26">
      <formula>MONTH(D17)&lt;&gt;Calendar2MonthOption</formula>
    </cfRule>
  </conditionalFormatting>
  <conditionalFormatting sqref="E16">
    <cfRule type="expression" dxfId="212" priority="21">
      <formula>MONTH(E16)&lt;&gt;Calendar1MonthOption</formula>
    </cfRule>
  </conditionalFormatting>
  <conditionalFormatting sqref="D6">
    <cfRule type="expression" dxfId="211" priority="8">
      <formula>MONTH(D6)&lt;&gt;Calendar1MonthOption</formula>
    </cfRule>
  </conditionalFormatting>
  <conditionalFormatting sqref="A16">
    <cfRule type="expression" dxfId="210" priority="19">
      <formula>MONTH(A16)&lt;&gt;Calendar5MonthOption</formula>
    </cfRule>
  </conditionalFormatting>
  <conditionalFormatting sqref="A16">
    <cfRule type="expression" dxfId="209" priority="18">
      <formula>MONTH(A16)&lt;&gt;Calendar5MonthOption</formula>
    </cfRule>
  </conditionalFormatting>
  <conditionalFormatting sqref="E5">
    <cfRule type="expression" dxfId="208" priority="4">
      <formula>MONTH(E5)&lt;&gt;Calendar1MonthOption</formula>
    </cfRule>
  </conditionalFormatting>
  <conditionalFormatting sqref="C12">
    <cfRule type="expression" dxfId="207" priority="17">
      <formula>MONTH(C12)&lt;&gt;Calendar1MonthOption</formula>
    </cfRule>
  </conditionalFormatting>
  <conditionalFormatting sqref="D6">
    <cfRule type="expression" dxfId="206" priority="7">
      <formula>MONTH(D6)&lt;&gt;Calendar1MonthOption</formula>
    </cfRule>
  </conditionalFormatting>
  <conditionalFormatting sqref="A4">
    <cfRule type="expression" dxfId="205" priority="13">
      <formula>MONTH(A4)&lt;&gt;Calendar3MonthOption</formula>
    </cfRule>
  </conditionalFormatting>
  <conditionalFormatting sqref="C4">
    <cfRule type="expression" dxfId="204" priority="12">
      <formula>MONTH(C4)&lt;&gt;Calendar3MonthOption</formula>
    </cfRule>
  </conditionalFormatting>
  <conditionalFormatting sqref="D4">
    <cfRule type="expression" dxfId="203" priority="11">
      <formula>MONTH(D4)&lt;&gt;Calendar3MonthOption</formula>
    </cfRule>
  </conditionalFormatting>
  <conditionalFormatting sqref="E6">
    <cfRule type="expression" dxfId="202" priority="3">
      <formula>MONTH(E6)&lt;&gt;Calendar2MonthOption</formula>
    </cfRule>
  </conditionalFormatting>
  <conditionalFormatting sqref="J7">
    <cfRule type="expression" dxfId="20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E59B863-24FE-4320-BDAC-C9A964D7797A}"/>
    <dataValidation allowBlank="1" showInputMessage="1" showErrorMessage="1" prompt="Calendar month is automatically updated based on the month selected in cell C1" sqref="B1:D1" xr:uid="{B6682DDF-2F7F-4E27-929E-4C6010B0DA65}"/>
    <dataValidation allowBlank="1" showInputMessage="1" showErrorMessage="1" prompt="Calendar year is automatically updated based on the year selected in cell B1" sqref="A1" xr:uid="{97B631CB-1993-4E57-94A8-C39429B4FD21}"/>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CBB1-C8D5-4586-96C3-1E8D11ED2237}">
  <dimension ref="A1:K18"/>
  <sheetViews>
    <sheetView zoomScale="70" zoomScaleNormal="70" workbookViewId="0">
      <selection activeCell="C4" sqref="C4"/>
    </sheetView>
  </sheetViews>
  <sheetFormatPr defaultRowHeight="14.4" x14ac:dyDescent="0.3"/>
  <cols>
    <col min="1" max="7" width="25.5546875" customWidth="1"/>
    <col min="11" max="11" width="53.88671875" customWidth="1"/>
  </cols>
  <sheetData>
    <row r="1" spans="1:11" ht="46.8" x14ac:dyDescent="0.9">
      <c r="A1" s="1">
        <f>YEAR(DATE(Calendar5Year,Calendar5MonthOption+1,1))</f>
        <v>2020</v>
      </c>
      <c r="B1" s="100" t="str">
        <f>TEXT(DATE(Calendar5Year,Calendar5MonthOption+1,1),"mmmm")</f>
        <v>June</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Days+1+DATE(Calendar6Year,Calendar6MonthOption,1)-WEEKDAY(DATE(Calendar6Year,Calendar6MonthOption,1),WeekdayOption)</f>
        <v>43983</v>
      </c>
      <c r="B3" s="4">
        <v>43984</v>
      </c>
      <c r="C3" s="4">
        <v>43985</v>
      </c>
      <c r="D3" s="4">
        <v>43986</v>
      </c>
      <c r="E3" s="4">
        <v>43987</v>
      </c>
      <c r="F3" s="12">
        <v>43988</v>
      </c>
      <c r="G3" s="12">
        <v>43989</v>
      </c>
      <c r="J3" s="17"/>
      <c r="K3" t="s">
        <v>25</v>
      </c>
    </row>
    <row r="4" spans="1:11" ht="63.45" customHeight="1" x14ac:dyDescent="0.3">
      <c r="A4" s="8"/>
      <c r="B4" s="8"/>
      <c r="C4" s="66" t="s">
        <v>99</v>
      </c>
      <c r="D4" s="9" t="s">
        <v>7</v>
      </c>
      <c r="E4" s="14" t="s">
        <v>8</v>
      </c>
      <c r="F4" s="13"/>
      <c r="G4" s="13"/>
      <c r="J4" s="18"/>
      <c r="K4" t="s">
        <v>26</v>
      </c>
    </row>
    <row r="5" spans="1:11" ht="22.2" x14ac:dyDescent="0.3">
      <c r="A5" s="4">
        <f t="array" ref="A5:G5">Days+8+DATE(Calendar6Year,Calendar6MonthOption,1)-WEEKDAY(DATE(Calendar6Year,Calendar6MonthOption,1),WeekdayOption)</f>
        <v>43990</v>
      </c>
      <c r="B5" s="4">
        <v>43991</v>
      </c>
      <c r="C5" s="4">
        <v>43992</v>
      </c>
      <c r="D5" s="4">
        <v>43993</v>
      </c>
      <c r="E5" s="4">
        <v>43994</v>
      </c>
      <c r="F5" s="12">
        <v>43995</v>
      </c>
      <c r="G5" s="12">
        <v>43996</v>
      </c>
      <c r="J5" s="19"/>
      <c r="K5" t="s">
        <v>27</v>
      </c>
    </row>
    <row r="6" spans="1:11" ht="82.8" customHeight="1" x14ac:dyDescent="0.3">
      <c r="A6" s="88" t="s">
        <v>9</v>
      </c>
      <c r="B6" s="89"/>
      <c r="C6" s="15" t="s">
        <v>10</v>
      </c>
      <c r="D6" s="8"/>
      <c r="E6" s="14" t="s">
        <v>11</v>
      </c>
      <c r="F6" s="65" t="s">
        <v>92</v>
      </c>
      <c r="G6" s="65" t="s">
        <v>89</v>
      </c>
      <c r="J6" s="20"/>
      <c r="K6" t="s">
        <v>28</v>
      </c>
    </row>
    <row r="7" spans="1:11" ht="22.2" x14ac:dyDescent="0.3">
      <c r="A7" s="4">
        <f t="array" ref="A7:G7">Days+15+DATE(Calendar6Year,Calendar6MonthOption,1)-WEEKDAY(DATE(Calendar6Year,Calendar6MonthOption,1),WeekdayOption)</f>
        <v>43997</v>
      </c>
      <c r="B7" s="4">
        <v>43998</v>
      </c>
      <c r="C7" s="4">
        <v>43999</v>
      </c>
      <c r="D7" s="4">
        <v>44000</v>
      </c>
      <c r="E7" s="4">
        <v>44001</v>
      </c>
      <c r="F7" s="12">
        <v>44002</v>
      </c>
      <c r="G7" s="12">
        <v>44003</v>
      </c>
      <c r="J7" s="10"/>
      <c r="K7" t="s">
        <v>29</v>
      </c>
    </row>
    <row r="8" spans="1:11" ht="49.95" customHeight="1" x14ac:dyDescent="0.3">
      <c r="A8" s="119"/>
      <c r="B8" s="119"/>
      <c r="C8" s="80" t="s">
        <v>13</v>
      </c>
      <c r="D8" s="82" t="s">
        <v>14</v>
      </c>
      <c r="E8" s="11" t="s">
        <v>15</v>
      </c>
      <c r="F8" s="82" t="s">
        <v>17</v>
      </c>
      <c r="G8" s="84"/>
      <c r="J8" s="21"/>
      <c r="K8" t="s">
        <v>30</v>
      </c>
    </row>
    <row r="9" spans="1:11" ht="55.95" customHeight="1" x14ac:dyDescent="0.3">
      <c r="A9" s="120"/>
      <c r="B9" s="120"/>
      <c r="C9" s="81"/>
      <c r="D9" s="83"/>
      <c r="E9" s="14" t="s">
        <v>16</v>
      </c>
      <c r="F9" s="83"/>
      <c r="G9" s="85"/>
      <c r="J9" s="22"/>
      <c r="K9" t="s">
        <v>31</v>
      </c>
    </row>
    <row r="10" spans="1:11" ht="22.2" x14ac:dyDescent="0.3">
      <c r="A10" s="4">
        <f t="array" ref="A10:G10">Days+22+DATE(Calendar6Year,Calendar6MonthOption,1)-WEEKDAY(DATE(Calendar6Year,Calendar6MonthOption,1),WeekdayOption)</f>
        <v>44004</v>
      </c>
      <c r="B10" s="4">
        <v>44005</v>
      </c>
      <c r="C10" s="4">
        <v>44006</v>
      </c>
      <c r="D10" s="4">
        <v>44007</v>
      </c>
      <c r="E10" s="4">
        <v>44008</v>
      </c>
      <c r="F10" s="12">
        <v>44009</v>
      </c>
      <c r="G10" s="12">
        <v>44010</v>
      </c>
    </row>
    <row r="11" spans="1:11" ht="22.2" x14ac:dyDescent="0.3">
      <c r="A11" s="92" t="s">
        <v>17</v>
      </c>
      <c r="B11" s="94" t="s">
        <v>18</v>
      </c>
      <c r="C11" s="95" t="s">
        <v>19</v>
      </c>
      <c r="D11" s="96" t="s">
        <v>20</v>
      </c>
      <c r="E11" s="107" t="s">
        <v>22</v>
      </c>
      <c r="F11" s="12"/>
      <c r="G11" s="12"/>
    </row>
    <row r="12" spans="1:11" ht="52.05" customHeight="1" x14ac:dyDescent="0.3">
      <c r="A12" s="92"/>
      <c r="B12" s="94"/>
      <c r="C12" s="95"/>
      <c r="D12" s="96"/>
      <c r="E12" s="107"/>
      <c r="F12" s="12"/>
      <c r="G12" s="12"/>
    </row>
    <row r="13" spans="1:11" ht="49.05" customHeight="1" x14ac:dyDescent="0.3">
      <c r="A13" s="93"/>
      <c r="B13" s="97" t="s">
        <v>17</v>
      </c>
      <c r="C13" s="98"/>
      <c r="D13" s="9" t="s">
        <v>55</v>
      </c>
      <c r="E13" s="108"/>
      <c r="F13" s="13"/>
      <c r="G13" s="13"/>
    </row>
    <row r="14" spans="1:11" ht="22.2" x14ac:dyDescent="0.3">
      <c r="A14" s="4">
        <f t="array" ref="A14:G14">Days+29+DATE(Calendar6Year,Calendar6MonthOption,1)-WEEKDAY(DATE(Calendar6Year,Calendar6MonthOption,1),WeekdayOption)</f>
        <v>44011</v>
      </c>
      <c r="B14" s="4">
        <v>44012</v>
      </c>
      <c r="C14" s="4">
        <v>44013</v>
      </c>
      <c r="D14" s="4">
        <v>44014</v>
      </c>
      <c r="E14" s="4">
        <v>44015</v>
      </c>
      <c r="F14" s="12">
        <v>44016</v>
      </c>
      <c r="G14" s="12">
        <v>44017</v>
      </c>
    </row>
    <row r="15" spans="1:11" ht="60.45" customHeight="1" x14ac:dyDescent="0.3">
      <c r="A15" s="119"/>
      <c r="B15" s="119"/>
      <c r="C15" s="119"/>
      <c r="D15" s="9" t="s">
        <v>5</v>
      </c>
      <c r="E15" s="129"/>
      <c r="F15" s="12"/>
      <c r="G15" s="12"/>
    </row>
    <row r="16" spans="1:11" ht="34.5" customHeight="1" x14ac:dyDescent="0.3">
      <c r="A16" s="120"/>
      <c r="B16" s="120"/>
      <c r="C16" s="131"/>
      <c r="D16" s="11" t="s">
        <v>6</v>
      </c>
      <c r="E16" s="130"/>
      <c r="F16" s="13"/>
      <c r="G16" s="13"/>
    </row>
    <row r="17" spans="1:7" ht="22.2" x14ac:dyDescent="0.3">
      <c r="A17" s="4">
        <f t="array" ref="A17:B17">Days+36+DATE(Calendar6Year,Calendar6MonthOption,1)-WEEKDAY(DATE(Calendar6Year,Calendar6MonthOption,1),WeekdayOption)</f>
        <v>44018</v>
      </c>
      <c r="B17" s="4">
        <v>44019</v>
      </c>
      <c r="C17" s="90" t="s">
        <v>0</v>
      </c>
      <c r="D17" s="91"/>
      <c r="E17" s="91"/>
      <c r="F17" s="91"/>
      <c r="G17" s="91"/>
    </row>
    <row r="18" spans="1:7" x14ac:dyDescent="0.3">
      <c r="A18" s="8"/>
      <c r="B18" s="8"/>
      <c r="C18" s="99"/>
      <c r="D18" s="99"/>
      <c r="E18" s="99"/>
      <c r="F18" s="99"/>
      <c r="G18" s="99"/>
    </row>
  </sheetData>
  <mergeCells count="19">
    <mergeCell ref="B1:D1"/>
    <mergeCell ref="A6:B6"/>
    <mergeCell ref="C8:C9"/>
    <mergeCell ref="D8:D9"/>
    <mergeCell ref="F8:G9"/>
    <mergeCell ref="B8:B9"/>
    <mergeCell ref="A8:A9"/>
    <mergeCell ref="B15:B16"/>
    <mergeCell ref="A15:A16"/>
    <mergeCell ref="B13:C13"/>
    <mergeCell ref="C17:G17"/>
    <mergeCell ref="C18:G18"/>
    <mergeCell ref="A11:A13"/>
    <mergeCell ref="B11:B12"/>
    <mergeCell ref="C11:C12"/>
    <mergeCell ref="D11:D12"/>
    <mergeCell ref="E11:E13"/>
    <mergeCell ref="E15:E16"/>
    <mergeCell ref="C15:C16"/>
  </mergeCells>
  <conditionalFormatting sqref="A3:E3 A5:E5 A7:E7 A10:E10 A14:E15 A17:B17 A8:B8">
    <cfRule type="expression" dxfId="200" priority="22">
      <formula>MONTH(A3)&lt;&gt;Calendar6MonthOption</formula>
    </cfRule>
  </conditionalFormatting>
  <conditionalFormatting sqref="F3 F5 F7 F10:F12 F14:F15">
    <cfRule type="expression" dxfId="199" priority="21">
      <formula>MONTH(F3)&lt;&gt;Calendar8MonthOption</formula>
    </cfRule>
  </conditionalFormatting>
  <conditionalFormatting sqref="G3 G5 G7 G10:G12 G14:G15">
    <cfRule type="expression" dxfId="198" priority="20">
      <formula>MONTH(G3)&lt;&gt;Calendar8MonthOption</formula>
    </cfRule>
  </conditionalFormatting>
  <conditionalFormatting sqref="D13">
    <cfRule type="expression" dxfId="197" priority="13">
      <formula>MONTH(D13)&lt;&gt;Calendar2MonthOption</formula>
    </cfRule>
  </conditionalFormatting>
  <conditionalFormatting sqref="D15:D16">
    <cfRule type="expression" dxfId="196" priority="10">
      <formula>MONTH(D15)&lt;&gt;Calendar2MonthOption</formula>
    </cfRule>
  </conditionalFormatting>
  <conditionalFormatting sqref="E8">
    <cfRule type="expression" dxfId="195" priority="5">
      <formula>MONTH(E8)&lt;&gt;Calendar1MonthOption</formula>
    </cfRule>
  </conditionalFormatting>
  <conditionalFormatting sqref="C8">
    <cfRule type="expression" dxfId="194" priority="6">
      <formula>MONTH(C8)&lt;&gt;Calendar1MonthOption</formula>
    </cfRule>
  </conditionalFormatting>
  <conditionalFormatting sqref="E6">
    <cfRule type="expression" dxfId="193" priority="18">
      <formula>MONTH(E6)&lt;&gt;Calendar1MonthOption</formula>
    </cfRule>
  </conditionalFormatting>
  <conditionalFormatting sqref="E11">
    <cfRule type="expression" dxfId="192" priority="7">
      <formula>MONTH(E11)&lt;&gt;Calendar2MonthOption</formula>
    </cfRule>
  </conditionalFormatting>
  <conditionalFormatting sqref="D11">
    <cfRule type="expression" dxfId="191" priority="14">
      <formula>MONTH(D11)&lt;&gt;Calendar1MonthOption</formula>
    </cfRule>
  </conditionalFormatting>
  <conditionalFormatting sqref="D16">
    <cfRule type="expression" dxfId="190" priority="8">
      <formula>MONTH(D16)&lt;&gt;Calendar1MonthOption</formula>
    </cfRule>
  </conditionalFormatting>
  <conditionalFormatting sqref="D15:D16">
    <cfRule type="expression" dxfId="189" priority="9">
      <formula>MONTH(D15)&lt;&gt;Calendar1MonthOption</formula>
    </cfRule>
  </conditionalFormatting>
  <conditionalFormatting sqref="D13">
    <cfRule type="expression" dxfId="188" priority="12">
      <formula>MONTH(D13)&lt;&gt;Calendar1MonthOption</formula>
    </cfRule>
  </conditionalFormatting>
  <conditionalFormatting sqref="E4">
    <cfRule type="expression" dxfId="187" priority="19">
      <formula>MONTH(E4)&lt;&gt;Calendar2MonthOption</formula>
    </cfRule>
  </conditionalFormatting>
  <conditionalFormatting sqref="E9">
    <cfRule type="expression" dxfId="186" priority="4">
      <formula>MONTH(E9)&lt;&gt;Calendar1MonthOption</formula>
    </cfRule>
  </conditionalFormatting>
  <conditionalFormatting sqref="D13">
    <cfRule type="expression" dxfId="185" priority="11">
      <formula>MONTH(D13)&lt;&gt;Calendar1MonthOption</formula>
    </cfRule>
  </conditionalFormatting>
  <conditionalFormatting sqref="A11">
    <cfRule type="expression" dxfId="184" priority="17">
      <formula>MONTH(A11)&lt;&gt;Calendar3MonthOption</formula>
    </cfRule>
  </conditionalFormatting>
  <conditionalFormatting sqref="C11">
    <cfRule type="expression" dxfId="183" priority="16">
      <formula>MONTH(C11)&lt;&gt;Calendar3MonthOption</formula>
    </cfRule>
  </conditionalFormatting>
  <conditionalFormatting sqref="D11">
    <cfRule type="expression" dxfId="182" priority="15">
      <formula>MONTH(D11)&lt;&gt;Calendar3MonthOption</formula>
    </cfRule>
  </conditionalFormatting>
  <conditionalFormatting sqref="J7">
    <cfRule type="expression" dxfId="181" priority="3">
      <formula>MONTH(J7)&lt;&gt;Calendar1MonthOption</formula>
    </cfRule>
  </conditionalFormatting>
  <conditionalFormatting sqref="F6">
    <cfRule type="expression" dxfId="180" priority="2">
      <formula>MONTH(F6)&lt;&gt;Calendar2MonthOption</formula>
    </cfRule>
  </conditionalFormatting>
  <conditionalFormatting sqref="G6">
    <cfRule type="expression" dxfId="179" priority="1">
      <formula>MONTH(G6)&lt;&gt;Calendar2MonthOption</formula>
    </cfRule>
  </conditionalFormatting>
  <dataValidations count="3">
    <dataValidation allowBlank="1" showInputMessage="1" showErrorMessage="1" prompt="Automatically determined weekday. To change weekdays, select a new week start day in cell B2" sqref="A2:G2" xr:uid="{87A65FC1-44AF-4CE0-9F7E-D3ECA744839E}"/>
    <dataValidation allowBlank="1" showInputMessage="1" showErrorMessage="1" prompt="Calendar month is automatically updated based on the month selected in cell C1" sqref="B1:D1" xr:uid="{FC47F814-3706-4D36-8031-3056172BC164}"/>
    <dataValidation allowBlank="1" showInputMessage="1" showErrorMessage="1" prompt="Calendar year is automatically updated based on the year selected in cell B1" sqref="A1" xr:uid="{DFE2CB6B-7309-44AF-891B-E9BBA316017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7485-4688-471F-8CCD-ADC1C93F30A7}">
  <dimension ref="A1:K18"/>
  <sheetViews>
    <sheetView zoomScale="70" zoomScaleNormal="70" workbookViewId="0">
      <selection activeCell="C6" sqref="C6"/>
    </sheetView>
  </sheetViews>
  <sheetFormatPr defaultRowHeight="14.4" x14ac:dyDescent="0.3"/>
  <cols>
    <col min="1" max="7" width="25.5546875" customWidth="1"/>
    <col min="11" max="11" width="50.109375" customWidth="1"/>
  </cols>
  <sheetData>
    <row r="1" spans="1:11" ht="46.8" x14ac:dyDescent="0.9">
      <c r="A1" s="1">
        <f>YEAR(DATE(Calendar6Year,Calendar6MonthOption+1,1))</f>
        <v>2020</v>
      </c>
      <c r="B1" s="100" t="str">
        <f>TEXT(DATE(Calendar6Year,Calendar6MonthOption+1,1),"mmmm")</f>
        <v>July</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Days+1+DATE(Calendar7Year,Calendar7MonthOption,1)-WEEKDAY(DATE(Calendar7Year,Calendar7MonthOption,1),WeekdayOption)</f>
        <v>44011</v>
      </c>
      <c r="B3" s="4">
        <v>44012</v>
      </c>
      <c r="C3" s="4">
        <v>44013</v>
      </c>
      <c r="D3" s="4">
        <v>44014</v>
      </c>
      <c r="E3" s="4">
        <v>44015</v>
      </c>
      <c r="F3" s="12">
        <v>44016</v>
      </c>
      <c r="G3" s="12">
        <v>44017</v>
      </c>
      <c r="J3" s="17"/>
      <c r="K3" t="s">
        <v>25</v>
      </c>
    </row>
    <row r="4" spans="1:11" ht="55.2" x14ac:dyDescent="0.3">
      <c r="A4" s="119"/>
      <c r="B4" s="119"/>
      <c r="C4" s="132" t="s">
        <v>102</v>
      </c>
      <c r="D4" s="9" t="s">
        <v>5</v>
      </c>
      <c r="E4" s="134" t="s">
        <v>40</v>
      </c>
      <c r="F4" s="134" t="s">
        <v>34</v>
      </c>
      <c r="G4" s="12"/>
      <c r="J4" s="18"/>
      <c r="K4" t="s">
        <v>26</v>
      </c>
    </row>
    <row r="5" spans="1:11" ht="27.6" x14ac:dyDescent="0.3">
      <c r="A5" s="120"/>
      <c r="B5" s="120"/>
      <c r="C5" s="133"/>
      <c r="D5" s="11" t="s">
        <v>6</v>
      </c>
      <c r="E5" s="135"/>
      <c r="F5" s="135"/>
      <c r="G5" s="13"/>
      <c r="J5" s="19"/>
      <c r="K5" t="s">
        <v>27</v>
      </c>
    </row>
    <row r="6" spans="1:11" ht="22.2" x14ac:dyDescent="0.3">
      <c r="A6" s="4">
        <f t="array" ref="A6:G6">Days+8+DATE(Calendar7Year,Calendar7MonthOption,1)-WEEKDAY(DATE(Calendar7Year,Calendar7MonthOption,1),WeekdayOption)</f>
        <v>44018</v>
      </c>
      <c r="B6" s="4">
        <v>44019</v>
      </c>
      <c r="C6" s="4">
        <v>44020</v>
      </c>
      <c r="D6" s="4">
        <v>44021</v>
      </c>
      <c r="E6" s="4">
        <v>44022</v>
      </c>
      <c r="F6" s="12">
        <v>44023</v>
      </c>
      <c r="G6" s="12">
        <v>44024</v>
      </c>
      <c r="J6" s="20"/>
      <c r="K6" t="s">
        <v>28</v>
      </c>
    </row>
    <row r="7" spans="1:11" ht="69" x14ac:dyDescent="0.3">
      <c r="A7" s="8"/>
      <c r="B7" s="8"/>
      <c r="C7" s="8"/>
      <c r="D7" s="9" t="s">
        <v>7</v>
      </c>
      <c r="E7" s="14" t="s">
        <v>8</v>
      </c>
      <c r="F7" s="13"/>
      <c r="G7" s="13"/>
      <c r="J7" s="10"/>
      <c r="K7" t="s">
        <v>29</v>
      </c>
    </row>
    <row r="8" spans="1:11" ht="22.2" x14ac:dyDescent="0.3">
      <c r="A8" s="4">
        <f t="array" ref="A8:G8">Days+15+DATE(Calendar7Year,Calendar7MonthOption,1)-WEEKDAY(DATE(Calendar7Year,Calendar7MonthOption,1),WeekdayOption)</f>
        <v>44025</v>
      </c>
      <c r="B8" s="4">
        <v>44026</v>
      </c>
      <c r="C8" s="4">
        <v>44027</v>
      </c>
      <c r="D8" s="4">
        <v>44028</v>
      </c>
      <c r="E8" s="4">
        <v>44029</v>
      </c>
      <c r="F8" s="12">
        <v>44030</v>
      </c>
      <c r="G8" s="12">
        <v>44031</v>
      </c>
      <c r="J8" s="21"/>
      <c r="K8" t="s">
        <v>30</v>
      </c>
    </row>
    <row r="9" spans="1:11" ht="69" x14ac:dyDescent="0.3">
      <c r="A9" s="88" t="s">
        <v>9</v>
      </c>
      <c r="B9" s="89"/>
      <c r="C9" s="15" t="s">
        <v>10</v>
      </c>
      <c r="D9" s="8"/>
      <c r="E9" s="14" t="s">
        <v>11</v>
      </c>
      <c r="F9" s="13"/>
      <c r="G9" s="13"/>
      <c r="J9" s="22"/>
      <c r="K9" t="s">
        <v>31</v>
      </c>
    </row>
    <row r="10" spans="1:11" ht="22.2" x14ac:dyDescent="0.3">
      <c r="A10" s="4">
        <f t="array" ref="A10:G10">Days+22+DATE(Calendar7Year,Calendar7MonthOption,1)-WEEKDAY(DATE(Calendar7Year,Calendar7MonthOption,1),WeekdayOption)</f>
        <v>44032</v>
      </c>
      <c r="B10" s="4">
        <v>44033</v>
      </c>
      <c r="C10" s="4">
        <v>44034</v>
      </c>
      <c r="D10" s="4">
        <v>44035</v>
      </c>
      <c r="E10" s="4">
        <v>44036</v>
      </c>
      <c r="F10" s="12">
        <v>44037</v>
      </c>
      <c r="G10" s="12">
        <v>44038</v>
      </c>
    </row>
    <row r="11" spans="1:11" ht="27.6" x14ac:dyDescent="0.3">
      <c r="A11" s="119"/>
      <c r="B11" s="119"/>
      <c r="C11" s="80" t="s">
        <v>13</v>
      </c>
      <c r="D11" s="82" t="s">
        <v>14</v>
      </c>
      <c r="E11" s="11" t="s">
        <v>15</v>
      </c>
      <c r="F11" s="82" t="s">
        <v>17</v>
      </c>
      <c r="G11" s="84"/>
    </row>
    <row r="12" spans="1:11" ht="55.2" x14ac:dyDescent="0.3">
      <c r="A12" s="120"/>
      <c r="B12" s="120"/>
      <c r="C12" s="81"/>
      <c r="D12" s="83"/>
      <c r="E12" s="14" t="s">
        <v>16</v>
      </c>
      <c r="F12" s="83"/>
      <c r="G12" s="85"/>
    </row>
    <row r="13" spans="1:11" ht="22.2" x14ac:dyDescent="0.3">
      <c r="A13" s="4">
        <f t="array" ref="A13:G13">Days+29+DATE(Calendar7Year,Calendar7MonthOption,1)-WEEKDAY(DATE(Calendar7Year,Calendar7MonthOption,1),WeekdayOption)</f>
        <v>44039</v>
      </c>
      <c r="B13" s="4">
        <v>44040</v>
      </c>
      <c r="C13" s="4">
        <v>44041</v>
      </c>
      <c r="D13" s="4">
        <v>44042</v>
      </c>
      <c r="E13" s="4">
        <v>44043</v>
      </c>
      <c r="F13" s="12">
        <v>44044</v>
      </c>
      <c r="G13" s="12">
        <v>44045</v>
      </c>
    </row>
    <row r="14" spans="1:11" ht="55.2" x14ac:dyDescent="0.3">
      <c r="A14" s="92" t="s">
        <v>17</v>
      </c>
      <c r="B14" s="94" t="s">
        <v>18</v>
      </c>
      <c r="C14" s="95" t="s">
        <v>19</v>
      </c>
      <c r="D14" s="96" t="s">
        <v>20</v>
      </c>
      <c r="E14" s="9" t="s">
        <v>5</v>
      </c>
      <c r="F14" s="123"/>
      <c r="G14" s="12"/>
    </row>
    <row r="15" spans="1:11" ht="27.6" x14ac:dyDescent="0.3">
      <c r="A15" s="92"/>
      <c r="B15" s="94"/>
      <c r="C15" s="95"/>
      <c r="D15" s="96"/>
      <c r="E15" s="11" t="s">
        <v>6</v>
      </c>
      <c r="F15" s="124"/>
      <c r="G15" s="12"/>
    </row>
    <row r="16" spans="1:11" ht="41.4" x14ac:dyDescent="0.3">
      <c r="A16" s="93"/>
      <c r="B16" s="97" t="s">
        <v>17</v>
      </c>
      <c r="C16" s="98"/>
      <c r="D16" s="9" t="s">
        <v>55</v>
      </c>
      <c r="E16" s="25" t="s">
        <v>22</v>
      </c>
      <c r="F16" s="125"/>
      <c r="G16" s="13"/>
    </row>
    <row r="17" spans="1:7" ht="22.2" x14ac:dyDescent="0.3">
      <c r="A17" s="4">
        <f t="array" ref="A17:B17">Days+36+DATE(Calendar7Year,Calendar7MonthOption,1)-WEEKDAY(DATE(Calendar7Year,Calendar7MonthOption,1),WeekdayOption)</f>
        <v>44046</v>
      </c>
      <c r="B17" s="4">
        <v>44047</v>
      </c>
      <c r="C17" s="90" t="s">
        <v>0</v>
      </c>
      <c r="D17" s="91"/>
      <c r="E17" s="91"/>
      <c r="F17" s="91"/>
      <c r="G17" s="91"/>
    </row>
    <row r="18" spans="1:7" x14ac:dyDescent="0.3">
      <c r="A18" s="8"/>
      <c r="B18" s="8"/>
      <c r="C18" s="99"/>
      <c r="D18" s="99"/>
      <c r="E18" s="99"/>
      <c r="F18" s="99"/>
      <c r="G18" s="99"/>
    </row>
  </sheetData>
  <mergeCells count="20">
    <mergeCell ref="C4:C5"/>
    <mergeCell ref="E4:E5"/>
    <mergeCell ref="F4:F5"/>
    <mergeCell ref="C17:G17"/>
    <mergeCell ref="C18:G18"/>
    <mergeCell ref="B1:D1"/>
    <mergeCell ref="A9:B9"/>
    <mergeCell ref="C11:C12"/>
    <mergeCell ref="D11:D12"/>
    <mergeCell ref="F11:G12"/>
    <mergeCell ref="A14:A16"/>
    <mergeCell ref="B14:B15"/>
    <mergeCell ref="C14:C15"/>
    <mergeCell ref="D14:D15"/>
    <mergeCell ref="B16:C16"/>
    <mergeCell ref="A11:A12"/>
    <mergeCell ref="B11:B12"/>
    <mergeCell ref="F14:F16"/>
    <mergeCell ref="B4:B5"/>
    <mergeCell ref="A4:A5"/>
  </mergeCells>
  <conditionalFormatting sqref="A3:E3 A6:E6 A8:E8 A10:E10 A13:E13 A17:B17 A11:B11 A4:B4">
    <cfRule type="expression" dxfId="178" priority="32">
      <formula>MONTH(A3)&lt;&gt;Calendar7MonthOption</formula>
    </cfRule>
  </conditionalFormatting>
  <conditionalFormatting sqref="E4">
    <cfRule type="expression" dxfId="177" priority="31">
      <formula>MONTH(E4)&lt;&gt;Calendar7MonthOption</formula>
    </cfRule>
  </conditionalFormatting>
  <conditionalFormatting sqref="E4">
    <cfRule type="expression" dxfId="176" priority="30">
      <formula>MONTH(E4)&lt;&gt;Calendar7MonthOption</formula>
    </cfRule>
  </conditionalFormatting>
  <conditionalFormatting sqref="F3:F4 F6 F8 F10 F13:F14">
    <cfRule type="expression" dxfId="175" priority="29">
      <formula>MONTH(F3)&lt;&gt;Calendar8MonthOption</formula>
    </cfRule>
  </conditionalFormatting>
  <conditionalFormatting sqref="G3:G4 G6 G8 G10 G13:G15">
    <cfRule type="expression" dxfId="174" priority="28">
      <formula>MONTH(G3)&lt;&gt;Calendar8MonthOption</formula>
    </cfRule>
  </conditionalFormatting>
  <conditionalFormatting sqref="F4">
    <cfRule type="expression" dxfId="173" priority="27">
      <formula>MONTH(F4)&lt;&gt;Calendar7MonthOption</formula>
    </cfRule>
  </conditionalFormatting>
  <conditionalFormatting sqref="F4">
    <cfRule type="expression" dxfId="172" priority="26">
      <formula>MONTH(F4)&lt;&gt;Calendar7MonthOption</formula>
    </cfRule>
  </conditionalFormatting>
  <conditionalFormatting sqref="E16">
    <cfRule type="expression" dxfId="171" priority="15">
      <formula>MONTH(E16)&lt;&gt;Calendar2MonthOption</formula>
    </cfRule>
  </conditionalFormatting>
  <conditionalFormatting sqref="D4:D5">
    <cfRule type="expression" dxfId="170" priority="8">
      <formula>MONTH(D4)&lt;&gt;Calendar2MonthOption</formula>
    </cfRule>
  </conditionalFormatting>
  <conditionalFormatting sqref="D16">
    <cfRule type="expression" dxfId="169" priority="19">
      <formula>MONTH(D16)&lt;&gt;Calendar1MonthOption</formula>
    </cfRule>
  </conditionalFormatting>
  <conditionalFormatting sqref="D16">
    <cfRule type="expression" dxfId="168" priority="20">
      <formula>MONTH(D16)&lt;&gt;Calendar1MonthOption</formula>
    </cfRule>
  </conditionalFormatting>
  <conditionalFormatting sqref="E15">
    <cfRule type="expression" dxfId="167" priority="16">
      <formula>MONTH(E15)&lt;&gt;Calendar1MonthOption</formula>
    </cfRule>
  </conditionalFormatting>
  <conditionalFormatting sqref="E14:E15">
    <cfRule type="expression" dxfId="166" priority="17">
      <formula>MONTH(E14)&lt;&gt;Calendar1MonthOption</formula>
    </cfRule>
  </conditionalFormatting>
  <conditionalFormatting sqref="D14">
    <cfRule type="expression" dxfId="165" priority="22">
      <formula>MONTH(D14)&lt;&gt;Calendar1MonthOption</formula>
    </cfRule>
  </conditionalFormatting>
  <conditionalFormatting sqref="C11">
    <cfRule type="expression" dxfId="164" priority="14">
      <formula>MONTH(C11)&lt;&gt;Calendar1MonthOption</formula>
    </cfRule>
  </conditionalFormatting>
  <conditionalFormatting sqref="E7">
    <cfRule type="expression" dxfId="163" priority="10">
      <formula>MONTH(E7)&lt;&gt;Calendar2MonthOption</formula>
    </cfRule>
  </conditionalFormatting>
  <conditionalFormatting sqref="D5">
    <cfRule type="expression" dxfId="162" priority="6">
      <formula>MONTH(D5)&lt;&gt;Calendar1MonthOption</formula>
    </cfRule>
  </conditionalFormatting>
  <conditionalFormatting sqref="D4:D5">
    <cfRule type="expression" dxfId="161" priority="7">
      <formula>MONTH(D4)&lt;&gt;Calendar1MonthOption</formula>
    </cfRule>
  </conditionalFormatting>
  <conditionalFormatting sqref="D16">
    <cfRule type="expression" dxfId="160" priority="21">
      <formula>MONTH(D16)&lt;&gt;Calendar2MonthOption</formula>
    </cfRule>
  </conditionalFormatting>
  <conditionalFormatting sqref="E12">
    <cfRule type="expression" dxfId="159" priority="12">
      <formula>MONTH(E12)&lt;&gt;Calendar1MonthOption</formula>
    </cfRule>
  </conditionalFormatting>
  <conditionalFormatting sqref="E11">
    <cfRule type="expression" dxfId="158" priority="13">
      <formula>MONTH(E11)&lt;&gt;Calendar1MonthOption</formula>
    </cfRule>
  </conditionalFormatting>
  <conditionalFormatting sqref="E9">
    <cfRule type="expression" dxfId="157" priority="11">
      <formula>MONTH(E9)&lt;&gt;Calendar1MonthOption</formula>
    </cfRule>
  </conditionalFormatting>
  <conditionalFormatting sqref="A14">
    <cfRule type="expression" dxfId="156" priority="25">
      <formula>MONTH(A14)&lt;&gt;Calendar3MonthOption</formula>
    </cfRule>
  </conditionalFormatting>
  <conditionalFormatting sqref="C14">
    <cfRule type="expression" dxfId="155" priority="24">
      <formula>MONTH(C14)&lt;&gt;Calendar3MonthOption</formula>
    </cfRule>
  </conditionalFormatting>
  <conditionalFormatting sqref="D14">
    <cfRule type="expression" dxfId="154" priority="23">
      <formula>MONTH(D14)&lt;&gt;Calendar3MonthOption</formula>
    </cfRule>
  </conditionalFormatting>
  <conditionalFormatting sqref="E14:E15">
    <cfRule type="expression" dxfId="153" priority="18">
      <formula>MONTH(E14)&lt;&gt;Calendar2MonthOption</formula>
    </cfRule>
  </conditionalFormatting>
  <conditionalFormatting sqref="D4">
    <cfRule type="expression" dxfId="152" priority="9">
      <formula>MONTH(D4)&lt;&gt;Calendar6MonthOption</formula>
    </cfRule>
  </conditionalFormatting>
  <conditionalFormatting sqref="J7">
    <cfRule type="expression" dxfId="15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DA304E3-F141-4C85-9FF6-9AA6C17CAA88}"/>
    <dataValidation allowBlank="1" showInputMessage="1" showErrorMessage="1" prompt="Calendar month is automatically updated based on the month selected in cell C1" sqref="B1:D1" xr:uid="{AEB85276-7C92-44CB-873E-ED74C7E13046}"/>
    <dataValidation allowBlank="1" showInputMessage="1" showErrorMessage="1" prompt="Calendar year is automatically updated based on the year selected in cell B1" sqref="A1" xr:uid="{8D906C68-2C38-4CEB-92DB-38F1D95D18CB}"/>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AB35-644D-4D25-8B60-1B23219A0BD4}">
  <dimension ref="A1:K19"/>
  <sheetViews>
    <sheetView zoomScale="70" zoomScaleNormal="70" workbookViewId="0">
      <selection activeCell="C9" sqref="C9"/>
    </sheetView>
  </sheetViews>
  <sheetFormatPr defaultRowHeight="14.4" x14ac:dyDescent="0.3"/>
  <cols>
    <col min="1" max="7" width="25.5546875" customWidth="1"/>
  </cols>
  <sheetData>
    <row r="1" spans="1:11" ht="46.8" x14ac:dyDescent="0.9">
      <c r="A1" s="1">
        <f>YEAR(DATE(Calendar7Year,Calendar7MonthOption+1,1))</f>
        <v>2020</v>
      </c>
      <c r="B1" s="100" t="str">
        <f>TEXT(DATE(Calendar7Year,Calendar7MonthOption+1,1),"mmmm")</f>
        <v>August</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Days+1+DATE(Calendar8Year,Calendar8MonthOption,1)-WEEKDAY(DATE(Calendar8Year,Calendar8MonthOption,1),WeekdayOption)</f>
        <v>44039</v>
      </c>
      <c r="B3" s="4">
        <v>44040</v>
      </c>
      <c r="C3" s="4">
        <v>44041</v>
      </c>
      <c r="D3" s="4">
        <v>44042</v>
      </c>
      <c r="E3" s="4">
        <v>44043</v>
      </c>
      <c r="F3" s="12">
        <v>44044</v>
      </c>
      <c r="G3" s="12">
        <v>44045</v>
      </c>
      <c r="J3" s="17"/>
      <c r="K3" t="s">
        <v>25</v>
      </c>
    </row>
    <row r="4" spans="1:11" ht="55.2" x14ac:dyDescent="0.3">
      <c r="A4" s="92" t="s">
        <v>17</v>
      </c>
      <c r="B4" s="94" t="s">
        <v>18</v>
      </c>
      <c r="C4" s="95" t="s">
        <v>19</v>
      </c>
      <c r="D4" s="96" t="s">
        <v>20</v>
      </c>
      <c r="E4" s="9" t="s">
        <v>5</v>
      </c>
      <c r="F4" s="123"/>
      <c r="G4" s="126"/>
      <c r="J4" s="18"/>
      <c r="K4" t="s">
        <v>26</v>
      </c>
    </row>
    <row r="5" spans="1:11" ht="27.6" x14ac:dyDescent="0.3">
      <c r="A5" s="92"/>
      <c r="B5" s="94"/>
      <c r="C5" s="95"/>
      <c r="D5" s="96"/>
      <c r="E5" s="11" t="s">
        <v>6</v>
      </c>
      <c r="F5" s="124"/>
      <c r="G5" s="127"/>
      <c r="J5" s="19"/>
      <c r="K5" t="s">
        <v>27</v>
      </c>
    </row>
    <row r="6" spans="1:11" ht="41.4" x14ac:dyDescent="0.3">
      <c r="A6" s="93"/>
      <c r="B6" s="97" t="s">
        <v>17</v>
      </c>
      <c r="C6" s="98"/>
      <c r="D6" s="9" t="s">
        <v>21</v>
      </c>
      <c r="E6" s="25" t="s">
        <v>22</v>
      </c>
      <c r="F6" s="136"/>
      <c r="G6" s="137"/>
      <c r="J6" s="20"/>
      <c r="K6" t="s">
        <v>28</v>
      </c>
    </row>
    <row r="7" spans="1:11" ht="22.2" x14ac:dyDescent="0.3">
      <c r="A7" s="4">
        <f t="array" ref="A7:G7">Days+8+DATE(Calendar8Year,Calendar8MonthOption,1)-WEEKDAY(DATE(Calendar8Year,Calendar8MonthOption,1),WeekdayOption)</f>
        <v>44046</v>
      </c>
      <c r="B7" s="4">
        <v>44047</v>
      </c>
      <c r="C7" s="4">
        <v>44048</v>
      </c>
      <c r="D7" s="4">
        <v>44049</v>
      </c>
      <c r="E7" s="4">
        <v>44050</v>
      </c>
      <c r="F7" s="12">
        <v>44051</v>
      </c>
      <c r="G7" s="12">
        <v>44052</v>
      </c>
      <c r="J7" s="10"/>
      <c r="K7" t="s">
        <v>29</v>
      </c>
    </row>
    <row r="8" spans="1:11" ht="84.6" customHeight="1" x14ac:dyDescent="0.3">
      <c r="A8" s="8"/>
      <c r="B8" s="8"/>
      <c r="C8" s="66" t="s">
        <v>101</v>
      </c>
      <c r="D8" s="9" t="s">
        <v>7</v>
      </c>
      <c r="E8" s="14" t="s">
        <v>8</v>
      </c>
      <c r="F8" s="13"/>
      <c r="G8" s="13"/>
      <c r="J8" s="21"/>
      <c r="K8" t="s">
        <v>30</v>
      </c>
    </row>
    <row r="9" spans="1:11" ht="22.2" x14ac:dyDescent="0.3">
      <c r="A9" s="4">
        <f t="array" ref="A9:G9">Days+15+DATE(Calendar8Year,Calendar8MonthOption,1)-WEEKDAY(DATE(Calendar8Year,Calendar8MonthOption,1),WeekdayOption)</f>
        <v>44053</v>
      </c>
      <c r="B9" s="4">
        <v>44054</v>
      </c>
      <c r="C9" s="4">
        <v>44055</v>
      </c>
      <c r="D9" s="4">
        <v>44056</v>
      </c>
      <c r="E9" s="4">
        <v>44057</v>
      </c>
      <c r="F9" s="12">
        <v>44058</v>
      </c>
      <c r="G9" s="12">
        <v>44059</v>
      </c>
      <c r="J9" s="22"/>
      <c r="K9" t="s">
        <v>31</v>
      </c>
    </row>
    <row r="10" spans="1:11" ht="69" x14ac:dyDescent="0.3">
      <c r="A10" s="88" t="s">
        <v>9</v>
      </c>
      <c r="B10" s="89"/>
      <c r="C10" s="15" t="s">
        <v>10</v>
      </c>
      <c r="D10" s="8"/>
      <c r="E10" s="14" t="s">
        <v>11</v>
      </c>
      <c r="F10" s="13"/>
      <c r="G10" s="13"/>
    </row>
    <row r="11" spans="1:11" ht="22.2" x14ac:dyDescent="0.3">
      <c r="A11" s="4">
        <f t="array" ref="A11:G11">Days+22+DATE(Calendar8Year,Calendar8MonthOption,1)-WEEKDAY(DATE(Calendar8Year,Calendar8MonthOption,1),WeekdayOption)</f>
        <v>44060</v>
      </c>
      <c r="B11" s="4">
        <v>44061</v>
      </c>
      <c r="C11" s="4">
        <v>44062</v>
      </c>
      <c r="D11" s="4">
        <v>44063</v>
      </c>
      <c r="E11" s="4">
        <v>44064</v>
      </c>
      <c r="F11" s="12">
        <v>44065</v>
      </c>
      <c r="G11" s="12">
        <v>44066</v>
      </c>
    </row>
    <row r="12" spans="1:11" ht="27.6" x14ac:dyDescent="0.3">
      <c r="A12" s="119"/>
      <c r="B12" s="119"/>
      <c r="C12" s="80" t="s">
        <v>13</v>
      </c>
      <c r="D12" s="82" t="s">
        <v>14</v>
      </c>
      <c r="E12" s="11" t="s">
        <v>15</v>
      </c>
      <c r="F12" s="82" t="s">
        <v>17</v>
      </c>
      <c r="G12" s="84"/>
    </row>
    <row r="13" spans="1:11" ht="55.2" x14ac:dyDescent="0.3">
      <c r="A13" s="120"/>
      <c r="B13" s="120"/>
      <c r="C13" s="81"/>
      <c r="D13" s="83"/>
      <c r="E13" s="14" t="s">
        <v>16</v>
      </c>
      <c r="F13" s="83"/>
      <c r="G13" s="85"/>
    </row>
    <row r="14" spans="1:11" ht="22.2" x14ac:dyDescent="0.3">
      <c r="A14" s="4">
        <f t="array" ref="A14:G14">Days+29+DATE(Calendar8Year,Calendar8MonthOption,1)-WEEKDAY(DATE(Calendar8Year,Calendar8MonthOption,1),WeekdayOption)</f>
        <v>44067</v>
      </c>
      <c r="B14" s="4">
        <v>44068</v>
      </c>
      <c r="C14" s="4">
        <v>44069</v>
      </c>
      <c r="D14" s="4">
        <v>44070</v>
      </c>
      <c r="E14" s="4">
        <v>44071</v>
      </c>
      <c r="F14" s="12">
        <v>44072</v>
      </c>
      <c r="G14" s="12">
        <v>44073</v>
      </c>
    </row>
    <row r="15" spans="1:11" ht="55.2" x14ac:dyDescent="0.3">
      <c r="A15" s="92" t="s">
        <v>17</v>
      </c>
      <c r="B15" s="94" t="s">
        <v>18</v>
      </c>
      <c r="C15" s="95" t="s">
        <v>19</v>
      </c>
      <c r="D15" s="96" t="s">
        <v>20</v>
      </c>
      <c r="E15" s="9" t="s">
        <v>5</v>
      </c>
      <c r="F15" s="12"/>
      <c r="G15" s="12"/>
    </row>
    <row r="16" spans="1:11" ht="27.6" x14ac:dyDescent="0.3">
      <c r="A16" s="92"/>
      <c r="B16" s="94"/>
      <c r="C16" s="95"/>
      <c r="D16" s="96"/>
      <c r="E16" s="11" t="s">
        <v>6</v>
      </c>
      <c r="F16" s="12"/>
      <c r="G16" s="12"/>
    </row>
    <row r="17" spans="1:7" ht="41.4" x14ac:dyDescent="0.3">
      <c r="A17" s="93"/>
      <c r="B17" s="97" t="s">
        <v>17</v>
      </c>
      <c r="C17" s="98"/>
      <c r="D17" s="9" t="s">
        <v>55</v>
      </c>
      <c r="E17" s="25" t="s">
        <v>22</v>
      </c>
      <c r="F17" s="13"/>
      <c r="G17" s="13"/>
    </row>
    <row r="18" spans="1:7" ht="22.2" x14ac:dyDescent="0.3">
      <c r="A18" s="4">
        <f t="array" ref="A18:B18">Days+36+DATE(Calendar8Year,Calendar8MonthOption,1)-WEEKDAY(DATE(Calendar8Year,Calendar8MonthOption,1),WeekdayOption)</f>
        <v>44074</v>
      </c>
      <c r="B18" s="4">
        <v>44075</v>
      </c>
      <c r="C18" s="90" t="s">
        <v>0</v>
      </c>
      <c r="D18" s="91"/>
      <c r="E18" s="91"/>
      <c r="F18" s="91"/>
      <c r="G18" s="91"/>
    </row>
    <row r="19" spans="1:7" x14ac:dyDescent="0.3">
      <c r="A19" s="8"/>
      <c r="B19" s="8"/>
      <c r="C19" s="99"/>
      <c r="D19" s="99"/>
      <c r="E19" s="99"/>
      <c r="F19" s="99"/>
      <c r="G19" s="99"/>
    </row>
  </sheetData>
  <mergeCells count="21">
    <mergeCell ref="F4:F6"/>
    <mergeCell ref="G4:G6"/>
    <mergeCell ref="A12:A13"/>
    <mergeCell ref="B12:B13"/>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B17:C17"/>
  </mergeCells>
  <conditionalFormatting sqref="A3:E3 A7:E7 A9:E9 A11:E11 A14:E14 A18:B18 A12:B12">
    <cfRule type="expression" dxfId="150" priority="31">
      <formula>MONTH(A3)&lt;&gt;Calendar8MonthOption</formula>
    </cfRule>
  </conditionalFormatting>
  <conditionalFormatting sqref="F3:F4 F7 F9 F11 F14:F16">
    <cfRule type="expression" dxfId="149" priority="30">
      <formula>MONTH(F3)&lt;&gt;Calendar8MonthOption</formula>
    </cfRule>
  </conditionalFormatting>
  <conditionalFormatting sqref="G3:G4 G7 G9 G11 G14:G16">
    <cfRule type="expression" dxfId="148" priority="29">
      <formula>MONTH(G3)&lt;&gt;Calendar8MonthOption</formula>
    </cfRule>
  </conditionalFormatting>
  <conditionalFormatting sqref="D6">
    <cfRule type="expression" dxfId="147" priority="8">
      <formula>MONTH(D6)&lt;&gt;Calendar2MonthOption</formula>
    </cfRule>
  </conditionalFormatting>
  <conditionalFormatting sqref="E17">
    <cfRule type="expression" dxfId="146" priority="18">
      <formula>MONTH(E17)&lt;&gt;Calendar2MonthOption</formula>
    </cfRule>
  </conditionalFormatting>
  <conditionalFormatting sqref="E8">
    <cfRule type="expression" dxfId="145" priority="13">
      <formula>MONTH(E8)&lt;&gt;Calendar2MonthOption</formula>
    </cfRule>
  </conditionalFormatting>
  <conditionalFormatting sqref="E13">
    <cfRule type="expression" dxfId="144" priority="15">
      <formula>MONTH(E13)&lt;&gt;Calendar1MonthOption</formula>
    </cfRule>
  </conditionalFormatting>
  <conditionalFormatting sqref="D15">
    <cfRule type="expression" dxfId="143" priority="25">
      <formula>MONTH(D15)&lt;&gt;Calendar1MonthOption</formula>
    </cfRule>
  </conditionalFormatting>
  <conditionalFormatting sqref="E12">
    <cfRule type="expression" dxfId="142" priority="16">
      <formula>MONTH(E12)&lt;&gt;Calendar1MonthOption</formula>
    </cfRule>
  </conditionalFormatting>
  <conditionalFormatting sqref="D17">
    <cfRule type="expression" dxfId="141" priority="23">
      <formula>MONTH(D17)&lt;&gt;Calendar1MonthOption</formula>
    </cfRule>
  </conditionalFormatting>
  <conditionalFormatting sqref="D17">
    <cfRule type="expression" dxfId="140" priority="22">
      <formula>MONTH(D17)&lt;&gt;Calendar1MonthOption</formula>
    </cfRule>
  </conditionalFormatting>
  <conditionalFormatting sqref="D17">
    <cfRule type="expression" dxfId="139" priority="24">
      <formula>MONTH(D17)&lt;&gt;Calendar2MonthOption</formula>
    </cfRule>
  </conditionalFormatting>
  <conditionalFormatting sqref="C12">
    <cfRule type="expression" dxfId="138" priority="17">
      <formula>MONTH(C12)&lt;&gt;Calendar1MonthOption</formula>
    </cfRule>
  </conditionalFormatting>
  <conditionalFormatting sqref="D6">
    <cfRule type="expression" dxfId="137" priority="7">
      <formula>MONTH(D6)&lt;&gt;Calendar1MonthOption</formula>
    </cfRule>
  </conditionalFormatting>
  <conditionalFormatting sqref="E16">
    <cfRule type="expression" dxfId="136" priority="19">
      <formula>MONTH(E16)&lt;&gt;Calendar1MonthOption</formula>
    </cfRule>
  </conditionalFormatting>
  <conditionalFormatting sqref="E15:E16">
    <cfRule type="expression" dxfId="135" priority="20">
      <formula>MONTH(E15)&lt;&gt;Calendar1MonthOption</formula>
    </cfRule>
  </conditionalFormatting>
  <conditionalFormatting sqref="E10">
    <cfRule type="expression" dxfId="134" priority="14">
      <formula>MONTH(E10)&lt;&gt;Calendar1MonthOption</formula>
    </cfRule>
  </conditionalFormatting>
  <conditionalFormatting sqref="A15">
    <cfRule type="expression" dxfId="133" priority="28">
      <formula>MONTH(A15)&lt;&gt;Calendar3MonthOption</formula>
    </cfRule>
  </conditionalFormatting>
  <conditionalFormatting sqref="C15">
    <cfRule type="expression" dxfId="132" priority="27">
      <formula>MONTH(C15)&lt;&gt;Calendar3MonthOption</formula>
    </cfRule>
  </conditionalFormatting>
  <conditionalFormatting sqref="D15">
    <cfRule type="expression" dxfId="131" priority="26">
      <formula>MONTH(D15)&lt;&gt;Calendar3MonthOption</formula>
    </cfRule>
  </conditionalFormatting>
  <conditionalFormatting sqref="E15:E16">
    <cfRule type="expression" dxfId="130" priority="21">
      <formula>MONTH(E15)&lt;&gt;Calendar2MonthOption</formula>
    </cfRule>
  </conditionalFormatting>
  <conditionalFormatting sqref="D6">
    <cfRule type="expression" dxfId="129" priority="6">
      <formula>MONTH(D6)&lt;&gt;Calendar1MonthOption</formula>
    </cfRule>
  </conditionalFormatting>
  <conditionalFormatting sqref="E4:E5">
    <cfRule type="expression" dxfId="128" priority="4">
      <formula>MONTH(E4)&lt;&gt;Calendar1MonthOption</formula>
    </cfRule>
  </conditionalFormatting>
  <conditionalFormatting sqref="E5">
    <cfRule type="expression" dxfId="127" priority="3">
      <formula>MONTH(E5)&lt;&gt;Calendar1MonthOption</formula>
    </cfRule>
  </conditionalFormatting>
  <conditionalFormatting sqref="E6">
    <cfRule type="expression" dxfId="126" priority="2">
      <formula>MONTH(E6)&lt;&gt;Calendar2MonthOption</formula>
    </cfRule>
  </conditionalFormatting>
  <conditionalFormatting sqref="D4">
    <cfRule type="expression" dxfId="125" priority="9">
      <formula>MONTH(D4)&lt;&gt;Calendar1MonthOption</formula>
    </cfRule>
  </conditionalFormatting>
  <conditionalFormatting sqref="E4:E5">
    <cfRule type="expression" dxfId="124" priority="5">
      <formula>MONTH(E4)&lt;&gt;Calendar2MonthOption</formula>
    </cfRule>
  </conditionalFormatting>
  <conditionalFormatting sqref="A4">
    <cfRule type="expression" dxfId="123" priority="12">
      <formula>MONTH(A4)&lt;&gt;Calendar3MonthOption</formula>
    </cfRule>
  </conditionalFormatting>
  <conditionalFormatting sqref="C4">
    <cfRule type="expression" dxfId="122" priority="11">
      <formula>MONTH(C4)&lt;&gt;Calendar3MonthOption</formula>
    </cfRule>
  </conditionalFormatting>
  <conditionalFormatting sqref="D4">
    <cfRule type="expression" dxfId="121" priority="10">
      <formula>MONTH(D4)&lt;&gt;Calendar3MonthOption</formula>
    </cfRule>
  </conditionalFormatting>
  <conditionalFormatting sqref="J7">
    <cfRule type="expression" dxfId="12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B2E9DEF-CB28-47DF-830C-CA2EC8209F95}"/>
    <dataValidation allowBlank="1" showInputMessage="1" showErrorMessage="1" prompt="Calendar month is automatically updated based on the month selected in cell C1" sqref="B1:D1" xr:uid="{86660FD7-F4AF-4A36-81A6-249AA5099CD7}"/>
    <dataValidation allowBlank="1" showInputMessage="1" showErrorMessage="1" prompt="Calendar year is automatically updated based on the year selected in cell B1" sqref="A1" xr:uid="{7A743532-8053-486D-8477-A97AEA4AD46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944E-E382-4A75-BC44-E15559A2D7A3}">
  <dimension ref="A1:K17"/>
  <sheetViews>
    <sheetView zoomScale="70" zoomScaleNormal="70" workbookViewId="0">
      <selection activeCell="D15" sqref="D15"/>
    </sheetView>
  </sheetViews>
  <sheetFormatPr defaultRowHeight="14.4" x14ac:dyDescent="0.3"/>
  <cols>
    <col min="1" max="7" width="25.5546875" customWidth="1"/>
    <col min="11" max="11" width="51.109375" customWidth="1"/>
  </cols>
  <sheetData>
    <row r="1" spans="1:11" ht="46.8" x14ac:dyDescent="0.9">
      <c r="A1" s="1">
        <f>YEAR(DATE(Calendar8Year,Calendar8MonthOption+1,1))</f>
        <v>2020</v>
      </c>
      <c r="B1" s="100" t="str">
        <f>TEXT(DATE(Calendar8Year,Calendar8MonthOption+1,1),"mmmm")</f>
        <v>September</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Days+1+DATE(Calendar9Year,Calendar9MonthOption,1)-WEEKDAY(DATE(Calendar9Year,Calendar9MonthOption,1),WeekdayOption)</f>
        <v>44074</v>
      </c>
      <c r="B3" s="4">
        <v>44075</v>
      </c>
      <c r="C3" s="4">
        <v>44076</v>
      </c>
      <c r="D3" s="4">
        <v>44077</v>
      </c>
      <c r="E3" s="4">
        <v>44078</v>
      </c>
      <c r="F3" s="12">
        <v>44079</v>
      </c>
      <c r="G3" s="12">
        <v>44080</v>
      </c>
      <c r="J3" s="17"/>
      <c r="K3" t="s">
        <v>25</v>
      </c>
    </row>
    <row r="4" spans="1:11" ht="93.45" customHeight="1" x14ac:dyDescent="0.3">
      <c r="A4" s="8"/>
      <c r="B4" s="8"/>
      <c r="C4" s="66" t="s">
        <v>100</v>
      </c>
      <c r="D4" s="9" t="s">
        <v>7</v>
      </c>
      <c r="E4" s="14" t="s">
        <v>8</v>
      </c>
      <c r="F4" s="13"/>
      <c r="G4" s="13"/>
      <c r="J4" s="18"/>
      <c r="K4" t="s">
        <v>26</v>
      </c>
    </row>
    <row r="5" spans="1:11" ht="22.2" x14ac:dyDescent="0.3">
      <c r="A5" s="4">
        <f t="array" ref="A5:G5">Days+8+DATE(Calendar9Year,Calendar9MonthOption,1)-WEEKDAY(DATE(Calendar9Year,Calendar9MonthOption,1),WeekdayOption)</f>
        <v>44081</v>
      </c>
      <c r="B5" s="4">
        <v>44082</v>
      </c>
      <c r="C5" s="4">
        <v>44083</v>
      </c>
      <c r="D5" s="4">
        <v>44084</v>
      </c>
      <c r="E5" s="4">
        <v>44085</v>
      </c>
      <c r="F5" s="12">
        <v>44086</v>
      </c>
      <c r="G5" s="12">
        <v>44087</v>
      </c>
      <c r="J5" s="19"/>
      <c r="K5" t="s">
        <v>27</v>
      </c>
    </row>
    <row r="6" spans="1:11" ht="76.05" customHeight="1" x14ac:dyDescent="0.3">
      <c r="A6" s="24" t="s">
        <v>35</v>
      </c>
      <c r="B6" s="88" t="s">
        <v>9</v>
      </c>
      <c r="C6" s="89"/>
      <c r="D6" s="15" t="s">
        <v>10</v>
      </c>
      <c r="E6" s="14" t="s">
        <v>11</v>
      </c>
      <c r="F6" s="13"/>
      <c r="G6" s="13"/>
      <c r="J6" s="20"/>
      <c r="K6" t="s">
        <v>28</v>
      </c>
    </row>
    <row r="7" spans="1:11" ht="22.2" x14ac:dyDescent="0.3">
      <c r="A7" s="4">
        <f t="array" ref="A7:G7">Days+15+DATE(Calendar9Year,Calendar9MonthOption,1)-WEEKDAY(DATE(Calendar9Year,Calendar9MonthOption,1),WeekdayOption)</f>
        <v>44088</v>
      </c>
      <c r="B7" s="4">
        <v>44089</v>
      </c>
      <c r="C7" s="4">
        <v>44090</v>
      </c>
      <c r="D7" s="4">
        <v>44091</v>
      </c>
      <c r="E7" s="4">
        <v>44092</v>
      </c>
      <c r="F7" s="12">
        <v>44093</v>
      </c>
      <c r="G7" s="12">
        <v>44094</v>
      </c>
      <c r="J7" s="10"/>
      <c r="K7" t="s">
        <v>29</v>
      </c>
    </row>
    <row r="8" spans="1:11" ht="27.6" x14ac:dyDescent="0.3">
      <c r="A8" s="119"/>
      <c r="B8" s="119"/>
      <c r="C8" s="80" t="s">
        <v>13</v>
      </c>
      <c r="D8" s="82" t="s">
        <v>14</v>
      </c>
      <c r="E8" s="11" t="s">
        <v>15</v>
      </c>
      <c r="F8" s="82" t="s">
        <v>17</v>
      </c>
      <c r="G8" s="84"/>
      <c r="J8" s="21"/>
      <c r="K8" t="s">
        <v>30</v>
      </c>
    </row>
    <row r="9" spans="1:11" ht="55.2" x14ac:dyDescent="0.3">
      <c r="A9" s="120"/>
      <c r="B9" s="120"/>
      <c r="C9" s="81"/>
      <c r="D9" s="83"/>
      <c r="E9" s="14" t="s">
        <v>16</v>
      </c>
      <c r="F9" s="83"/>
      <c r="G9" s="85"/>
      <c r="J9" s="22"/>
      <c r="K9" t="s">
        <v>31</v>
      </c>
    </row>
    <row r="10" spans="1:11" ht="22.2" x14ac:dyDescent="0.3">
      <c r="A10" s="4">
        <f t="array" ref="A10:G10">Days+22+DATE(Calendar9Year,Calendar9MonthOption,1)-WEEKDAY(DATE(Calendar9Year,Calendar9MonthOption,1),WeekdayOption)</f>
        <v>44095</v>
      </c>
      <c r="B10" s="4">
        <v>44096</v>
      </c>
      <c r="C10" s="4">
        <v>44097</v>
      </c>
      <c r="D10" s="4">
        <v>44098</v>
      </c>
      <c r="E10" s="4">
        <v>44099</v>
      </c>
      <c r="F10" s="12">
        <v>44100</v>
      </c>
      <c r="G10" s="12">
        <v>44101</v>
      </c>
    </row>
    <row r="11" spans="1:11" ht="55.2" x14ac:dyDescent="0.3">
      <c r="A11" s="92" t="s">
        <v>17</v>
      </c>
      <c r="B11" s="94" t="s">
        <v>18</v>
      </c>
      <c r="C11" s="95" t="s">
        <v>19</v>
      </c>
      <c r="D11" s="96" t="s">
        <v>20</v>
      </c>
      <c r="E11" s="9" t="s">
        <v>5</v>
      </c>
      <c r="F11" s="123"/>
      <c r="G11" s="126"/>
    </row>
    <row r="12" spans="1:11" ht="27.6" x14ac:dyDescent="0.3">
      <c r="A12" s="92"/>
      <c r="B12" s="94"/>
      <c r="C12" s="95"/>
      <c r="D12" s="96"/>
      <c r="E12" s="11" t="s">
        <v>6</v>
      </c>
      <c r="F12" s="124"/>
      <c r="G12" s="127"/>
    </row>
    <row r="13" spans="1:11" ht="41.4" x14ac:dyDescent="0.3">
      <c r="A13" s="93"/>
      <c r="B13" s="97" t="s">
        <v>17</v>
      </c>
      <c r="C13" s="98"/>
      <c r="D13" s="9" t="s">
        <v>55</v>
      </c>
      <c r="E13" s="25" t="s">
        <v>22</v>
      </c>
      <c r="F13" s="136"/>
      <c r="G13" s="137"/>
    </row>
    <row r="14" spans="1:11" ht="22.2" x14ac:dyDescent="0.3">
      <c r="A14" s="4">
        <f t="array" ref="A14:G14">Days+29+DATE(Calendar9Year,Calendar9MonthOption,1)-WEEKDAY(DATE(Calendar9Year,Calendar9MonthOption,1),WeekdayOption)</f>
        <v>44102</v>
      </c>
      <c r="B14" s="4">
        <v>44103</v>
      </c>
      <c r="C14" s="4">
        <v>44104</v>
      </c>
      <c r="D14" s="4">
        <v>44105</v>
      </c>
      <c r="E14" s="4">
        <v>44106</v>
      </c>
      <c r="F14" s="12">
        <v>44107</v>
      </c>
      <c r="G14" s="12">
        <v>44108</v>
      </c>
    </row>
    <row r="15" spans="1:11" ht="85.95" customHeight="1" x14ac:dyDescent="0.3">
      <c r="A15" s="8"/>
      <c r="B15" s="8"/>
      <c r="C15" s="66" t="s">
        <v>103</v>
      </c>
      <c r="D15" s="9" t="s">
        <v>7</v>
      </c>
      <c r="E15" s="14" t="s">
        <v>8</v>
      </c>
      <c r="F15" s="13"/>
      <c r="G15" s="13"/>
    </row>
    <row r="16" spans="1:11" ht="22.2" x14ac:dyDescent="0.3">
      <c r="A16" s="4">
        <f t="array" ref="A16:B16">Days+36+DATE(Calendar9Year,Calendar9MonthOption,1)-WEEKDAY(DATE(Calendar9Year,Calendar9MonthOption,1),WeekdayOption)</f>
        <v>44109</v>
      </c>
      <c r="B16" s="4">
        <v>44110</v>
      </c>
      <c r="C16" s="90" t="s">
        <v>0</v>
      </c>
      <c r="D16" s="91"/>
      <c r="E16" s="91"/>
      <c r="F16" s="91"/>
      <c r="G16" s="91"/>
    </row>
    <row r="17" spans="1:7" x14ac:dyDescent="0.3">
      <c r="A17" s="8"/>
      <c r="B17" s="8"/>
      <c r="C17" s="99"/>
      <c r="D17" s="99"/>
      <c r="E17" s="99"/>
      <c r="F17" s="99"/>
      <c r="G17" s="99"/>
    </row>
  </sheetData>
  <mergeCells count="16">
    <mergeCell ref="A8:A9"/>
    <mergeCell ref="B8:B9"/>
    <mergeCell ref="F11:F13"/>
    <mergeCell ref="G11:G13"/>
    <mergeCell ref="A11:A13"/>
    <mergeCell ref="B11:B12"/>
    <mergeCell ref="C11:C12"/>
    <mergeCell ref="D11:D12"/>
    <mergeCell ref="B13:C13"/>
    <mergeCell ref="C16:G16"/>
    <mergeCell ref="C17:G17"/>
    <mergeCell ref="B1:D1"/>
    <mergeCell ref="B6:C6"/>
    <mergeCell ref="C8:C9"/>
    <mergeCell ref="D8:D9"/>
    <mergeCell ref="F8:G9"/>
  </mergeCells>
  <conditionalFormatting sqref="A3:E3 A5:E5 A7:E7 A10:E10 A14:E14 A16:B16 A8:B8">
    <cfRule type="expression" dxfId="119" priority="23">
      <formula>MONTH(A3)&lt;&gt;Calendar9MonthOption</formula>
    </cfRule>
  </conditionalFormatting>
  <conditionalFormatting sqref="A6">
    <cfRule type="expression" dxfId="118" priority="22">
      <formula>MONTH(A6)&lt;&gt;Calendar9MonthOption</formula>
    </cfRule>
  </conditionalFormatting>
  <conditionalFormatting sqref="A6">
    <cfRule type="expression" dxfId="117" priority="21">
      <formula>MONTH(A6)&lt;&gt;Calendar9MonthOption</formula>
    </cfRule>
  </conditionalFormatting>
  <conditionalFormatting sqref="F3 F5 F7 F10:F11 F14">
    <cfRule type="expression" dxfId="116" priority="20">
      <formula>MONTH(F3)&lt;&gt;Calendar8MonthOption</formula>
    </cfRule>
  </conditionalFormatting>
  <conditionalFormatting sqref="G3 G5 G7 G10:G11 G14">
    <cfRule type="expression" dxfId="115" priority="19">
      <formula>MONTH(G3)&lt;&gt;Calendar8MonthOption</formula>
    </cfRule>
  </conditionalFormatting>
  <conditionalFormatting sqref="E11:E12">
    <cfRule type="expression" dxfId="114" priority="11">
      <formula>MONTH(E11)&lt;&gt;Calendar2MonthOption</formula>
    </cfRule>
  </conditionalFormatting>
  <conditionalFormatting sqref="D11">
    <cfRule type="expression" dxfId="113" priority="15">
      <formula>MONTH(D11)&lt;&gt;Calendar1MonthOption</formula>
    </cfRule>
  </conditionalFormatting>
  <conditionalFormatting sqref="D13">
    <cfRule type="expression" dxfId="112" priority="12">
      <formula>MONTH(D13)&lt;&gt;Calendar1MonthOption</formula>
    </cfRule>
  </conditionalFormatting>
  <conditionalFormatting sqref="D13">
    <cfRule type="expression" dxfId="111" priority="13">
      <formula>MONTH(D13)&lt;&gt;Calendar1MonthOption</formula>
    </cfRule>
  </conditionalFormatting>
  <conditionalFormatting sqref="E6">
    <cfRule type="expression" dxfId="110" priority="4">
      <formula>MONTH(E6)&lt;&gt;Calendar1MonthOption</formula>
    </cfRule>
  </conditionalFormatting>
  <conditionalFormatting sqref="E13">
    <cfRule type="expression" dxfId="109" priority="8">
      <formula>MONTH(E13)&lt;&gt;Calendar2MonthOption</formula>
    </cfRule>
  </conditionalFormatting>
  <conditionalFormatting sqref="E11:E12">
    <cfRule type="expression" dxfId="108" priority="10">
      <formula>MONTH(E11)&lt;&gt;Calendar1MonthOption</formula>
    </cfRule>
  </conditionalFormatting>
  <conditionalFormatting sqref="E12">
    <cfRule type="expression" dxfId="107" priority="9">
      <formula>MONTH(E12)&lt;&gt;Calendar1MonthOption</formula>
    </cfRule>
  </conditionalFormatting>
  <conditionalFormatting sqref="D13">
    <cfRule type="expression" dxfId="106" priority="14">
      <formula>MONTH(D13)&lt;&gt;Calendar2MonthOption</formula>
    </cfRule>
  </conditionalFormatting>
  <conditionalFormatting sqref="A11">
    <cfRule type="expression" dxfId="105" priority="18">
      <formula>MONTH(A11)&lt;&gt;Calendar3MonthOption</formula>
    </cfRule>
  </conditionalFormatting>
  <conditionalFormatting sqref="C11">
    <cfRule type="expression" dxfId="104" priority="17">
      <formula>MONTH(C11)&lt;&gt;Calendar3MonthOption</formula>
    </cfRule>
  </conditionalFormatting>
  <conditionalFormatting sqref="D11">
    <cfRule type="expression" dxfId="103" priority="16">
      <formula>MONTH(D11)&lt;&gt;Calendar3MonthOption</formula>
    </cfRule>
  </conditionalFormatting>
  <conditionalFormatting sqref="E9">
    <cfRule type="expression" dxfId="102" priority="5">
      <formula>MONTH(E9)&lt;&gt;Calendar1MonthOption</formula>
    </cfRule>
  </conditionalFormatting>
  <conditionalFormatting sqref="E8">
    <cfRule type="expression" dxfId="101" priority="6">
      <formula>MONTH(E8)&lt;&gt;Calendar1MonthOption</formula>
    </cfRule>
  </conditionalFormatting>
  <conditionalFormatting sqref="C8">
    <cfRule type="expression" dxfId="100" priority="7">
      <formula>MONTH(C8)&lt;&gt;Calendar1MonthOption</formula>
    </cfRule>
  </conditionalFormatting>
  <conditionalFormatting sqref="E4">
    <cfRule type="expression" dxfId="99" priority="3">
      <formula>MONTH(E4)&lt;&gt;Calendar2MonthOption</formula>
    </cfRule>
  </conditionalFormatting>
  <conditionalFormatting sqref="E15">
    <cfRule type="expression" dxfId="98" priority="2">
      <formula>MONTH(E15)&lt;&gt;Calendar2MonthOption</formula>
    </cfRule>
  </conditionalFormatting>
  <conditionalFormatting sqref="J7">
    <cfRule type="expression" dxfId="97"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F79A78E4-C4A3-481D-8E73-0BEFFF0F71A5}"/>
    <dataValidation allowBlank="1" showInputMessage="1" showErrorMessage="1" prompt="Calendar month is automatically updated based on the month selected in cell C1" sqref="B1:D1" xr:uid="{42669ED4-1B08-42DB-9364-AEBB22D31C07}"/>
    <dataValidation allowBlank="1" showInputMessage="1" showErrorMessage="1" prompt="Calendar year is automatically updated based on the year selected in cell B1" sqref="A1" xr:uid="{1D234A7C-0B3B-42E9-BAA9-EE4ECFAE254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265C-6C3C-4164-BA9B-AA947D251627}">
  <dimension ref="A1:K17"/>
  <sheetViews>
    <sheetView topLeftCell="A4" zoomScale="70" zoomScaleNormal="70" workbookViewId="0">
      <selection activeCell="C15" sqref="C15"/>
    </sheetView>
  </sheetViews>
  <sheetFormatPr defaultRowHeight="14.4" x14ac:dyDescent="0.3"/>
  <cols>
    <col min="1" max="7" width="25.5546875" customWidth="1"/>
    <col min="11" max="11" width="52.44140625" customWidth="1"/>
    <col min="12" max="12" width="12.109375" customWidth="1"/>
  </cols>
  <sheetData>
    <row r="1" spans="1:11" ht="46.8" x14ac:dyDescent="0.9">
      <c r="A1" s="1">
        <f>YEAR(DATE(Calendar9Year,Calendar9MonthOption+1,1))</f>
        <v>2020</v>
      </c>
      <c r="B1" s="100" t="str">
        <f>TEXT(DATE(Calendar9Year,Calendar9MonthOption+1,1),"mmmm")</f>
        <v>October</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Days+1+DATE(Calendar10Year,Calendar10MonthOption,1)-WEEKDAY(DATE(Calendar10Year,Calendar10MonthOption,1),WeekdayOption)</f>
        <v>44102</v>
      </c>
      <c r="B3" s="4">
        <v>44103</v>
      </c>
      <c r="C3" s="4">
        <v>44104</v>
      </c>
      <c r="D3" s="4">
        <v>44105</v>
      </c>
      <c r="E3" s="4">
        <v>44106</v>
      </c>
      <c r="F3" s="12">
        <v>44107</v>
      </c>
      <c r="G3" s="12">
        <v>44108</v>
      </c>
      <c r="J3" s="17"/>
      <c r="K3" t="s">
        <v>25</v>
      </c>
    </row>
    <row r="4" spans="1:11" ht="60" customHeight="1" x14ac:dyDescent="0.3">
      <c r="A4" s="8"/>
      <c r="B4" s="8"/>
      <c r="C4" s="66" t="s">
        <v>103</v>
      </c>
      <c r="D4" s="9" t="s">
        <v>7</v>
      </c>
      <c r="E4" s="14" t="s">
        <v>8</v>
      </c>
      <c r="F4" s="13"/>
      <c r="G4" s="13"/>
      <c r="J4" s="18"/>
      <c r="K4" t="s">
        <v>26</v>
      </c>
    </row>
    <row r="5" spans="1:11" ht="22.2" x14ac:dyDescent="0.3">
      <c r="A5" s="4">
        <f t="array" ref="A5:G5">Days+8+DATE(Calendar10Year,Calendar10MonthOption,1)-WEEKDAY(DATE(Calendar10Year,Calendar10MonthOption,1),WeekdayOption)</f>
        <v>44109</v>
      </c>
      <c r="B5" s="4">
        <v>44110</v>
      </c>
      <c r="C5" s="4">
        <v>44111</v>
      </c>
      <c r="D5" s="4">
        <v>44112</v>
      </c>
      <c r="E5" s="4">
        <v>44113</v>
      </c>
      <c r="F5" s="12">
        <v>44114</v>
      </c>
      <c r="G5" s="12">
        <v>44115</v>
      </c>
      <c r="J5" s="19"/>
      <c r="K5" t="s">
        <v>27</v>
      </c>
    </row>
    <row r="6" spans="1:11" ht="60" customHeight="1" x14ac:dyDescent="0.3">
      <c r="A6" s="88" t="s">
        <v>9</v>
      </c>
      <c r="B6" s="89"/>
      <c r="C6" s="15" t="s">
        <v>10</v>
      </c>
      <c r="D6" s="8"/>
      <c r="E6" s="14" t="s">
        <v>11</v>
      </c>
      <c r="F6" s="13"/>
      <c r="G6" s="13"/>
      <c r="J6" s="20"/>
      <c r="K6" t="s">
        <v>28</v>
      </c>
    </row>
    <row r="7" spans="1:11" ht="22.2" x14ac:dyDescent="0.3">
      <c r="A7" s="4">
        <f t="array" ref="A7:G7">Days+15+DATE(Calendar10Year,Calendar10MonthOption,1)-WEEKDAY(DATE(Calendar10Year,Calendar10MonthOption,1),WeekdayOption)</f>
        <v>44116</v>
      </c>
      <c r="B7" s="4">
        <v>44117</v>
      </c>
      <c r="C7" s="4">
        <v>44118</v>
      </c>
      <c r="D7" s="4">
        <v>44119</v>
      </c>
      <c r="E7" s="4">
        <v>44120</v>
      </c>
      <c r="F7" s="12">
        <v>44121</v>
      </c>
      <c r="G7" s="12">
        <v>44122</v>
      </c>
      <c r="J7" s="10"/>
      <c r="K7" t="s">
        <v>29</v>
      </c>
    </row>
    <row r="8" spans="1:11" ht="20.55" customHeight="1" x14ac:dyDescent="0.3">
      <c r="A8" s="109" t="s">
        <v>36</v>
      </c>
      <c r="B8" s="129"/>
      <c r="C8" s="80" t="s">
        <v>13</v>
      </c>
      <c r="D8" s="82" t="s">
        <v>14</v>
      </c>
      <c r="E8" s="11" t="s">
        <v>15</v>
      </c>
      <c r="F8" s="139" t="s">
        <v>17</v>
      </c>
      <c r="G8" s="92"/>
      <c r="J8" s="21"/>
      <c r="K8" t="s">
        <v>30</v>
      </c>
    </row>
    <row r="9" spans="1:11" ht="57.6" x14ac:dyDescent="0.3">
      <c r="A9" s="110"/>
      <c r="B9" s="138"/>
      <c r="C9" s="81"/>
      <c r="D9" s="83"/>
      <c r="E9" s="14" t="s">
        <v>16</v>
      </c>
      <c r="F9" s="65" t="s">
        <v>91</v>
      </c>
      <c r="G9" s="65" t="s">
        <v>89</v>
      </c>
      <c r="J9" s="22"/>
      <c r="K9" t="s">
        <v>31</v>
      </c>
    </row>
    <row r="10" spans="1:11" ht="22.2" x14ac:dyDescent="0.3">
      <c r="A10" s="4">
        <f t="array" ref="A10:G10">Days+22+DATE(Calendar10Year,Calendar10MonthOption,1)-WEEKDAY(DATE(Calendar10Year,Calendar10MonthOption,1),WeekdayOption)</f>
        <v>44123</v>
      </c>
      <c r="B10" s="4">
        <v>44124</v>
      </c>
      <c r="C10" s="4">
        <v>44125</v>
      </c>
      <c r="D10" s="4">
        <v>44126</v>
      </c>
      <c r="E10" s="4">
        <v>44127</v>
      </c>
      <c r="F10" s="12">
        <v>44128</v>
      </c>
      <c r="G10" s="12">
        <v>44129</v>
      </c>
    </row>
    <row r="11" spans="1:11" ht="43.05" customHeight="1" x14ac:dyDescent="0.3">
      <c r="A11" s="92" t="s">
        <v>17</v>
      </c>
      <c r="B11" s="94" t="s">
        <v>18</v>
      </c>
      <c r="C11" s="95" t="s">
        <v>19</v>
      </c>
      <c r="D11" s="96" t="s">
        <v>20</v>
      </c>
      <c r="E11" s="9" t="s">
        <v>5</v>
      </c>
      <c r="F11" s="123"/>
      <c r="G11" s="126"/>
    </row>
    <row r="12" spans="1:11" ht="48.45" customHeight="1" x14ac:dyDescent="0.3">
      <c r="A12" s="92"/>
      <c r="B12" s="94"/>
      <c r="C12" s="95"/>
      <c r="D12" s="96"/>
      <c r="E12" s="11" t="s">
        <v>6</v>
      </c>
      <c r="F12" s="124"/>
      <c r="G12" s="127"/>
    </row>
    <row r="13" spans="1:11" ht="49.05" customHeight="1" x14ac:dyDescent="0.3">
      <c r="A13" s="93"/>
      <c r="B13" s="97" t="s">
        <v>17</v>
      </c>
      <c r="C13" s="98"/>
      <c r="D13" s="9" t="s">
        <v>55</v>
      </c>
      <c r="E13" s="25" t="s">
        <v>22</v>
      </c>
      <c r="F13" s="136"/>
      <c r="G13" s="137"/>
    </row>
    <row r="14" spans="1:11" ht="22.2" x14ac:dyDescent="0.3">
      <c r="A14" s="4">
        <f t="array" ref="A14:G14">Days+29+DATE(Calendar10Year,Calendar10MonthOption,1)-WEEKDAY(DATE(Calendar10Year,Calendar10MonthOption,1),WeekdayOption)</f>
        <v>44130</v>
      </c>
      <c r="B14" s="4">
        <v>44131</v>
      </c>
      <c r="C14" s="4">
        <v>44132</v>
      </c>
      <c r="D14" s="4">
        <v>44133</v>
      </c>
      <c r="E14" s="4">
        <v>44134</v>
      </c>
      <c r="F14" s="12">
        <v>44135</v>
      </c>
      <c r="G14" s="12">
        <v>44136</v>
      </c>
    </row>
    <row r="15" spans="1:11" ht="58.95" customHeight="1" x14ac:dyDescent="0.3">
      <c r="A15" s="8"/>
      <c r="B15" s="8"/>
      <c r="C15" s="66" t="s">
        <v>104</v>
      </c>
      <c r="D15" s="9" t="s">
        <v>7</v>
      </c>
      <c r="E15" s="14" t="s">
        <v>8</v>
      </c>
      <c r="F15" s="13"/>
      <c r="G15" s="13"/>
    </row>
    <row r="16" spans="1:11" ht="22.2" x14ac:dyDescent="0.3">
      <c r="A16" s="4">
        <f t="array" ref="A16:B16">Days+36+DATE(Calendar10Year,Calendar10MonthOption,1)-WEEKDAY(DATE(Calendar10Year,Calendar10MonthOption,1),WeekdayOption)</f>
        <v>44137</v>
      </c>
      <c r="B16" s="4">
        <v>44138</v>
      </c>
      <c r="C16" s="90" t="s">
        <v>0</v>
      </c>
      <c r="D16" s="91"/>
      <c r="E16" s="91"/>
      <c r="F16" s="91"/>
      <c r="G16" s="91"/>
    </row>
    <row r="17" spans="1:7" x14ac:dyDescent="0.3">
      <c r="A17" s="8"/>
      <c r="B17" s="8"/>
      <c r="C17" s="99"/>
      <c r="D17" s="99"/>
      <c r="E17" s="99"/>
      <c r="F17" s="99"/>
      <c r="G17" s="99"/>
    </row>
  </sheetData>
  <mergeCells count="16">
    <mergeCell ref="B8:B9"/>
    <mergeCell ref="F11:F13"/>
    <mergeCell ref="G11:G13"/>
    <mergeCell ref="B1:D1"/>
    <mergeCell ref="A6:B6"/>
    <mergeCell ref="A8:A9"/>
    <mergeCell ref="C8:C9"/>
    <mergeCell ref="D8:D9"/>
    <mergeCell ref="F8:G8"/>
    <mergeCell ref="C17:G17"/>
    <mergeCell ref="A11:A13"/>
    <mergeCell ref="B11:B12"/>
    <mergeCell ref="C11:C12"/>
    <mergeCell ref="D11:D12"/>
    <mergeCell ref="B13:C13"/>
    <mergeCell ref="C16:G16"/>
  </mergeCells>
  <conditionalFormatting sqref="A3:E3 A5:E5 A7:E7 A10:E10 A14:E14 A16:B16 A8:B8">
    <cfRule type="expression" dxfId="96" priority="25">
      <formula>MONTH(A3)&lt;&gt;Calendar10MonthOption</formula>
    </cfRule>
  </conditionalFormatting>
  <conditionalFormatting sqref="F3 F5 F7 F10:F11 F14">
    <cfRule type="expression" dxfId="95" priority="24">
      <formula>MONTH(F3)&lt;&gt;Calendar8MonthOption</formula>
    </cfRule>
  </conditionalFormatting>
  <conditionalFormatting sqref="G3 G5 G7 G10:G11 G14">
    <cfRule type="expression" dxfId="94" priority="23">
      <formula>MONTH(G3)&lt;&gt;Calendar8MonthOption</formula>
    </cfRule>
  </conditionalFormatting>
  <conditionalFormatting sqref="D11">
    <cfRule type="expression" dxfId="93" priority="18">
      <formula>MONTH(D11)&lt;&gt;Calendar1MonthOption</formula>
    </cfRule>
  </conditionalFormatting>
  <conditionalFormatting sqref="E9">
    <cfRule type="expression" dxfId="92" priority="8">
      <formula>MONTH(E9)&lt;&gt;Calendar1MonthOption</formula>
    </cfRule>
  </conditionalFormatting>
  <conditionalFormatting sqref="E4">
    <cfRule type="expression" dxfId="91" priority="22">
      <formula>MONTH(E4)&lt;&gt;Calendar2MonthOption</formula>
    </cfRule>
  </conditionalFormatting>
  <conditionalFormatting sqref="D13">
    <cfRule type="expression" dxfId="90" priority="16">
      <formula>MONTH(D13)&lt;&gt;Calendar1MonthOption</formula>
    </cfRule>
  </conditionalFormatting>
  <conditionalFormatting sqref="D13">
    <cfRule type="expression" dxfId="89" priority="15">
      <formula>MONTH(D13)&lt;&gt;Calendar1MonthOption</formula>
    </cfRule>
  </conditionalFormatting>
  <conditionalFormatting sqref="E13">
    <cfRule type="expression" dxfId="88" priority="11">
      <formula>MONTH(E13)&lt;&gt;Calendar2MonthOption</formula>
    </cfRule>
  </conditionalFormatting>
  <conditionalFormatting sqref="E11:E12">
    <cfRule type="expression" dxfId="87" priority="13">
      <formula>MONTH(E11)&lt;&gt;Calendar1MonthOption</formula>
    </cfRule>
  </conditionalFormatting>
  <conditionalFormatting sqref="E12">
    <cfRule type="expression" dxfId="86" priority="12">
      <formula>MONTH(E12)&lt;&gt;Calendar1MonthOption</formula>
    </cfRule>
  </conditionalFormatting>
  <conditionalFormatting sqref="D13">
    <cfRule type="expression" dxfId="85" priority="17">
      <formula>MONTH(D13)&lt;&gt;Calendar2MonthOption</formula>
    </cfRule>
  </conditionalFormatting>
  <conditionalFormatting sqref="A11">
    <cfRule type="expression" dxfId="84" priority="21">
      <formula>MONTH(A11)&lt;&gt;Calendar3MonthOption</formula>
    </cfRule>
  </conditionalFormatting>
  <conditionalFormatting sqref="C11">
    <cfRule type="expression" dxfId="83" priority="20">
      <formula>MONTH(C11)&lt;&gt;Calendar3MonthOption</formula>
    </cfRule>
  </conditionalFormatting>
  <conditionalFormatting sqref="D11">
    <cfRule type="expression" dxfId="82" priority="19">
      <formula>MONTH(D11)&lt;&gt;Calendar3MonthOption</formula>
    </cfRule>
  </conditionalFormatting>
  <conditionalFormatting sqref="E11:E12">
    <cfRule type="expression" dxfId="81" priority="14">
      <formula>MONTH(E11)&lt;&gt;Calendar2MonthOption</formula>
    </cfRule>
  </conditionalFormatting>
  <conditionalFormatting sqref="E8">
    <cfRule type="expression" dxfId="80" priority="9">
      <formula>MONTH(E8)&lt;&gt;Calendar1MonthOption</formula>
    </cfRule>
  </conditionalFormatting>
  <conditionalFormatting sqref="C8">
    <cfRule type="expression" dxfId="79" priority="10">
      <formula>MONTH(C8)&lt;&gt;Calendar1MonthOption</formula>
    </cfRule>
  </conditionalFormatting>
  <conditionalFormatting sqref="E6">
    <cfRule type="expression" dxfId="78" priority="7">
      <formula>MONTH(E6)&lt;&gt;Calendar1MonthOption</formula>
    </cfRule>
  </conditionalFormatting>
  <conditionalFormatting sqref="E15">
    <cfRule type="expression" dxfId="77" priority="6">
      <formula>MONTH(E15)&lt;&gt;Calendar2MonthOption</formula>
    </cfRule>
  </conditionalFormatting>
  <conditionalFormatting sqref="J7">
    <cfRule type="expression" dxfId="76" priority="5">
      <formula>MONTH(J7)&lt;&gt;Calendar1MonthOption</formula>
    </cfRule>
  </conditionalFormatting>
  <conditionalFormatting sqref="F9">
    <cfRule type="expression" dxfId="75" priority="4">
      <formula>MONTH(F9)&lt;&gt;Calendar2MonthOption</formula>
    </cfRule>
  </conditionalFormatting>
  <conditionalFormatting sqref="G9">
    <cfRule type="expression" dxfId="74" priority="3">
      <formula>MONTH(G9)&lt;&gt;Calendar2MonthOption</formula>
    </cfRule>
  </conditionalFormatting>
  <conditionalFormatting sqref="F8">
    <cfRule type="expression" dxfId="73" priority="1">
      <formula>MONTH(F8)&lt;&gt;Calendar3MonthOption</formula>
    </cfRule>
  </conditionalFormatting>
  <dataValidations count="3">
    <dataValidation allowBlank="1" showInputMessage="1" showErrorMessage="1" prompt="Automatically determined weekday. To change weekdays, select a new week start day in cell B2" sqref="A2:G2" xr:uid="{75FF85FB-0226-4E7E-8796-72E99702E5C1}"/>
    <dataValidation allowBlank="1" showInputMessage="1" showErrorMessage="1" prompt="Calendar month is automatically updated based on the month selected in cell C1" sqref="B1:D1" xr:uid="{008D8D65-7AD9-41A8-9CA1-A7939E652BF5}"/>
    <dataValidation allowBlank="1" showInputMessage="1" showErrorMessage="1" prompt="Calendar year is automatically updated based on the year selected in cell B1" sqref="A1" xr:uid="{83232CFD-89FE-4FC5-8731-820D9BD9DE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1E9D-1FBE-4B37-AEA3-102CE01D18B0}">
  <dimension ref="A1:K17"/>
  <sheetViews>
    <sheetView zoomScale="70" zoomScaleNormal="70" workbookViewId="0">
      <selection activeCell="C4" sqref="C4"/>
    </sheetView>
  </sheetViews>
  <sheetFormatPr defaultRowHeight="14.4" x14ac:dyDescent="0.3"/>
  <cols>
    <col min="1" max="7" width="25.5546875" customWidth="1"/>
    <col min="11" max="11" width="46.33203125" customWidth="1"/>
  </cols>
  <sheetData>
    <row r="1" spans="1:11" ht="46.8" x14ac:dyDescent="0.9">
      <c r="A1" s="1">
        <f>YEAR(DATE(Calendar10Year,Calendar10MonthOption+1,1))</f>
        <v>2020</v>
      </c>
      <c r="B1" s="100" t="str">
        <f>TEXT(DATE(Calendar10Year,Calendar10MonthOption+1,1),"mmmm")</f>
        <v>November</v>
      </c>
      <c r="C1" s="100"/>
      <c r="D1" s="100"/>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Days+1+DATE(Calendar11Year,Calendar11MonthOption,1)-WEEKDAY(DATE(Calendar11Year,Calendar11MonthOption,1),WeekdayOption)</f>
        <v>44130</v>
      </c>
      <c r="B3" s="4">
        <v>44131</v>
      </c>
      <c r="C3" s="4">
        <v>44132</v>
      </c>
      <c r="D3" s="4">
        <v>44133</v>
      </c>
      <c r="E3" s="4">
        <v>44134</v>
      </c>
      <c r="F3" s="12">
        <v>44135</v>
      </c>
      <c r="G3" s="12">
        <v>44136</v>
      </c>
      <c r="J3" s="17"/>
      <c r="K3" t="s">
        <v>25</v>
      </c>
    </row>
    <row r="4" spans="1:11" ht="84.6" customHeight="1" x14ac:dyDescent="0.3">
      <c r="A4" s="8"/>
      <c r="B4" s="8"/>
      <c r="C4" s="66" t="s">
        <v>104</v>
      </c>
      <c r="D4" s="9" t="s">
        <v>7</v>
      </c>
      <c r="E4" s="14" t="s">
        <v>8</v>
      </c>
      <c r="F4" s="13"/>
      <c r="G4" s="13"/>
      <c r="J4" s="18"/>
      <c r="K4" t="s">
        <v>26</v>
      </c>
    </row>
    <row r="5" spans="1:11" ht="22.2" x14ac:dyDescent="0.3">
      <c r="A5" s="4">
        <f t="array" ref="A5:G5">Days+8+DATE(Calendar11Year,Calendar11MonthOption,1)-WEEKDAY(DATE(Calendar11Year,Calendar11MonthOption,1),WeekdayOption)</f>
        <v>44137</v>
      </c>
      <c r="B5" s="4">
        <v>44138</v>
      </c>
      <c r="C5" s="4">
        <v>44139</v>
      </c>
      <c r="D5" s="4">
        <v>44140</v>
      </c>
      <c r="E5" s="4">
        <v>44141</v>
      </c>
      <c r="F5" s="12">
        <v>44142</v>
      </c>
      <c r="G5" s="12">
        <v>44143</v>
      </c>
      <c r="J5" s="19"/>
      <c r="K5" t="s">
        <v>27</v>
      </c>
    </row>
    <row r="6" spans="1:11" ht="69" x14ac:dyDescent="0.3">
      <c r="A6" s="88" t="s">
        <v>9</v>
      </c>
      <c r="B6" s="89"/>
      <c r="C6" s="15" t="s">
        <v>10</v>
      </c>
      <c r="D6" s="8"/>
      <c r="E6" s="14" t="s">
        <v>11</v>
      </c>
      <c r="F6" s="13"/>
      <c r="G6" s="13"/>
      <c r="J6" s="20"/>
      <c r="K6" t="s">
        <v>28</v>
      </c>
    </row>
    <row r="7" spans="1:11" ht="22.2" x14ac:dyDescent="0.3">
      <c r="A7" s="4">
        <f t="array" ref="A7:G7">Days+15+DATE(Calendar11Year,Calendar11MonthOption,1)-WEEKDAY(DATE(Calendar11Year,Calendar11MonthOption,1),WeekdayOption)</f>
        <v>44144</v>
      </c>
      <c r="B7" s="4">
        <v>44145</v>
      </c>
      <c r="C7" s="4">
        <v>44146</v>
      </c>
      <c r="D7" s="4">
        <v>44147</v>
      </c>
      <c r="E7" s="4">
        <v>44148</v>
      </c>
      <c r="F7" s="12">
        <v>44149</v>
      </c>
      <c r="G7" s="12">
        <v>44150</v>
      </c>
      <c r="J7" s="10"/>
      <c r="K7" t="s">
        <v>29</v>
      </c>
    </row>
    <row r="8" spans="1:11" ht="27.6" x14ac:dyDescent="0.3">
      <c r="A8" s="119"/>
      <c r="B8" s="80" t="s">
        <v>41</v>
      </c>
      <c r="C8" s="86" t="s">
        <v>37</v>
      </c>
      <c r="D8" s="82" t="s">
        <v>14</v>
      </c>
      <c r="E8" s="11" t="s">
        <v>15</v>
      </c>
      <c r="F8" s="82" t="s">
        <v>17</v>
      </c>
      <c r="G8" s="84"/>
      <c r="J8" s="21"/>
      <c r="K8" t="s">
        <v>30</v>
      </c>
    </row>
    <row r="9" spans="1:11" ht="55.2" x14ac:dyDescent="0.3">
      <c r="A9" s="120"/>
      <c r="B9" s="81"/>
      <c r="C9" s="87"/>
      <c r="D9" s="83"/>
      <c r="E9" s="14" t="s">
        <v>16</v>
      </c>
      <c r="F9" s="83"/>
      <c r="G9" s="85"/>
      <c r="J9" s="22"/>
      <c r="K9" t="s">
        <v>31</v>
      </c>
    </row>
    <row r="10" spans="1:11" ht="22.2" x14ac:dyDescent="0.3">
      <c r="A10" s="4">
        <f t="array" ref="A10:G10">Days+22+DATE(Calendar11Year,Calendar11MonthOption,1)-WEEKDAY(DATE(Calendar11Year,Calendar11MonthOption,1),WeekdayOption)</f>
        <v>44151</v>
      </c>
      <c r="B10" s="4">
        <v>44152</v>
      </c>
      <c r="C10" s="4">
        <v>44153</v>
      </c>
      <c r="D10" s="4">
        <v>44154</v>
      </c>
      <c r="E10" s="4">
        <v>44155</v>
      </c>
      <c r="F10" s="12">
        <v>44156</v>
      </c>
      <c r="G10" s="12">
        <v>44157</v>
      </c>
    </row>
    <row r="11" spans="1:11" ht="55.2" x14ac:dyDescent="0.3">
      <c r="A11" s="92" t="s">
        <v>17</v>
      </c>
      <c r="B11" s="94" t="s">
        <v>18</v>
      </c>
      <c r="C11" s="95" t="s">
        <v>19</v>
      </c>
      <c r="D11" s="96" t="s">
        <v>20</v>
      </c>
      <c r="E11" s="9" t="s">
        <v>5</v>
      </c>
      <c r="F11" s="123"/>
      <c r="G11" s="126"/>
    </row>
    <row r="12" spans="1:11" ht="27.6" x14ac:dyDescent="0.3">
      <c r="A12" s="92"/>
      <c r="B12" s="94"/>
      <c r="C12" s="95"/>
      <c r="D12" s="96"/>
      <c r="E12" s="11" t="s">
        <v>6</v>
      </c>
      <c r="F12" s="124"/>
      <c r="G12" s="127"/>
    </row>
    <row r="13" spans="1:11" ht="41.4" x14ac:dyDescent="0.3">
      <c r="A13" s="93"/>
      <c r="B13" s="97" t="s">
        <v>17</v>
      </c>
      <c r="C13" s="98"/>
      <c r="D13" s="9" t="s">
        <v>55</v>
      </c>
      <c r="E13" s="25" t="s">
        <v>22</v>
      </c>
      <c r="F13" s="136"/>
      <c r="G13" s="137"/>
    </row>
    <row r="14" spans="1:11" ht="22.2" x14ac:dyDescent="0.3">
      <c r="A14" s="4">
        <f t="array" ref="A14:G14">Days+29+DATE(Calendar11Year,Calendar11MonthOption,1)-WEEKDAY(DATE(Calendar11Year,Calendar11MonthOption,1),WeekdayOption)</f>
        <v>44158</v>
      </c>
      <c r="B14" s="4">
        <v>44159</v>
      </c>
      <c r="C14" s="4">
        <v>44160</v>
      </c>
      <c r="D14" s="4">
        <v>44161</v>
      </c>
      <c r="E14" s="4">
        <v>44162</v>
      </c>
      <c r="F14" s="12">
        <v>44163</v>
      </c>
      <c r="G14" s="12">
        <v>44164</v>
      </c>
    </row>
    <row r="15" spans="1:11" ht="69" x14ac:dyDescent="0.3">
      <c r="A15" s="8"/>
      <c r="B15" s="66" t="s">
        <v>105</v>
      </c>
      <c r="C15" s="8"/>
      <c r="D15" s="10" t="s">
        <v>38</v>
      </c>
      <c r="E15" s="14" t="s">
        <v>8</v>
      </c>
      <c r="F15" s="13"/>
      <c r="G15" s="13"/>
    </row>
    <row r="16" spans="1:11" ht="22.2" x14ac:dyDescent="0.3">
      <c r="A16" s="4">
        <f t="array" ref="A16:B16">Days+36+DATE(Calendar11Year,Calendar11MonthOption,1)-WEEKDAY(DATE(Calendar11Year,Calendar11MonthOption,1),WeekdayOption)</f>
        <v>44165</v>
      </c>
      <c r="B16" s="4">
        <v>44166</v>
      </c>
      <c r="C16" s="90" t="s">
        <v>0</v>
      </c>
      <c r="D16" s="91"/>
      <c r="E16" s="91"/>
      <c r="F16" s="91"/>
      <c r="G16" s="91"/>
    </row>
    <row r="17" spans="1:7" x14ac:dyDescent="0.3">
      <c r="A17" s="88" t="s">
        <v>9</v>
      </c>
      <c r="B17" s="89"/>
      <c r="C17" s="99"/>
      <c r="D17" s="99"/>
      <c r="E17" s="99"/>
      <c r="F17" s="99"/>
      <c r="G17" s="99"/>
    </row>
  </sheetData>
  <mergeCells count="17">
    <mergeCell ref="F8:G9"/>
    <mergeCell ref="A8:A9"/>
    <mergeCell ref="F11:F13"/>
    <mergeCell ref="G11:G13"/>
    <mergeCell ref="B1:D1"/>
    <mergeCell ref="A6:B6"/>
    <mergeCell ref="B8:B9"/>
    <mergeCell ref="C8:C9"/>
    <mergeCell ref="D8:D9"/>
    <mergeCell ref="A17:B17"/>
    <mergeCell ref="C17:G17"/>
    <mergeCell ref="A11:A13"/>
    <mergeCell ref="B11:B12"/>
    <mergeCell ref="C11:C12"/>
    <mergeCell ref="D11:D12"/>
    <mergeCell ref="B13:C13"/>
    <mergeCell ref="C16:G16"/>
  </mergeCells>
  <conditionalFormatting sqref="A3:E3 A5:E5 A7:E7 A10:E10 A14:E14 A16:B16 A8:B8">
    <cfRule type="expression" dxfId="72" priority="22">
      <formula>MONTH(A3)&lt;&gt;Calendar11MonthOption</formula>
    </cfRule>
  </conditionalFormatting>
  <conditionalFormatting sqref="C8">
    <cfRule type="expression" dxfId="71" priority="21">
      <formula>MONTH(C8)&lt;&gt;Calendar11MonthOption</formula>
    </cfRule>
  </conditionalFormatting>
  <conditionalFormatting sqref="F3 F5 F7 F10:F11 F14">
    <cfRule type="expression" dxfId="70" priority="20">
      <formula>MONTH(F3)&lt;&gt;Calendar8MonthOption</formula>
    </cfRule>
  </conditionalFormatting>
  <conditionalFormatting sqref="G3 G5 G7 G10:G11 G14">
    <cfRule type="expression" dxfId="69" priority="19">
      <formula>MONTH(G3)&lt;&gt;Calendar8MonthOption</formula>
    </cfRule>
  </conditionalFormatting>
  <conditionalFormatting sqref="D11">
    <cfRule type="expression" dxfId="68" priority="15">
      <formula>MONTH(D11)&lt;&gt;Calendar1MonthOption</formula>
    </cfRule>
  </conditionalFormatting>
  <conditionalFormatting sqref="D13">
    <cfRule type="expression" dxfId="67" priority="13">
      <formula>MONTH(D13)&lt;&gt;Calendar1MonthOption</formula>
    </cfRule>
  </conditionalFormatting>
  <conditionalFormatting sqref="D13">
    <cfRule type="expression" dxfId="66" priority="12">
      <formula>MONTH(D13)&lt;&gt;Calendar1MonthOption</formula>
    </cfRule>
  </conditionalFormatting>
  <conditionalFormatting sqref="E13">
    <cfRule type="expression" dxfId="65" priority="8">
      <formula>MONTH(E13)&lt;&gt;Calendar2MonthOption</formula>
    </cfRule>
  </conditionalFormatting>
  <conditionalFormatting sqref="E11:E12">
    <cfRule type="expression" dxfId="64" priority="10">
      <formula>MONTH(E11)&lt;&gt;Calendar1MonthOption</formula>
    </cfRule>
  </conditionalFormatting>
  <conditionalFormatting sqref="E12">
    <cfRule type="expression" dxfId="63" priority="9">
      <formula>MONTH(E12)&lt;&gt;Calendar1MonthOption</formula>
    </cfRule>
  </conditionalFormatting>
  <conditionalFormatting sqref="D13">
    <cfRule type="expression" dxfId="62" priority="14">
      <formula>MONTH(D13)&lt;&gt;Calendar2MonthOption</formula>
    </cfRule>
  </conditionalFormatting>
  <conditionalFormatting sqref="A11">
    <cfRule type="expression" dxfId="61" priority="18">
      <formula>MONTH(A11)&lt;&gt;Calendar3MonthOption</formula>
    </cfRule>
  </conditionalFormatting>
  <conditionalFormatting sqref="C11">
    <cfRule type="expression" dxfId="60" priority="17">
      <formula>MONTH(C11)&lt;&gt;Calendar3MonthOption</formula>
    </cfRule>
  </conditionalFormatting>
  <conditionalFormatting sqref="D11">
    <cfRule type="expression" dxfId="59" priority="16">
      <formula>MONTH(D11)&lt;&gt;Calendar3MonthOption</formula>
    </cfRule>
  </conditionalFormatting>
  <conditionalFormatting sqref="E11:E12">
    <cfRule type="expression" dxfId="58" priority="11">
      <formula>MONTH(E11)&lt;&gt;Calendar2MonthOption</formula>
    </cfRule>
  </conditionalFormatting>
  <conditionalFormatting sqref="E9">
    <cfRule type="expression" dxfId="57" priority="5">
      <formula>MONTH(E9)&lt;&gt;Calendar1MonthOption</formula>
    </cfRule>
  </conditionalFormatting>
  <conditionalFormatting sqref="E8">
    <cfRule type="expression" dxfId="56" priority="6">
      <formula>MONTH(E8)&lt;&gt;Calendar1MonthOption</formula>
    </cfRule>
  </conditionalFormatting>
  <conditionalFormatting sqref="B8">
    <cfRule type="expression" dxfId="55" priority="7">
      <formula>MONTH(B8)&lt;&gt;Calendar1MonthOption</formula>
    </cfRule>
  </conditionalFormatting>
  <conditionalFormatting sqref="E6">
    <cfRule type="expression" dxfId="54" priority="4">
      <formula>MONTH(E6)&lt;&gt;Calendar1MonthOption</formula>
    </cfRule>
  </conditionalFormatting>
  <conditionalFormatting sqref="E4">
    <cfRule type="expression" dxfId="53" priority="3">
      <formula>MONTH(E4)&lt;&gt;Calendar2MonthOption</formula>
    </cfRule>
  </conditionalFormatting>
  <conditionalFormatting sqref="E15">
    <cfRule type="expression" dxfId="52" priority="2">
      <formula>MONTH(E15)&lt;&gt;Calendar2MonthOption</formula>
    </cfRule>
  </conditionalFormatting>
  <conditionalFormatting sqref="J7">
    <cfRule type="expression" dxfId="5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9864E08F-4DC8-4CF7-91E5-7F558D9F1EB0}"/>
    <dataValidation allowBlank="1" showInputMessage="1" showErrorMessage="1" prompt="Calendar month is automatically updated based on the month selected in cell C1" sqref="B1:D1" xr:uid="{FCE65B44-29AC-4C8D-BE36-6BE72E6D5D62}"/>
    <dataValidation allowBlank="1" showInputMessage="1" showErrorMessage="1" prompt="Calendar year is automatically updated based on the year selected in cell B1" sqref="A1" xr:uid="{0F10B4C7-CA72-44AF-8316-90B78AFE64D2}"/>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AA4E-B882-47EE-B734-7969A4AC8987}">
  <dimension ref="A1:S44"/>
  <sheetViews>
    <sheetView zoomScale="70" zoomScaleNormal="70" workbookViewId="0">
      <selection activeCell="A3" sqref="A3"/>
    </sheetView>
  </sheetViews>
  <sheetFormatPr defaultColWidth="8.6640625" defaultRowHeight="14.4" x14ac:dyDescent="0.3"/>
  <cols>
    <col min="1" max="7" width="25.5546875" style="35" customWidth="1"/>
    <col min="8" max="10" width="8.6640625" style="35"/>
    <col min="11" max="11" width="46.77734375" style="35" customWidth="1"/>
    <col min="12" max="16384" width="8.6640625" style="35"/>
  </cols>
  <sheetData>
    <row r="1" spans="1:19" ht="46.8" x14ac:dyDescent="0.9">
      <c r="A1" s="36">
        <f>YEAR(DATE(Calendar11Year,Calendar11MonthOption+1,1))</f>
        <v>2020</v>
      </c>
      <c r="B1" s="143" t="str">
        <f>TEXT(DATE(Calendar11Year,Calendar11MonthOption+1,1),"mmmm")</f>
        <v>December</v>
      </c>
      <c r="C1" s="143"/>
      <c r="D1" s="143"/>
      <c r="E1" s="31"/>
      <c r="F1" s="31"/>
      <c r="G1" s="37"/>
      <c r="L1" s="140"/>
      <c r="M1" s="140"/>
      <c r="N1" s="140"/>
      <c r="O1" s="140"/>
      <c r="P1" s="140"/>
      <c r="Q1" s="140"/>
      <c r="R1" s="140"/>
      <c r="S1" s="140"/>
    </row>
    <row r="2" spans="1:19" x14ac:dyDescent="0.3">
      <c r="A2" s="32" t="str">
        <f>UPPER(TEXT(A3,"dddd"))</f>
        <v>MONDAY</v>
      </c>
      <c r="B2" s="38" t="str">
        <f t="shared" ref="B2:G2" si="0">UPPER(TEXT(B3,"dddd"))</f>
        <v>TUESDAY</v>
      </c>
      <c r="C2" s="32" t="str">
        <f t="shared" si="0"/>
        <v>WEDNESDAY</v>
      </c>
      <c r="D2" s="38" t="str">
        <f t="shared" si="0"/>
        <v>THURSDAY</v>
      </c>
      <c r="E2" s="32" t="str">
        <f t="shared" si="0"/>
        <v>FRIDAY</v>
      </c>
      <c r="F2" s="38" t="str">
        <f t="shared" si="0"/>
        <v>SATURDAY</v>
      </c>
      <c r="G2" s="32" t="str">
        <f t="shared" si="0"/>
        <v>SUNDAY</v>
      </c>
      <c r="J2" s="39"/>
      <c r="K2" s="35" t="s">
        <v>24</v>
      </c>
      <c r="L2" s="140"/>
      <c r="M2" s="140"/>
      <c r="N2" s="140"/>
      <c r="O2" s="140"/>
      <c r="P2" s="140"/>
      <c r="Q2" s="140"/>
      <c r="R2" s="140"/>
      <c r="S2" s="140"/>
    </row>
    <row r="3" spans="1:19" ht="22.2" x14ac:dyDescent="0.3">
      <c r="A3" s="33">
        <f t="array" ref="A3:G3">Days+1+DATE(Calendar12Year,Calendar12MonthOption,1)-WEEKDAY(DATE(Calendar12Year,Calendar12MonthOption,1),WeekdayOption)</f>
        <v>44165</v>
      </c>
      <c r="B3" s="33">
        <v>44166</v>
      </c>
      <c r="C3" s="33">
        <v>44167</v>
      </c>
      <c r="D3" s="33">
        <v>44168</v>
      </c>
      <c r="E3" s="33">
        <v>44169</v>
      </c>
      <c r="F3" s="40">
        <v>44170</v>
      </c>
      <c r="G3" s="40">
        <v>44171</v>
      </c>
      <c r="J3" s="41"/>
      <c r="K3" s="35" t="s">
        <v>25</v>
      </c>
      <c r="L3" s="140"/>
      <c r="M3" s="140"/>
      <c r="N3" s="140"/>
      <c r="O3" s="140"/>
      <c r="P3" s="140"/>
      <c r="Q3" s="140"/>
      <c r="R3" s="140"/>
      <c r="S3" s="140"/>
    </row>
    <row r="4" spans="1:19" ht="69" x14ac:dyDescent="0.3">
      <c r="A4" s="144" t="s">
        <v>9</v>
      </c>
      <c r="B4" s="145"/>
      <c r="C4" s="15" t="s">
        <v>10</v>
      </c>
      <c r="D4" s="34"/>
      <c r="E4" s="14" t="s">
        <v>11</v>
      </c>
      <c r="F4" s="42"/>
      <c r="G4" s="42"/>
      <c r="J4" s="43"/>
      <c r="K4" s="35" t="s">
        <v>26</v>
      </c>
      <c r="L4" s="140"/>
      <c r="M4" s="140"/>
      <c r="N4" s="140"/>
      <c r="O4" s="140"/>
      <c r="P4" s="140"/>
      <c r="Q4" s="140"/>
      <c r="R4" s="140"/>
      <c r="S4" s="140"/>
    </row>
    <row r="5" spans="1:19" ht="22.2" x14ac:dyDescent="0.3">
      <c r="A5" s="33">
        <f t="array" ref="A5:G5">Days+8+DATE(Calendar12Year,Calendar12MonthOption,1)-WEEKDAY(DATE(Calendar12Year,Calendar12MonthOption,1),WeekdayOption)</f>
        <v>44172</v>
      </c>
      <c r="B5" s="33">
        <v>44173</v>
      </c>
      <c r="C5" s="33">
        <v>44174</v>
      </c>
      <c r="D5" s="33">
        <v>44175</v>
      </c>
      <c r="E5" s="33">
        <v>44176</v>
      </c>
      <c r="F5" s="40">
        <v>44177</v>
      </c>
      <c r="G5" s="40">
        <v>44178</v>
      </c>
      <c r="J5" s="44"/>
      <c r="K5" s="35" t="s">
        <v>27</v>
      </c>
      <c r="L5" s="140"/>
      <c r="M5" s="140"/>
      <c r="N5" s="140"/>
      <c r="O5" s="140"/>
      <c r="P5" s="140"/>
      <c r="Q5" s="140"/>
      <c r="R5" s="140"/>
      <c r="S5" s="140"/>
    </row>
    <row r="6" spans="1:19" ht="27.6" x14ac:dyDescent="0.3">
      <c r="A6" s="119"/>
      <c r="B6" s="119"/>
      <c r="C6" s="80" t="s">
        <v>13</v>
      </c>
      <c r="D6" s="82" t="s">
        <v>14</v>
      </c>
      <c r="E6" s="11" t="s">
        <v>15</v>
      </c>
      <c r="F6" s="82" t="s">
        <v>17</v>
      </c>
      <c r="G6" s="84"/>
      <c r="J6" s="45"/>
      <c r="K6" s="35" t="s">
        <v>28</v>
      </c>
      <c r="L6" s="140"/>
      <c r="M6" s="140"/>
      <c r="N6" s="140"/>
      <c r="O6" s="140"/>
      <c r="P6" s="140"/>
      <c r="Q6" s="140"/>
      <c r="R6" s="140"/>
      <c r="S6" s="140"/>
    </row>
    <row r="7" spans="1:19" ht="55.2" x14ac:dyDescent="0.3">
      <c r="A7" s="120"/>
      <c r="B7" s="120"/>
      <c r="C7" s="81"/>
      <c r="D7" s="83"/>
      <c r="E7" s="14" t="s">
        <v>16</v>
      </c>
      <c r="F7" s="83"/>
      <c r="G7" s="85"/>
      <c r="J7" s="10"/>
      <c r="K7" s="35" t="s">
        <v>29</v>
      </c>
      <c r="L7" s="140"/>
      <c r="M7" s="140"/>
      <c r="N7" s="140"/>
      <c r="O7" s="140"/>
      <c r="P7" s="140"/>
      <c r="Q7" s="140"/>
      <c r="R7" s="140"/>
      <c r="S7" s="140"/>
    </row>
    <row r="8" spans="1:19" ht="22.2" x14ac:dyDescent="0.3">
      <c r="A8" s="33">
        <f t="array" ref="A8:G8">Days+15+DATE(Calendar12Year,Calendar12MonthOption,1)-WEEKDAY(DATE(Calendar12Year,Calendar12MonthOption,1),WeekdayOption)</f>
        <v>44179</v>
      </c>
      <c r="B8" s="33">
        <v>44180</v>
      </c>
      <c r="C8" s="33">
        <v>44181</v>
      </c>
      <c r="D8" s="33">
        <v>44182</v>
      </c>
      <c r="E8" s="33">
        <v>44183</v>
      </c>
      <c r="F8" s="40">
        <v>44184</v>
      </c>
      <c r="G8" s="40">
        <v>44185</v>
      </c>
      <c r="J8" s="46"/>
      <c r="K8" s="35" t="s">
        <v>30</v>
      </c>
      <c r="L8" s="140"/>
      <c r="M8" s="140"/>
      <c r="N8" s="140"/>
      <c r="O8" s="140"/>
      <c r="P8" s="140"/>
      <c r="Q8" s="140"/>
      <c r="R8" s="140"/>
      <c r="S8" s="140"/>
    </row>
    <row r="9" spans="1:19" ht="55.2" x14ac:dyDescent="0.3">
      <c r="A9" s="92" t="s">
        <v>17</v>
      </c>
      <c r="B9" s="94" t="s">
        <v>18</v>
      </c>
      <c r="C9" s="95" t="s">
        <v>19</v>
      </c>
      <c r="D9" s="96" t="s">
        <v>20</v>
      </c>
      <c r="E9" s="9" t="s">
        <v>5</v>
      </c>
      <c r="F9" s="40"/>
      <c r="G9" s="40"/>
      <c r="J9" s="47"/>
      <c r="K9" s="35" t="s">
        <v>31</v>
      </c>
      <c r="L9" s="140"/>
      <c r="M9" s="140"/>
      <c r="N9" s="140"/>
      <c r="O9" s="140"/>
      <c r="P9" s="140"/>
      <c r="Q9" s="140"/>
      <c r="R9" s="140"/>
      <c r="S9" s="140"/>
    </row>
    <row r="10" spans="1:19" ht="27.6" x14ac:dyDescent="0.3">
      <c r="A10" s="92"/>
      <c r="B10" s="94"/>
      <c r="C10" s="95"/>
      <c r="D10" s="96"/>
      <c r="E10" s="11" t="s">
        <v>6</v>
      </c>
      <c r="F10" s="40"/>
      <c r="G10" s="40"/>
      <c r="L10" s="140"/>
      <c r="M10" s="140"/>
      <c r="N10" s="140"/>
      <c r="O10" s="140"/>
      <c r="P10" s="140"/>
      <c r="Q10" s="140"/>
      <c r="R10" s="140"/>
      <c r="S10" s="140"/>
    </row>
    <row r="11" spans="1:19" ht="41.4" x14ac:dyDescent="0.3">
      <c r="A11" s="93"/>
      <c r="B11" s="97" t="s">
        <v>17</v>
      </c>
      <c r="C11" s="98"/>
      <c r="D11" s="9" t="s">
        <v>55</v>
      </c>
      <c r="E11" s="25" t="s">
        <v>22</v>
      </c>
      <c r="F11" s="42"/>
      <c r="G11" s="42"/>
      <c r="L11" s="140"/>
      <c r="M11" s="140"/>
      <c r="N11" s="140"/>
      <c r="O11" s="140"/>
      <c r="P11" s="140"/>
      <c r="Q11" s="140"/>
      <c r="R11" s="140"/>
      <c r="S11" s="140"/>
    </row>
    <row r="12" spans="1:19" ht="22.2" x14ac:dyDescent="0.3">
      <c r="A12" s="33">
        <f t="array" ref="A12:G12">Days+22+DATE(Calendar12Year,Calendar12MonthOption,1)-WEEKDAY(DATE(Calendar12Year,Calendar12MonthOption,1),WeekdayOption)</f>
        <v>44186</v>
      </c>
      <c r="B12" s="33">
        <v>44187</v>
      </c>
      <c r="C12" s="33">
        <v>44188</v>
      </c>
      <c r="D12" s="33">
        <v>44189</v>
      </c>
      <c r="E12" s="33">
        <v>44190</v>
      </c>
      <c r="F12" s="40">
        <v>44191</v>
      </c>
      <c r="G12" s="40">
        <v>44192</v>
      </c>
      <c r="L12" s="140"/>
      <c r="M12" s="140"/>
      <c r="N12" s="140"/>
      <c r="O12" s="140"/>
      <c r="P12" s="140"/>
      <c r="Q12" s="140"/>
      <c r="R12" s="140"/>
      <c r="S12" s="140"/>
    </row>
    <row r="13" spans="1:19" x14ac:dyDescent="0.3">
      <c r="A13" s="34"/>
      <c r="B13" s="34"/>
      <c r="C13" s="34"/>
      <c r="D13" s="34"/>
      <c r="E13" s="10" t="s">
        <v>39</v>
      </c>
      <c r="F13" s="42"/>
      <c r="G13" s="42"/>
      <c r="L13" s="140"/>
      <c r="M13" s="140"/>
      <c r="N13" s="140"/>
      <c r="O13" s="140"/>
      <c r="P13" s="140"/>
      <c r="Q13" s="140"/>
      <c r="R13" s="140"/>
      <c r="S13" s="140"/>
    </row>
    <row r="14" spans="1:19" ht="22.2" x14ac:dyDescent="0.3">
      <c r="A14" s="33">
        <f t="array" ref="A14:G14">Days+29+DATE(Calendar12Year,Calendar12MonthOption,1)-WEEKDAY(DATE(Calendar12Year,Calendar12MonthOption,1),WeekdayOption)</f>
        <v>44193</v>
      </c>
      <c r="B14" s="33">
        <v>44194</v>
      </c>
      <c r="C14" s="33">
        <v>44195</v>
      </c>
      <c r="D14" s="33">
        <v>44196</v>
      </c>
      <c r="E14" s="33">
        <v>44197</v>
      </c>
      <c r="F14" s="40">
        <v>44198</v>
      </c>
      <c r="G14" s="40">
        <v>44199</v>
      </c>
      <c r="L14" s="140"/>
      <c r="M14" s="140"/>
      <c r="N14" s="140"/>
      <c r="O14" s="140"/>
      <c r="P14" s="140"/>
      <c r="Q14" s="140"/>
      <c r="R14" s="140"/>
      <c r="S14" s="140"/>
    </row>
    <row r="15" spans="1:19" x14ac:dyDescent="0.3">
      <c r="A15" s="34"/>
      <c r="B15" s="34"/>
      <c r="C15" s="34"/>
      <c r="D15" s="34"/>
      <c r="E15" s="34"/>
      <c r="F15" s="42"/>
      <c r="G15" s="42"/>
      <c r="L15" s="140"/>
      <c r="M15" s="140"/>
      <c r="N15" s="140"/>
      <c r="O15" s="140"/>
      <c r="P15" s="140"/>
      <c r="Q15" s="140"/>
      <c r="R15" s="140"/>
      <c r="S15" s="140"/>
    </row>
    <row r="16" spans="1:19" ht="22.2" x14ac:dyDescent="0.3">
      <c r="A16" s="33">
        <f t="array" ref="A16:B16">Days+36+DATE(Calendar12Year,Calendar12MonthOption,1)-WEEKDAY(DATE(Calendar12Year,Calendar12MonthOption,1),WeekdayOption)</f>
        <v>44200</v>
      </c>
      <c r="B16" s="33">
        <v>44201</v>
      </c>
      <c r="C16" s="141" t="s">
        <v>0</v>
      </c>
      <c r="D16" s="142"/>
      <c r="E16" s="142"/>
      <c r="F16" s="142"/>
      <c r="G16" s="142"/>
      <c r="L16" s="140"/>
      <c r="M16" s="140"/>
      <c r="N16" s="140"/>
      <c r="O16" s="140"/>
      <c r="P16" s="140"/>
      <c r="Q16" s="140"/>
      <c r="R16" s="140"/>
      <c r="S16" s="140"/>
    </row>
    <row r="17" spans="1:19" ht="27.6" x14ac:dyDescent="0.3">
      <c r="A17" s="73" t="s">
        <v>106</v>
      </c>
      <c r="B17" s="72"/>
      <c r="C17" s="72"/>
      <c r="D17" s="72"/>
      <c r="E17" s="72"/>
      <c r="F17" s="72"/>
      <c r="G17" s="72"/>
      <c r="H17" s="72"/>
      <c r="I17" s="72"/>
      <c r="J17" s="72"/>
      <c r="K17" s="72"/>
      <c r="L17" s="140"/>
      <c r="M17" s="140"/>
      <c r="N17" s="140"/>
      <c r="O17" s="140"/>
      <c r="P17" s="140"/>
      <c r="Q17" s="140"/>
      <c r="R17" s="140"/>
      <c r="S17" s="140"/>
    </row>
    <row r="18" spans="1:19" x14ac:dyDescent="0.3">
      <c r="A18" s="72"/>
      <c r="B18" s="72"/>
      <c r="C18" s="72"/>
      <c r="D18" s="72"/>
      <c r="E18" s="72"/>
      <c r="F18" s="72"/>
      <c r="G18" s="72"/>
      <c r="H18" s="72"/>
      <c r="I18" s="72"/>
      <c r="J18" s="72"/>
      <c r="K18" s="72"/>
      <c r="L18" s="140"/>
      <c r="M18" s="140"/>
      <c r="N18" s="140"/>
      <c r="O18" s="140"/>
      <c r="P18" s="140"/>
      <c r="Q18" s="140"/>
      <c r="R18" s="140"/>
      <c r="S18" s="140"/>
    </row>
    <row r="19" spans="1:19" x14ac:dyDescent="0.3">
      <c r="A19" s="72"/>
      <c r="B19" s="72"/>
      <c r="C19" s="72"/>
      <c r="D19" s="72"/>
      <c r="E19" s="72"/>
      <c r="F19" s="72"/>
      <c r="G19" s="72"/>
      <c r="H19" s="72"/>
      <c r="I19" s="72"/>
      <c r="J19" s="72"/>
      <c r="K19" s="72"/>
      <c r="L19" s="140"/>
      <c r="M19" s="140"/>
      <c r="N19" s="140"/>
      <c r="O19" s="140"/>
      <c r="P19" s="140"/>
      <c r="Q19" s="140"/>
      <c r="R19" s="140"/>
      <c r="S19" s="140"/>
    </row>
    <row r="20" spans="1:19" x14ac:dyDescent="0.3">
      <c r="A20" s="72"/>
      <c r="B20" s="72"/>
      <c r="C20" s="72"/>
      <c r="D20" s="72"/>
      <c r="E20" s="72"/>
      <c r="F20" s="72"/>
      <c r="G20" s="72"/>
      <c r="H20" s="72"/>
      <c r="I20" s="72"/>
      <c r="J20" s="72"/>
      <c r="K20" s="72"/>
      <c r="L20" s="140"/>
      <c r="M20" s="140"/>
      <c r="N20" s="140"/>
      <c r="O20" s="140"/>
      <c r="P20" s="140"/>
      <c r="Q20" s="140"/>
      <c r="R20" s="140"/>
      <c r="S20" s="140"/>
    </row>
    <row r="21" spans="1:19" x14ac:dyDescent="0.3">
      <c r="A21" s="72"/>
      <c r="B21" s="72"/>
      <c r="C21" s="72"/>
      <c r="D21" s="72"/>
      <c r="E21" s="72"/>
      <c r="F21" s="72"/>
      <c r="G21" s="72"/>
      <c r="H21" s="72"/>
      <c r="I21" s="72"/>
      <c r="J21" s="72"/>
      <c r="K21" s="72"/>
      <c r="L21" s="140"/>
      <c r="M21" s="140"/>
      <c r="N21" s="140"/>
      <c r="O21" s="140"/>
      <c r="P21" s="140"/>
      <c r="Q21" s="140"/>
      <c r="R21" s="140"/>
      <c r="S21" s="140"/>
    </row>
    <row r="22" spans="1:19" x14ac:dyDescent="0.3">
      <c r="A22" s="72"/>
      <c r="B22" s="72"/>
      <c r="C22" s="72"/>
      <c r="D22" s="72"/>
      <c r="E22" s="72"/>
      <c r="F22" s="72"/>
      <c r="G22" s="72"/>
      <c r="H22" s="72"/>
      <c r="I22" s="72"/>
      <c r="J22" s="72"/>
      <c r="K22" s="72"/>
      <c r="L22" s="140"/>
      <c r="M22" s="140"/>
      <c r="N22" s="140"/>
      <c r="O22" s="140"/>
      <c r="P22" s="140"/>
      <c r="Q22" s="140"/>
      <c r="R22" s="140"/>
      <c r="S22" s="140"/>
    </row>
    <row r="23" spans="1:19" x14ac:dyDescent="0.3">
      <c r="A23" s="72"/>
      <c r="B23" s="72"/>
      <c r="C23" s="72"/>
      <c r="D23" s="72"/>
      <c r="E23" s="72"/>
      <c r="F23" s="72"/>
      <c r="G23" s="72"/>
      <c r="H23" s="72"/>
      <c r="I23" s="72"/>
      <c r="J23" s="72"/>
      <c r="K23" s="72"/>
      <c r="L23" s="140"/>
      <c r="M23" s="140"/>
      <c r="N23" s="140"/>
      <c r="O23" s="140"/>
      <c r="P23" s="140"/>
      <c r="Q23" s="140"/>
      <c r="R23" s="140"/>
      <c r="S23" s="140"/>
    </row>
    <row r="24" spans="1:19" x14ac:dyDescent="0.3">
      <c r="A24" s="72"/>
      <c r="B24" s="72"/>
      <c r="C24" s="72"/>
      <c r="D24" s="72"/>
      <c r="E24" s="72"/>
      <c r="F24" s="72"/>
      <c r="G24" s="72"/>
      <c r="H24" s="72"/>
      <c r="I24" s="72"/>
      <c r="J24" s="72"/>
      <c r="K24" s="72"/>
      <c r="L24" s="140"/>
      <c r="M24" s="140"/>
      <c r="N24" s="140"/>
      <c r="O24" s="140"/>
      <c r="P24" s="140"/>
      <c r="Q24" s="140"/>
      <c r="R24" s="140"/>
      <c r="S24" s="140"/>
    </row>
    <row r="25" spans="1:19" x14ac:dyDescent="0.3">
      <c r="A25" s="72"/>
      <c r="B25" s="72"/>
      <c r="C25" s="72"/>
      <c r="D25" s="72"/>
      <c r="E25" s="72"/>
      <c r="F25" s="72"/>
      <c r="G25" s="72"/>
      <c r="H25" s="72"/>
      <c r="I25" s="72"/>
      <c r="J25" s="72"/>
      <c r="K25" s="72"/>
      <c r="L25" s="140"/>
      <c r="M25" s="140"/>
      <c r="N25" s="140"/>
      <c r="O25" s="140"/>
      <c r="P25" s="140"/>
      <c r="Q25" s="140"/>
      <c r="R25" s="140"/>
      <c r="S25" s="140"/>
    </row>
    <row r="26" spans="1:19" x14ac:dyDescent="0.3">
      <c r="A26" s="72"/>
      <c r="B26" s="72"/>
      <c r="C26" s="72"/>
      <c r="D26" s="72"/>
      <c r="E26" s="72"/>
      <c r="F26" s="72"/>
      <c r="G26" s="72"/>
      <c r="H26" s="72"/>
      <c r="I26" s="72"/>
      <c r="J26" s="72"/>
      <c r="K26" s="72"/>
      <c r="L26" s="140"/>
      <c r="M26" s="140"/>
      <c r="N26" s="140"/>
      <c r="O26" s="140"/>
      <c r="P26" s="140"/>
      <c r="Q26" s="140"/>
      <c r="R26" s="140"/>
      <c r="S26" s="140"/>
    </row>
    <row r="27" spans="1:19" x14ac:dyDescent="0.3">
      <c r="A27" s="72"/>
      <c r="B27" s="72"/>
      <c r="C27" s="72"/>
      <c r="D27" s="72"/>
      <c r="E27" s="72"/>
      <c r="F27" s="72"/>
      <c r="G27" s="72"/>
      <c r="H27" s="72"/>
      <c r="I27" s="72"/>
      <c r="J27" s="72"/>
      <c r="K27" s="72"/>
      <c r="L27" s="140"/>
      <c r="M27" s="140"/>
      <c r="N27" s="140"/>
      <c r="O27" s="140"/>
      <c r="P27" s="140"/>
      <c r="Q27" s="140"/>
      <c r="R27" s="140"/>
      <c r="S27" s="140"/>
    </row>
    <row r="28" spans="1:19" x14ac:dyDescent="0.3">
      <c r="A28" s="72"/>
      <c r="B28" s="72"/>
      <c r="C28" s="72"/>
      <c r="D28" s="72"/>
      <c r="E28" s="72"/>
      <c r="F28" s="72"/>
      <c r="G28" s="72"/>
      <c r="H28" s="72"/>
      <c r="I28" s="72"/>
      <c r="J28" s="72"/>
      <c r="K28" s="72"/>
      <c r="L28" s="140"/>
      <c r="M28" s="140"/>
      <c r="N28" s="140"/>
      <c r="O28" s="140"/>
      <c r="P28" s="140"/>
      <c r="Q28" s="140"/>
      <c r="R28" s="140"/>
      <c r="S28" s="140"/>
    </row>
    <row r="29" spans="1:19" x14ac:dyDescent="0.3">
      <c r="A29" s="72"/>
      <c r="B29" s="72"/>
      <c r="C29" s="72"/>
      <c r="D29" s="72"/>
      <c r="E29" s="72"/>
      <c r="F29" s="72"/>
      <c r="G29" s="72"/>
      <c r="H29" s="72"/>
      <c r="I29" s="72"/>
      <c r="J29" s="72"/>
      <c r="K29" s="72"/>
      <c r="L29" s="140"/>
      <c r="M29" s="140"/>
      <c r="N29" s="140"/>
      <c r="O29" s="140"/>
      <c r="P29" s="140"/>
      <c r="Q29" s="140"/>
      <c r="R29" s="140"/>
      <c r="S29" s="140"/>
    </row>
    <row r="30" spans="1:19" x14ac:dyDescent="0.3">
      <c r="A30" s="72"/>
      <c r="B30" s="72"/>
      <c r="C30" s="72"/>
      <c r="D30" s="72"/>
      <c r="E30" s="72"/>
      <c r="F30" s="72"/>
      <c r="G30" s="72"/>
      <c r="H30" s="72"/>
      <c r="I30" s="72"/>
      <c r="J30" s="72"/>
      <c r="K30" s="72"/>
      <c r="L30" s="140"/>
      <c r="M30" s="140"/>
      <c r="N30" s="140"/>
      <c r="O30" s="140"/>
      <c r="P30" s="140"/>
      <c r="Q30" s="140"/>
      <c r="R30" s="140"/>
      <c r="S30" s="140"/>
    </row>
    <row r="31" spans="1:19" x14ac:dyDescent="0.3">
      <c r="A31" s="72"/>
      <c r="B31" s="72"/>
      <c r="C31" s="72"/>
      <c r="D31" s="72"/>
      <c r="E31" s="72"/>
      <c r="F31" s="72"/>
      <c r="G31" s="72"/>
      <c r="H31" s="72"/>
      <c r="I31" s="72"/>
      <c r="J31" s="72"/>
      <c r="K31" s="72"/>
      <c r="L31" s="140"/>
      <c r="M31" s="140"/>
      <c r="N31" s="140"/>
      <c r="O31" s="140"/>
      <c r="P31" s="140"/>
      <c r="Q31" s="140"/>
      <c r="R31" s="140"/>
      <c r="S31" s="140"/>
    </row>
    <row r="32" spans="1:19" x14ac:dyDescent="0.3">
      <c r="A32" s="72"/>
      <c r="B32" s="72"/>
      <c r="C32" s="72"/>
      <c r="D32" s="72"/>
      <c r="E32" s="72"/>
      <c r="F32" s="72"/>
      <c r="G32" s="72"/>
      <c r="H32" s="72"/>
      <c r="I32" s="72"/>
      <c r="J32" s="72"/>
      <c r="K32" s="72"/>
      <c r="L32" s="140"/>
      <c r="M32" s="140"/>
      <c r="N32" s="140"/>
      <c r="O32" s="140"/>
      <c r="P32" s="140"/>
      <c r="Q32" s="140"/>
      <c r="R32" s="140"/>
      <c r="S32" s="140"/>
    </row>
    <row r="33" spans="1:19" x14ac:dyDescent="0.3">
      <c r="A33" s="72"/>
      <c r="B33" s="72"/>
      <c r="C33" s="72"/>
      <c r="D33" s="72"/>
      <c r="E33" s="72"/>
      <c r="F33" s="72"/>
      <c r="G33" s="72"/>
      <c r="H33" s="72"/>
      <c r="I33" s="72"/>
      <c r="J33" s="72"/>
      <c r="K33" s="72"/>
      <c r="L33" s="140"/>
      <c r="M33" s="140"/>
      <c r="N33" s="140"/>
      <c r="O33" s="140"/>
      <c r="P33" s="140"/>
      <c r="Q33" s="140"/>
      <c r="R33" s="140"/>
      <c r="S33" s="140"/>
    </row>
    <row r="34" spans="1:19" x14ac:dyDescent="0.3">
      <c r="A34" s="72"/>
      <c r="B34" s="72"/>
      <c r="C34" s="72"/>
      <c r="D34" s="72"/>
      <c r="E34" s="72"/>
      <c r="F34" s="72"/>
      <c r="G34" s="72"/>
      <c r="H34" s="72"/>
      <c r="I34" s="72"/>
      <c r="J34" s="72"/>
      <c r="K34" s="72"/>
      <c r="L34" s="140"/>
      <c r="M34" s="140"/>
      <c r="N34" s="140"/>
      <c r="O34" s="140"/>
      <c r="P34" s="140"/>
      <c r="Q34" s="140"/>
      <c r="R34" s="140"/>
      <c r="S34" s="140"/>
    </row>
    <row r="35" spans="1:19" x14ac:dyDescent="0.3">
      <c r="A35" s="72"/>
      <c r="B35" s="72"/>
      <c r="C35" s="72"/>
      <c r="D35" s="72"/>
      <c r="E35" s="72"/>
      <c r="F35" s="72"/>
      <c r="G35" s="72"/>
      <c r="H35" s="72"/>
      <c r="I35" s="72"/>
      <c r="J35" s="72"/>
      <c r="K35" s="72"/>
      <c r="L35" s="140"/>
      <c r="M35" s="140"/>
      <c r="N35" s="140"/>
      <c r="O35" s="140"/>
      <c r="P35" s="140"/>
      <c r="Q35" s="140"/>
      <c r="R35" s="140"/>
      <c r="S35" s="140"/>
    </row>
    <row r="36" spans="1:19" x14ac:dyDescent="0.3">
      <c r="A36" s="72"/>
      <c r="B36" s="72"/>
      <c r="C36" s="72"/>
      <c r="D36" s="72"/>
      <c r="E36" s="72"/>
      <c r="F36" s="72"/>
      <c r="G36" s="72"/>
      <c r="H36" s="72"/>
      <c r="I36" s="72"/>
      <c r="J36" s="72"/>
      <c r="K36" s="72"/>
      <c r="L36" s="140"/>
      <c r="M36" s="140"/>
      <c r="N36" s="140"/>
      <c r="O36" s="140"/>
      <c r="P36" s="140"/>
      <c r="Q36" s="140"/>
      <c r="R36" s="140"/>
      <c r="S36" s="140"/>
    </row>
    <row r="37" spans="1:19" x14ac:dyDescent="0.3">
      <c r="A37" s="72"/>
      <c r="B37" s="72"/>
      <c r="C37" s="72"/>
      <c r="D37" s="72"/>
      <c r="E37" s="72"/>
      <c r="F37" s="72"/>
      <c r="G37" s="72"/>
      <c r="H37" s="72"/>
      <c r="I37" s="72"/>
      <c r="J37" s="72"/>
      <c r="K37" s="72"/>
      <c r="L37" s="140"/>
      <c r="M37" s="140"/>
      <c r="N37" s="140"/>
      <c r="O37" s="140"/>
      <c r="P37" s="140"/>
      <c r="Q37" s="140"/>
      <c r="R37" s="140"/>
      <c r="S37" s="140"/>
    </row>
    <row r="38" spans="1:19" x14ac:dyDescent="0.3">
      <c r="A38" s="72"/>
      <c r="B38" s="72"/>
      <c r="C38" s="72"/>
      <c r="D38" s="72"/>
      <c r="E38" s="72"/>
      <c r="F38" s="72"/>
      <c r="G38" s="72"/>
      <c r="H38" s="72"/>
      <c r="I38" s="72"/>
      <c r="J38" s="72"/>
      <c r="K38" s="72"/>
      <c r="L38" s="140"/>
      <c r="M38" s="140"/>
      <c r="N38" s="140"/>
      <c r="O38" s="140"/>
      <c r="P38" s="140"/>
      <c r="Q38" s="140"/>
      <c r="R38" s="140"/>
      <c r="S38" s="140"/>
    </row>
    <row r="39" spans="1:19" x14ac:dyDescent="0.3">
      <c r="A39" s="72"/>
      <c r="B39" s="72"/>
      <c r="C39" s="72"/>
      <c r="D39" s="72"/>
      <c r="E39" s="72"/>
      <c r="F39" s="72"/>
      <c r="G39" s="72"/>
      <c r="H39" s="72"/>
      <c r="I39" s="72"/>
      <c r="J39" s="72"/>
      <c r="K39" s="72"/>
      <c r="L39" s="140"/>
      <c r="M39" s="140"/>
      <c r="N39" s="140"/>
      <c r="O39" s="140"/>
      <c r="P39" s="140"/>
      <c r="Q39" s="140"/>
      <c r="R39" s="140"/>
      <c r="S39" s="140"/>
    </row>
    <row r="44" spans="1:19" x14ac:dyDescent="0.3">
      <c r="A44"/>
      <c r="B44"/>
      <c r="C44"/>
      <c r="D44"/>
      <c r="E44"/>
      <c r="F44"/>
      <c r="G44"/>
    </row>
  </sheetData>
  <mergeCells count="14">
    <mergeCell ref="L1:S39"/>
    <mergeCell ref="A6:A7"/>
    <mergeCell ref="B6:B7"/>
    <mergeCell ref="C16:G16"/>
    <mergeCell ref="B1:D1"/>
    <mergeCell ref="A4:B4"/>
    <mergeCell ref="C6:C7"/>
    <mergeCell ref="D6:D7"/>
    <mergeCell ref="F6:G7"/>
    <mergeCell ref="A9:A11"/>
    <mergeCell ref="B9:B10"/>
    <mergeCell ref="C9:C10"/>
    <mergeCell ref="D9:D10"/>
    <mergeCell ref="B11:C11"/>
  </mergeCells>
  <conditionalFormatting sqref="A3:E3 A5:E5 A8:E8 A12:E12 A14:E14 A16:B16 A6:B6">
    <cfRule type="expression" dxfId="50" priority="21">
      <formula>MONTH(A3)&lt;&gt;Calendar12MonthOption</formula>
    </cfRule>
  </conditionalFormatting>
  <conditionalFormatting sqref="E13">
    <cfRule type="expression" dxfId="49" priority="20">
      <formula>MONTH(E13)&lt;&gt;Calendar12MonthOption</formula>
    </cfRule>
  </conditionalFormatting>
  <conditionalFormatting sqref="E13">
    <cfRule type="expression" dxfId="48" priority="19">
      <formula>MONTH(E13)&lt;&gt;Calendar12MonthOption</formula>
    </cfRule>
  </conditionalFormatting>
  <conditionalFormatting sqref="F3 F5 F8:F10 F12 F14">
    <cfRule type="expression" dxfId="47" priority="18">
      <formula>MONTH(F3)&lt;&gt;Calendar8MonthOption</formula>
    </cfRule>
  </conditionalFormatting>
  <conditionalFormatting sqref="G3 G5 G8:G10 G12 G14">
    <cfRule type="expression" dxfId="46" priority="17">
      <formula>MONTH(G3)&lt;&gt;Calendar8MonthOption</formula>
    </cfRule>
  </conditionalFormatting>
  <conditionalFormatting sqref="D9">
    <cfRule type="expression" dxfId="45" priority="13">
      <formula>MONTH(D9)&lt;&gt;Calendar1MonthOption</formula>
    </cfRule>
  </conditionalFormatting>
  <conditionalFormatting sqref="D11">
    <cfRule type="expression" dxfId="44" priority="11">
      <formula>MONTH(D11)&lt;&gt;Calendar1MonthOption</formula>
    </cfRule>
  </conditionalFormatting>
  <conditionalFormatting sqref="D11">
    <cfRule type="expression" dxfId="43" priority="10">
      <formula>MONTH(D11)&lt;&gt;Calendar1MonthOption</formula>
    </cfRule>
  </conditionalFormatting>
  <conditionalFormatting sqref="E11">
    <cfRule type="expression" dxfId="42" priority="6">
      <formula>MONTH(E11)&lt;&gt;Calendar2MonthOption</formula>
    </cfRule>
  </conditionalFormatting>
  <conditionalFormatting sqref="E9:E10">
    <cfRule type="expression" dxfId="41" priority="8">
      <formula>MONTH(E9)&lt;&gt;Calendar1MonthOption</formula>
    </cfRule>
  </conditionalFormatting>
  <conditionalFormatting sqref="E10">
    <cfRule type="expression" dxfId="40" priority="7">
      <formula>MONTH(E10)&lt;&gt;Calendar1MonthOption</formula>
    </cfRule>
  </conditionalFormatting>
  <conditionalFormatting sqref="D11">
    <cfRule type="expression" dxfId="39" priority="12">
      <formula>MONTH(D11)&lt;&gt;Calendar2MonthOption</formula>
    </cfRule>
  </conditionalFormatting>
  <conditionalFormatting sqref="A9">
    <cfRule type="expression" dxfId="38" priority="16">
      <formula>MONTH(A9)&lt;&gt;Calendar3MonthOption</formula>
    </cfRule>
  </conditionalFormatting>
  <conditionalFormatting sqref="C9">
    <cfRule type="expression" dxfId="37" priority="15">
      <formula>MONTH(C9)&lt;&gt;Calendar3MonthOption</formula>
    </cfRule>
  </conditionalFormatting>
  <conditionalFormatting sqref="D9">
    <cfRule type="expression" dxfId="36" priority="14">
      <formula>MONTH(D9)&lt;&gt;Calendar3MonthOption</formula>
    </cfRule>
  </conditionalFormatting>
  <conditionalFormatting sqref="E9:E10">
    <cfRule type="expression" dxfId="35" priority="9">
      <formula>MONTH(E9)&lt;&gt;Calendar2MonthOption</formula>
    </cfRule>
  </conditionalFormatting>
  <conditionalFormatting sqref="E7">
    <cfRule type="expression" dxfId="34" priority="3">
      <formula>MONTH(E7)&lt;&gt;Calendar1MonthOption</formula>
    </cfRule>
  </conditionalFormatting>
  <conditionalFormatting sqref="E6">
    <cfRule type="expression" dxfId="33" priority="4">
      <formula>MONTH(E6)&lt;&gt;Calendar1MonthOption</formula>
    </cfRule>
  </conditionalFormatting>
  <conditionalFormatting sqref="C6">
    <cfRule type="expression" dxfId="32" priority="5">
      <formula>MONTH(C6)&lt;&gt;Calendar1MonthOption</formula>
    </cfRule>
  </conditionalFormatting>
  <conditionalFormatting sqref="E4">
    <cfRule type="expression" dxfId="31" priority="2">
      <formula>MONTH(E4)&lt;&gt;Calendar1MonthOption</formula>
    </cfRule>
  </conditionalFormatting>
  <conditionalFormatting sqref="J7">
    <cfRule type="expression" dxfId="3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ACDFF09-AB13-4D86-92EA-56F96B53FA0B}"/>
    <dataValidation allowBlank="1" showInputMessage="1" showErrorMessage="1" prompt="Calendar month is automatically updated based on the month selected in cell C1" sqref="B1:D1" xr:uid="{0916CF7F-32FD-413F-8BAE-7CEF717B7DC6}"/>
    <dataValidation allowBlank="1" showInputMessage="1" showErrorMessage="1" prompt="Calendar year is automatically updated based on the year selected in cell B1" sqref="A1" xr:uid="{CCFC62F2-0DAD-4CB0-A764-5845B3507A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Release Dates</vt:lpstr>
      <vt:lpstr>Definitions</vt:lpstr>
      <vt:lpstr>Calendar</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2020-03-24T17:01:04Z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