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autoCompressPictures="0"/>
  <xr:revisionPtr revIDLastSave="0" documentId="8_{B764429E-22D5-4944-990F-5D5CFC20A4F1}" xr6:coauthVersionLast="47" xr6:coauthVersionMax="47" xr10:uidLastSave="{00000000-0000-0000-0000-000000000000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Calendar!$C$181</definedName>
    <definedName name="Calendar10MonthOption">MATCH(Calendar10Month,Months,0)</definedName>
    <definedName name="Calendar10Year">Calendar!$B$181</definedName>
    <definedName name="Calendar11Month">Calendar!$C$201</definedName>
    <definedName name="Calendar11MonthOption">MATCH(Calendar11Month,Months,0)</definedName>
    <definedName name="Calendar11Year">Calendar!$B$201</definedName>
    <definedName name="Calendar12Month">Calendar!$C$222</definedName>
    <definedName name="Calendar12MonthOption">MATCH(Calendar12Month,Months,0)</definedName>
    <definedName name="Calendar12Year">Calendar!$B$222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Calendar!$C$21</definedName>
    <definedName name="Calendar2MonthOption">MATCH(Calendar2Month,Months,0)</definedName>
    <definedName name="Calendar2Year">Calendar!$B$21</definedName>
    <definedName name="Calendar3Month">Calendar!$C$41</definedName>
    <definedName name="Calendar3MonthOption">MATCH(Calendar3Month,Months,0)</definedName>
    <definedName name="Calendar3Year">Calendar!$B$41</definedName>
    <definedName name="Calendar4Month">Calendar!$C$61</definedName>
    <definedName name="Calendar4MonthOption">MATCH(Calendar4Month,Months,0)</definedName>
    <definedName name="Calendar4Year">Calendar!$B$61</definedName>
    <definedName name="Calendar5Month">Calendar!$C$81</definedName>
    <definedName name="Calendar5MonthOption">MATCH(Calendar5Month,Months,0)</definedName>
    <definedName name="Calendar5Year">Calendar!$B$81</definedName>
    <definedName name="Calendar6Month">Calendar!$C$101</definedName>
    <definedName name="Calendar6MonthOption">MATCH(Calendar6Month,Months,0)</definedName>
    <definedName name="Calendar6Year">Calendar!$B$101</definedName>
    <definedName name="Calendar7Month">Calendar!$C$121</definedName>
    <definedName name="Calendar7MonthOption">MATCH(Calendar7Month,Months,0)</definedName>
    <definedName name="Calendar7Year">Calendar!$B$121</definedName>
    <definedName name="Calendar8Month">Calendar!$C$140</definedName>
    <definedName name="Calendar8MonthOption">MATCH(Calendar8Month,Months,0)</definedName>
    <definedName name="Calendar8Year">Calendar!$B$140</definedName>
    <definedName name="Calendar9Month">Calendar!$C$161</definedName>
    <definedName name="Calendar9MonthOption">MATCH(Calendar9Month,Months,0)</definedName>
    <definedName name="Calendar9Year">Calendar!$B$161</definedName>
    <definedName name="ColumnTitleRegion1..H12.1">Calendar!$B$2</definedName>
    <definedName name="ColumnTitleRegion10..H54.1">Calendar!$B$62</definedName>
    <definedName name="ColumnTitleRegion11..C56.1">Calendar!$B$62</definedName>
    <definedName name="ColumnTitleRegion12..D56.1">Calendar!$D$79</definedName>
    <definedName name="ColumnTitleRegion13..H68.1">Calendar!$B$82</definedName>
    <definedName name="ColumnTitleRegion14..C70.1">Calendar!$B$82</definedName>
    <definedName name="ColumnTitleRegion15..D70.1">Calendar!$D$99</definedName>
    <definedName name="ColumnTitleRegion16..H82.1">Calendar!$B$102</definedName>
    <definedName name="ColumnTitleRegion17..C84.1">Calendar!$B$102</definedName>
    <definedName name="ColumnTitleRegion18..D84.1">Calendar!$D$119</definedName>
    <definedName name="ColumnTitleRegion19..H96.1">Calendar!$B$122</definedName>
    <definedName name="ColumnTitleRegion2..C14.1">Calendar!$B$2</definedName>
    <definedName name="ColumnTitleRegion20..C98.1">Calendar!$B$122</definedName>
    <definedName name="ColumnTitleRegion21..D98.1">Calendar!$D$138</definedName>
    <definedName name="ColumnTitleRegion22..H110.1">Calendar!$B$141</definedName>
    <definedName name="ColumnTitleRegion23..C112.1">Calendar!$B$141</definedName>
    <definedName name="ColumnTitleRegion24..D112.1">Calendar!$D$159</definedName>
    <definedName name="ColumnTitleRegion25..H124.1">Calendar!$B$162</definedName>
    <definedName name="ColumnTitleRegion26..C126.1">Calendar!$B$162</definedName>
    <definedName name="ColumnTitleRegion27..D126.1">Calendar!$D$179</definedName>
    <definedName name="ColumnTitleRegion28..H138.1">Calendar!$B$182</definedName>
    <definedName name="ColumnTitleRegion29..C140.1">Calendar!$B$182</definedName>
    <definedName name="ColumnTitleRegion3..D14.1">Calendar!$D$19</definedName>
    <definedName name="ColumnTitleRegion30..D140.1">Calendar!$D$199</definedName>
    <definedName name="ColumnTitleRegion31..H152.1">Calendar!$B$202</definedName>
    <definedName name="ColumnTitleRegion32..C154.1">Calendar!$B$202</definedName>
    <definedName name="ColumnTitleRegion33..D154.1">Calendar!$D$220</definedName>
    <definedName name="ColumnTitleRegion34..H166.1">Calendar!$B$223</definedName>
    <definedName name="ColumnTitleRegion35..C168.1">Calendar!$B$223</definedName>
    <definedName name="ColumnTitleRegion36..D168.1">Calendar!$D$241</definedName>
    <definedName name="ColumnTitleRegion4..H26.1">Calendar!$B$22</definedName>
    <definedName name="ColumnTitleRegion5..C28.1">Calendar!$B$22</definedName>
    <definedName name="ColumnTitleRegion6..D28.1">Calendar!$D$39</definedName>
    <definedName name="ColumnTitleRegion7..H40.1">Calendar!$B$42</definedName>
    <definedName name="ColumnTitleRegion8..C42.1">Calendar!$B$42</definedName>
    <definedName name="ColumnTitleRegion9..D42.1">Calendar!$D$59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Calendar!$B$1:$I$242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4" l="1"/>
  <c r="B3" i="14" l="1" a="1"/>
  <c r="B3" i="14" s="1"/>
  <c r="B5" i="14" a="1"/>
  <c r="H5" i="14" s="1"/>
  <c r="B8" i="14" a="1"/>
  <c r="E8" i="14" s="1"/>
  <c r="B12" i="14" a="1"/>
  <c r="G12" i="14" s="1"/>
  <c r="B15" i="14" a="1"/>
  <c r="G15" i="14" s="1"/>
  <c r="B19" i="14" a="1"/>
  <c r="B19" i="14" s="1"/>
  <c r="C21" i="14"/>
  <c r="F5" i="14" l="1"/>
  <c r="B5" i="14"/>
  <c r="D5" i="14"/>
  <c r="C5" i="14"/>
  <c r="F15" i="14"/>
  <c r="D15" i="14"/>
  <c r="E5" i="14"/>
  <c r="G5" i="14"/>
  <c r="H3" i="14"/>
  <c r="H2" i="14" s="1"/>
  <c r="B26" i="14" a="1"/>
  <c r="C26" i="14" s="1"/>
  <c r="E12" i="14"/>
  <c r="B12" i="14"/>
  <c r="C3" i="14"/>
  <c r="C2" i="14" s="1"/>
  <c r="D3" i="14"/>
  <c r="D2" i="14" s="1"/>
  <c r="F12" i="14"/>
  <c r="F3" i="14"/>
  <c r="F2" i="14" s="1"/>
  <c r="E3" i="14"/>
  <c r="E2" i="14" s="1"/>
  <c r="C8" i="14"/>
  <c r="F8" i="14"/>
  <c r="G8" i="14"/>
  <c r="B37" i="14" a="1"/>
  <c r="B37" i="14" s="1"/>
  <c r="B23" i="14" a="1"/>
  <c r="B23" i="14" s="1"/>
  <c r="B22" i="14" s="1"/>
  <c r="B39" i="14" a="1"/>
  <c r="C39" i="14" s="1"/>
  <c r="B33" i="14" a="1"/>
  <c r="B33" i="14" s="1"/>
  <c r="B15" i="14"/>
  <c r="C12" i="14"/>
  <c r="H8" i="14"/>
  <c r="C15" i="14"/>
  <c r="C19" i="14"/>
  <c r="E15" i="14"/>
  <c r="B30" i="14" a="1"/>
  <c r="F30" i="14" s="1"/>
  <c r="H12" i="14"/>
  <c r="D12" i="14"/>
  <c r="H15" i="14"/>
  <c r="D8" i="14"/>
  <c r="B8" i="14"/>
  <c r="G3" i="14"/>
  <c r="G2" i="14" s="1"/>
  <c r="C41" i="14"/>
  <c r="B41" i="14"/>
  <c r="F26" i="14" l="1"/>
  <c r="H26" i="14"/>
  <c r="G26" i="14"/>
  <c r="B26" i="14"/>
  <c r="E26" i="14"/>
  <c r="D26" i="14"/>
  <c r="B61" i="14"/>
  <c r="G23" i="14"/>
  <c r="G22" i="14" s="1"/>
  <c r="F23" i="14"/>
  <c r="F22" i="14" s="1"/>
  <c r="D23" i="14"/>
  <c r="D22" i="14" s="1"/>
  <c r="D33" i="14"/>
  <c r="B39" i="14"/>
  <c r="H23" i="14"/>
  <c r="H22" i="14" s="1"/>
  <c r="H33" i="14"/>
  <c r="C23" i="14"/>
  <c r="C22" i="14" s="1"/>
  <c r="E23" i="14"/>
  <c r="E22" i="14" s="1"/>
  <c r="B30" i="14"/>
  <c r="C33" i="14"/>
  <c r="E33" i="14"/>
  <c r="G33" i="14"/>
  <c r="E37" i="14"/>
  <c r="F37" i="14"/>
  <c r="G37" i="14"/>
  <c r="F33" i="14"/>
  <c r="H37" i="14"/>
  <c r="D37" i="14"/>
  <c r="C37" i="14"/>
  <c r="C30" i="14"/>
  <c r="D30" i="14"/>
  <c r="E30" i="14"/>
  <c r="B48" i="14" a="1"/>
  <c r="B48" i="14" s="1"/>
  <c r="B59" i="14" a="1"/>
  <c r="C59" i="14" s="1"/>
  <c r="B52" i="14" a="1"/>
  <c r="H52" i="14" s="1"/>
  <c r="B45" i="14" a="1"/>
  <c r="D45" i="14" s="1"/>
  <c r="B43" i="14" a="1"/>
  <c r="G43" i="14" s="1"/>
  <c r="G42" i="14" s="1"/>
  <c r="B55" i="14" a="1"/>
  <c r="H55" i="14" s="1"/>
  <c r="G30" i="14"/>
  <c r="H30" i="14"/>
  <c r="C61" i="14"/>
  <c r="B79" i="14" l="1" a="1"/>
  <c r="C79" i="14" s="1"/>
  <c r="G48" i="14"/>
  <c r="C48" i="14"/>
  <c r="E55" i="14"/>
  <c r="B59" i="14"/>
  <c r="D55" i="14"/>
  <c r="F48" i="14"/>
  <c r="B55" i="14"/>
  <c r="E48" i="14"/>
  <c r="H45" i="14"/>
  <c r="B45" i="14"/>
  <c r="B52" i="14"/>
  <c r="F52" i="14"/>
  <c r="B43" i="14"/>
  <c r="B42" i="14" s="1"/>
  <c r="F43" i="14"/>
  <c r="F42" i="14" s="1"/>
  <c r="E43" i="14"/>
  <c r="E42" i="14" s="1"/>
  <c r="C43" i="14"/>
  <c r="C42" i="14" s="1"/>
  <c r="H48" i="14"/>
  <c r="E45" i="14"/>
  <c r="B75" i="14" a="1"/>
  <c r="E75" i="14" s="1"/>
  <c r="B81" i="14"/>
  <c r="D48" i="14"/>
  <c r="D43" i="14"/>
  <c r="D42" i="14" s="1"/>
  <c r="D52" i="14"/>
  <c r="C52" i="14"/>
  <c r="E52" i="14"/>
  <c r="G52" i="14"/>
  <c r="B72" i="14" a="1"/>
  <c r="D72" i="14" s="1"/>
  <c r="B63" i="14" a="1"/>
  <c r="G63" i="14" s="1"/>
  <c r="G62" i="14" s="1"/>
  <c r="G45" i="14"/>
  <c r="C45" i="14"/>
  <c r="H43" i="14"/>
  <c r="H42" i="14" s="1"/>
  <c r="F45" i="14"/>
  <c r="C55" i="14"/>
  <c r="F55" i="14"/>
  <c r="G55" i="14"/>
  <c r="B68" i="14" a="1"/>
  <c r="H68" i="14" s="1"/>
  <c r="B65" i="14" a="1"/>
  <c r="B65" i="14" s="1"/>
  <c r="C81" i="14"/>
  <c r="B79" i="14" l="1"/>
  <c r="H75" i="14"/>
  <c r="E72" i="14"/>
  <c r="C63" i="14"/>
  <c r="C62" i="14" s="1"/>
  <c r="G65" i="14"/>
  <c r="F65" i="14"/>
  <c r="C101" i="14"/>
  <c r="H65" i="14"/>
  <c r="G68" i="14"/>
  <c r="D65" i="14"/>
  <c r="B101" i="14"/>
  <c r="B68" i="14"/>
  <c r="B63" i="14"/>
  <c r="B62" i="14" s="1"/>
  <c r="F63" i="14"/>
  <c r="F62" i="14" s="1"/>
  <c r="C68" i="14"/>
  <c r="D68" i="14"/>
  <c r="H72" i="14"/>
  <c r="H63" i="14"/>
  <c r="H62" i="14" s="1"/>
  <c r="E63" i="14"/>
  <c r="E62" i="14" s="1"/>
  <c r="E65" i="14"/>
  <c r="F68" i="14"/>
  <c r="D63" i="14"/>
  <c r="D62" i="14" s="1"/>
  <c r="E68" i="14"/>
  <c r="C72" i="14"/>
  <c r="G72" i="14"/>
  <c r="B72" i="14"/>
  <c r="F75" i="14"/>
  <c r="B75" i="14"/>
  <c r="C75" i="14"/>
  <c r="F72" i="14"/>
  <c r="D75" i="14"/>
  <c r="G75" i="14"/>
  <c r="C65" i="14"/>
  <c r="B88" i="14" a="1"/>
  <c r="E88" i="14" s="1"/>
  <c r="B99" i="14" a="1"/>
  <c r="C99" i="14" s="1"/>
  <c r="B92" i="14" a="1"/>
  <c r="E92" i="14" s="1"/>
  <c r="B85" i="14" a="1"/>
  <c r="E85" i="14" s="1"/>
  <c r="B95" i="14" a="1"/>
  <c r="F95" i="14" s="1"/>
  <c r="B83" i="14" a="1"/>
  <c r="B83" i="14" s="1"/>
  <c r="B82" i="14" s="1"/>
  <c r="B106" i="14" l="1" a="1"/>
  <c r="B106" i="14" s="1"/>
  <c r="B119" i="14" a="1"/>
  <c r="B116" i="14" a="1"/>
  <c r="E116" i="14" s="1"/>
  <c r="B95" i="14"/>
  <c r="D88" i="14"/>
  <c r="C85" i="14"/>
  <c r="H85" i="14"/>
  <c r="B85" i="14"/>
  <c r="F88" i="14"/>
  <c r="B103" i="14" a="1"/>
  <c r="B112" i="14" a="1"/>
  <c r="D112" i="14" s="1"/>
  <c r="G85" i="14"/>
  <c r="C121" i="14"/>
  <c r="B121" i="14"/>
  <c r="F85" i="14"/>
  <c r="D85" i="14"/>
  <c r="B109" i="14" a="1"/>
  <c r="C109" i="14" s="1"/>
  <c r="H88" i="14"/>
  <c r="B99" i="14"/>
  <c r="D92" i="14"/>
  <c r="H83" i="14"/>
  <c r="H82" i="14" s="1"/>
  <c r="G95" i="14"/>
  <c r="D95" i="14"/>
  <c r="C88" i="14"/>
  <c r="G88" i="14"/>
  <c r="B88" i="14"/>
  <c r="G92" i="14"/>
  <c r="B92" i="14"/>
  <c r="C92" i="14"/>
  <c r="F83" i="14"/>
  <c r="F82" i="14" s="1"/>
  <c r="E83" i="14"/>
  <c r="E82" i="14" s="1"/>
  <c r="C83" i="14"/>
  <c r="C82" i="14" s="1"/>
  <c r="H95" i="14"/>
  <c r="G83" i="14"/>
  <c r="G82" i="14" s="1"/>
  <c r="H92" i="14"/>
  <c r="C95" i="14"/>
  <c r="F92" i="14"/>
  <c r="D83" i="14"/>
  <c r="D82" i="14" s="1"/>
  <c r="E95" i="14"/>
  <c r="C106" i="14" l="1"/>
  <c r="E106" i="14"/>
  <c r="D106" i="14"/>
  <c r="H106" i="14"/>
  <c r="F106" i="14"/>
  <c r="B138" i="14" a="1"/>
  <c r="C138" i="14" s="1"/>
  <c r="G106" i="14"/>
  <c r="C116" i="14"/>
  <c r="B116" i="14"/>
  <c r="F116" i="14"/>
  <c r="B130" i="14" a="1"/>
  <c r="D130" i="14" s="1"/>
  <c r="G112" i="14"/>
  <c r="C140" i="14"/>
  <c r="C112" i="14"/>
  <c r="H116" i="14"/>
  <c r="B133" i="14" a="1"/>
  <c r="H133" i="14" s="1"/>
  <c r="G116" i="14"/>
  <c r="D116" i="14"/>
  <c r="B119" i="14"/>
  <c r="C119" i="14"/>
  <c r="C103" i="14"/>
  <c r="C102" i="14" s="1"/>
  <c r="B103" i="14"/>
  <c r="B102" i="14" s="1"/>
  <c r="B126" i="14" a="1"/>
  <c r="B123" i="14" a="1"/>
  <c r="E103" i="14"/>
  <c r="E102" i="14" s="1"/>
  <c r="B140" i="14"/>
  <c r="B136" i="14" a="1"/>
  <c r="H136" i="14" s="1"/>
  <c r="H103" i="14"/>
  <c r="H102" i="14" s="1"/>
  <c r="F103" i="14"/>
  <c r="F102" i="14" s="1"/>
  <c r="G103" i="14"/>
  <c r="G102" i="14" s="1"/>
  <c r="D103" i="14"/>
  <c r="D102" i="14" s="1"/>
  <c r="E109" i="14"/>
  <c r="H109" i="14"/>
  <c r="F109" i="14"/>
  <c r="G109" i="14"/>
  <c r="D109" i="14"/>
  <c r="B109" i="14"/>
  <c r="B112" i="14"/>
  <c r="F112" i="14"/>
  <c r="H112" i="14"/>
  <c r="E112" i="14"/>
  <c r="B130" i="14" l="1"/>
  <c r="B138" i="14"/>
  <c r="B142" i="14" a="1"/>
  <c r="H142" i="14" s="1"/>
  <c r="H141" i="14" s="1"/>
  <c r="F130" i="14"/>
  <c r="B159" i="14" a="1"/>
  <c r="B159" i="14" s="1"/>
  <c r="G130" i="14"/>
  <c r="B149" i="14" a="1"/>
  <c r="E149" i="14" s="1"/>
  <c r="B145" i="14" a="1"/>
  <c r="B145" i="14" s="1"/>
  <c r="D133" i="14"/>
  <c r="C130" i="14"/>
  <c r="C161" i="14"/>
  <c r="E130" i="14"/>
  <c r="H130" i="14"/>
  <c r="F133" i="14"/>
  <c r="G133" i="14"/>
  <c r="C133" i="14"/>
  <c r="B136" i="14"/>
  <c r="D136" i="14"/>
  <c r="F136" i="14"/>
  <c r="C136" i="14"/>
  <c r="B161" i="14"/>
  <c r="B156" i="14" a="1"/>
  <c r="E156" i="14" s="1"/>
  <c r="B152" i="14" a="1"/>
  <c r="B152" i="14" s="1"/>
  <c r="B133" i="14"/>
  <c r="E133" i="14"/>
  <c r="E126" i="14"/>
  <c r="G126" i="14"/>
  <c r="F126" i="14"/>
  <c r="B126" i="14"/>
  <c r="H126" i="14"/>
  <c r="D126" i="14"/>
  <c r="C126" i="14"/>
  <c r="G123" i="14"/>
  <c r="G122" i="14" s="1"/>
  <c r="E123" i="14"/>
  <c r="E122" i="14" s="1"/>
  <c r="C123" i="14"/>
  <c r="C122" i="14" s="1"/>
  <c r="B123" i="14"/>
  <c r="B122" i="14" s="1"/>
  <c r="H123" i="14"/>
  <c r="H122" i="14" s="1"/>
  <c r="D123" i="14"/>
  <c r="D122" i="14" s="1"/>
  <c r="F123" i="14"/>
  <c r="F122" i="14" s="1"/>
  <c r="E136" i="14"/>
  <c r="G136" i="14"/>
  <c r="D142" i="14" l="1"/>
  <c r="D141" i="14" s="1"/>
  <c r="C142" i="14"/>
  <c r="C141" i="14" s="1"/>
  <c r="C159" i="14"/>
  <c r="D145" i="14"/>
  <c r="G142" i="14"/>
  <c r="G141" i="14" s="1"/>
  <c r="B169" i="14" a="1"/>
  <c r="C169" i="14" s="1"/>
  <c r="F142" i="14"/>
  <c r="F141" i="14" s="1"/>
  <c r="E142" i="14"/>
  <c r="E141" i="14" s="1"/>
  <c r="C145" i="14"/>
  <c r="B142" i="14"/>
  <c r="B141" i="14" s="1"/>
  <c r="B163" i="14" a="1"/>
  <c r="F163" i="14" s="1"/>
  <c r="F162" i="14" s="1"/>
  <c r="C149" i="14"/>
  <c r="B176" i="14" a="1"/>
  <c r="G176" i="14" s="1"/>
  <c r="B149" i="14"/>
  <c r="G149" i="14"/>
  <c r="H149" i="14"/>
  <c r="H145" i="14"/>
  <c r="E145" i="14"/>
  <c r="G145" i="14"/>
  <c r="F145" i="14"/>
  <c r="C181" i="14"/>
  <c r="B172" i="14" a="1"/>
  <c r="E172" i="14" s="1"/>
  <c r="D149" i="14"/>
  <c r="F149" i="14"/>
  <c r="B179" i="14" a="1"/>
  <c r="B179" i="14" s="1"/>
  <c r="B181" i="14"/>
  <c r="C152" i="14"/>
  <c r="D152" i="14"/>
  <c r="B165" i="14" a="1"/>
  <c r="F165" i="14" s="1"/>
  <c r="G152" i="14"/>
  <c r="H152" i="14"/>
  <c r="H156" i="14"/>
  <c r="G156" i="14"/>
  <c r="B156" i="14"/>
  <c r="E152" i="14"/>
  <c r="D156" i="14"/>
  <c r="F156" i="14"/>
  <c r="F152" i="14"/>
  <c r="C156" i="14"/>
  <c r="H169" i="14" l="1"/>
  <c r="E169" i="14"/>
  <c r="D169" i="14"/>
  <c r="G169" i="14"/>
  <c r="B169" i="14"/>
  <c r="F169" i="14"/>
  <c r="H163" i="14"/>
  <c r="H162" i="14" s="1"/>
  <c r="B189" i="14" a="1"/>
  <c r="D189" i="14" s="1"/>
  <c r="H176" i="14"/>
  <c r="C176" i="14"/>
  <c r="C163" i="14"/>
  <c r="C162" i="14" s="1"/>
  <c r="B172" i="14"/>
  <c r="E163" i="14"/>
  <c r="E162" i="14" s="1"/>
  <c r="B163" i="14"/>
  <c r="B162" i="14" s="1"/>
  <c r="D176" i="14"/>
  <c r="B183" i="14" a="1"/>
  <c r="F183" i="14" s="1"/>
  <c r="F182" i="14" s="1"/>
  <c r="B196" i="14" a="1"/>
  <c r="F196" i="14" s="1"/>
  <c r="B199" i="14" a="1"/>
  <c r="B199" i="14" s="1"/>
  <c r="B176" i="14"/>
  <c r="E176" i="14"/>
  <c r="D163" i="14"/>
  <c r="D162" i="14" s="1"/>
  <c r="G163" i="14"/>
  <c r="G162" i="14" s="1"/>
  <c r="H165" i="14"/>
  <c r="B192" i="14" a="1"/>
  <c r="C192" i="14" s="1"/>
  <c r="E165" i="14"/>
  <c r="B201" i="14"/>
  <c r="G172" i="14"/>
  <c r="D172" i="14"/>
  <c r="C201" i="14"/>
  <c r="H172" i="14"/>
  <c r="F176" i="14"/>
  <c r="F172" i="14"/>
  <c r="C179" i="14"/>
  <c r="B185" i="14" a="1"/>
  <c r="G185" i="14" s="1"/>
  <c r="D165" i="14"/>
  <c r="C172" i="14"/>
  <c r="G165" i="14"/>
  <c r="C165" i="14"/>
  <c r="B165" i="14"/>
  <c r="B189" i="14" l="1"/>
  <c r="C189" i="14"/>
  <c r="H189" i="14"/>
  <c r="E189" i="14"/>
  <c r="F189" i="14"/>
  <c r="G189" i="14"/>
  <c r="D183" i="14"/>
  <c r="D182" i="14" s="1"/>
  <c r="C183" i="14"/>
  <c r="C182" i="14" s="1"/>
  <c r="H183" i="14"/>
  <c r="H182" i="14" s="1"/>
  <c r="E183" i="14"/>
  <c r="E182" i="14" s="1"/>
  <c r="H192" i="14"/>
  <c r="G192" i="14"/>
  <c r="G196" i="14"/>
  <c r="E196" i="14"/>
  <c r="B220" i="14" a="1"/>
  <c r="B220" i="14" s="1"/>
  <c r="B207" i="14" a="1"/>
  <c r="F207" i="14" s="1"/>
  <c r="B196" i="14"/>
  <c r="G183" i="14"/>
  <c r="G182" i="14" s="1"/>
  <c r="H196" i="14"/>
  <c r="B183" i="14"/>
  <c r="B182" i="14" s="1"/>
  <c r="C222" i="14"/>
  <c r="B210" i="14" a="1"/>
  <c r="B210" i="14" s="1"/>
  <c r="C199" i="14"/>
  <c r="B214" i="14" a="1"/>
  <c r="B214" i="14" s="1"/>
  <c r="D196" i="14"/>
  <c r="C196" i="14"/>
  <c r="B222" i="14"/>
  <c r="B217" i="14" a="1"/>
  <c r="F217" i="14" s="1"/>
  <c r="B192" i="14"/>
  <c r="E192" i="14"/>
  <c r="B185" i="14"/>
  <c r="B203" i="14" a="1"/>
  <c r="B203" i="14" s="1"/>
  <c r="B202" i="14" s="1"/>
  <c r="E185" i="14"/>
  <c r="F192" i="14"/>
  <c r="D192" i="14"/>
  <c r="H185" i="14"/>
  <c r="F185" i="14"/>
  <c r="D185" i="14"/>
  <c r="C185" i="14"/>
  <c r="H207" i="14" l="1"/>
  <c r="B238" i="14" a="1"/>
  <c r="C238" i="14" s="1"/>
  <c r="C220" i="14"/>
  <c r="D207" i="14"/>
  <c r="E207" i="14"/>
  <c r="B207" i="14"/>
  <c r="G207" i="14"/>
  <c r="C207" i="14"/>
  <c r="D210" i="14"/>
  <c r="G210" i="14"/>
  <c r="H210" i="14"/>
  <c r="C210" i="14"/>
  <c r="E210" i="14"/>
  <c r="F210" i="14"/>
  <c r="B224" i="14" a="1"/>
  <c r="D224" i="14" s="1"/>
  <c r="D223" i="14" s="1"/>
  <c r="B231" i="14" a="1"/>
  <c r="B231" i="14" s="1"/>
  <c r="D203" i="14"/>
  <c r="D202" i="14" s="1"/>
  <c r="F214" i="14"/>
  <c r="B228" i="14" a="1"/>
  <c r="G228" i="14" s="1"/>
  <c r="G217" i="14"/>
  <c r="B235" i="14" a="1"/>
  <c r="F235" i="14" s="1"/>
  <c r="E203" i="14"/>
  <c r="E202" i="14" s="1"/>
  <c r="G214" i="14"/>
  <c r="D217" i="14"/>
  <c r="E214" i="14"/>
  <c r="H214" i="14"/>
  <c r="H217" i="14"/>
  <c r="B241" i="14" a="1"/>
  <c r="C241" i="14" s="1"/>
  <c r="H203" i="14"/>
  <c r="H202" i="14" s="1"/>
  <c r="F203" i="14"/>
  <c r="F202" i="14" s="1"/>
  <c r="C214" i="14"/>
  <c r="D214" i="14"/>
  <c r="C217" i="14"/>
  <c r="B217" i="14"/>
  <c r="C203" i="14"/>
  <c r="C202" i="14" s="1"/>
  <c r="G203" i="14"/>
  <c r="G202" i="14" s="1"/>
  <c r="E217" i="14"/>
  <c r="E238" i="14" l="1"/>
  <c r="G238" i="14"/>
  <c r="F238" i="14"/>
  <c r="B238" i="14"/>
  <c r="D238" i="14"/>
  <c r="H238" i="14"/>
  <c r="C235" i="14"/>
  <c r="C224" i="14"/>
  <c r="C223" i="14" s="1"/>
  <c r="G224" i="14"/>
  <c r="G223" i="14" s="1"/>
  <c r="H224" i="14"/>
  <c r="H223" i="14" s="1"/>
  <c r="B224" i="14"/>
  <c r="B223" i="14" s="1"/>
  <c r="H235" i="14"/>
  <c r="E224" i="14"/>
  <c r="E223" i="14" s="1"/>
  <c r="F224" i="14"/>
  <c r="F223" i="14" s="1"/>
  <c r="B235" i="14"/>
  <c r="D231" i="14"/>
  <c r="H231" i="14"/>
  <c r="E231" i="14"/>
  <c r="F231" i="14"/>
  <c r="C231" i="14"/>
  <c r="G231" i="14"/>
  <c r="C228" i="14"/>
  <c r="H228" i="14"/>
  <c r="E228" i="14"/>
  <c r="B228" i="14"/>
  <c r="F228" i="14"/>
  <c r="D228" i="14"/>
  <c r="B241" i="14"/>
  <c r="D235" i="14"/>
  <c r="G235" i="14"/>
  <c r="E235" i="14"/>
</calcChain>
</file>

<file path=xl/sharedStrings.xml><?xml version="1.0" encoding="utf-8"?>
<sst xmlns="http://schemas.openxmlformats.org/spreadsheetml/2006/main" count="313" uniqueCount="32">
  <si>
    <t>Notes:</t>
  </si>
  <si>
    <t>MONDAY</t>
  </si>
  <si>
    <t>January</t>
  </si>
  <si>
    <t>RTM for the next release must be attached to the Enhancement in Salesforce by 11:59PM ET</t>
  </si>
  <si>
    <t>Go/No Go decision for User Stories must be made by 4PM ET</t>
  </si>
  <si>
    <t>Architecture Design and all related Security Risks must be approved by 5PM ET</t>
  </si>
  <si>
    <t>DTC will make INT available for deployments by 12PM ET</t>
  </si>
  <si>
    <r>
      <t xml:space="preserve">Integration Deployment and Deployment Plan Due - </t>
    </r>
    <r>
      <rPr>
        <sz val="11"/>
        <rFont val="Arial"/>
        <family val="2"/>
        <scheme val="major"/>
      </rPr>
      <t>Deployment plan must be attached to the Enhancement and user stories in INT must be in final state by 11:59PM ET</t>
    </r>
  </si>
  <si>
    <t>DTC Review/Deployment Period (REG and Staging) -- Teams with errors will be removed from the package and pushed in a future cycle</t>
  </si>
  <si>
    <t>Ready to Promote box Checked in Copado --- Promote to Regression box checked on ENH request by 11:59PM ET</t>
  </si>
  <si>
    <r>
      <t xml:space="preserve">Regression and Staging will be available for testing after 5PM ET </t>
    </r>
    <r>
      <rPr>
        <sz val="11"/>
        <color theme="1"/>
        <rFont val="Arial"/>
        <family val="2"/>
        <scheme val="major"/>
      </rPr>
      <t>- note: if possible both environments will be released as early as possible</t>
    </r>
    <r>
      <rPr>
        <b/>
        <sz val="11"/>
        <color theme="1"/>
        <rFont val="Arial"/>
        <family val="2"/>
        <scheme val="major"/>
      </rPr>
      <t xml:space="preserve"> (Steps will be completed as soon as possible)</t>
    </r>
  </si>
  <si>
    <t>DTC Maintenance Period</t>
  </si>
  <si>
    <t>All Enhancements for the next Prod release must be entered in Salesforce by 11:59PM ET</t>
  </si>
  <si>
    <t>Birthday of Martin Luther King Jr. --- The DTC will not be available on this Federal Holiday.</t>
  </si>
  <si>
    <t>New Years Day Observed --- The DTC will not be available on this Federal Holiday</t>
  </si>
  <si>
    <t>Washington's Birthday --- The DTC will not be available on this Federal Holiday.</t>
  </si>
  <si>
    <t>Memorial Day --- The DTC will not be available on this Federal Holiday.</t>
  </si>
  <si>
    <t>Independence Day --- The DTC will not be available on this Federal Holiday.</t>
  </si>
  <si>
    <t>Labor Day --- The DTC will not be available on this Federal Holiday.</t>
  </si>
  <si>
    <t>DTC will make INT available for deployments by 5PM ET</t>
  </si>
  <si>
    <t>Columbus Day --- The DTC will not be available on this Federal Holiday.</t>
  </si>
  <si>
    <t>Veterans Day --- The DTC will not be available on this Federal Holiday.</t>
  </si>
  <si>
    <t>Thanksgiving Day --- The DTC will not be available on this Federal Holiday.</t>
  </si>
  <si>
    <t>Christmas Day --- The DTC will not be available on this Federal Holiday.</t>
  </si>
  <si>
    <r>
      <t xml:space="preserve">Promote to Prod box checked on ENH; User Stories marked as Ready to Promote; RTM for REG </t>
    </r>
    <r>
      <rPr>
        <b/>
        <i/>
        <sz val="11"/>
        <color theme="1"/>
        <rFont val="Arial"/>
        <family val="2"/>
        <scheme val="major"/>
      </rPr>
      <t>and/or</t>
    </r>
    <r>
      <rPr>
        <b/>
        <sz val="11"/>
        <color theme="1"/>
        <rFont val="Arial"/>
        <family val="2"/>
        <scheme val="major"/>
      </rPr>
      <t xml:space="preserve"> Staging attached by 11:59PM ET</t>
    </r>
  </si>
  <si>
    <r>
      <t xml:space="preserve">Promote to Prod box checked on ENH; User Stories marked as Ready to Promote; RTM for REG </t>
    </r>
    <r>
      <rPr>
        <b/>
        <i/>
        <sz val="11"/>
        <color theme="1"/>
        <rFont val="Trebuchet MS"/>
        <family val="2"/>
        <scheme val="minor"/>
      </rPr>
      <t>and/or</t>
    </r>
    <r>
      <rPr>
        <b/>
        <sz val="11"/>
        <color theme="1"/>
        <rFont val="Trebuchet MS"/>
        <family val="2"/>
        <scheme val="minor"/>
      </rPr>
      <t xml:space="preserve"> Staging attached by 11:59PM ET</t>
    </r>
  </si>
  <si>
    <r>
      <t xml:space="preserve">Integration Deployment and Deployment Plan Due - </t>
    </r>
    <r>
      <rPr>
        <sz val="11"/>
        <rFont val="Trebuchet MS"/>
        <family val="2"/>
        <scheme val="minor"/>
      </rPr>
      <t>Deployment plan must be attached to the Enhancement and user stories in INT must be in final state by 11:59PM ET</t>
    </r>
  </si>
  <si>
    <r>
      <t xml:space="preserve">Regression and Staging will be available for testing after 5PM ET </t>
    </r>
    <r>
      <rPr>
        <sz val="11"/>
        <color theme="1"/>
        <rFont val="Trebuchet MS"/>
        <family val="2"/>
        <scheme val="minor"/>
      </rPr>
      <t>- note: if possible both environments will be released as early as possible</t>
    </r>
    <r>
      <rPr>
        <b/>
        <sz val="11"/>
        <color theme="1"/>
        <rFont val="Trebuchet MS"/>
        <family val="2"/>
        <scheme val="minor"/>
      </rPr>
      <t xml:space="preserve"> (Steps will be completed as soon as possible)</t>
    </r>
  </si>
  <si>
    <t>DTC Maintenance Period (Gov Cloud Migration)</t>
  </si>
  <si>
    <t>DTC to kick off INT refresh by 2 PM ET --- Available Monday</t>
  </si>
  <si>
    <t>Note: The deployment dates for November and December are subject to change. Any changes will be announced no later than August 2022.</t>
  </si>
  <si>
    <t>Production release at 5PM ET --- Final Business owner approval due one week from this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</si>
</sst>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33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6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1"/>
      <name val="Arial"/>
      <family val="2"/>
      <scheme val="major"/>
    </font>
    <font>
      <b/>
      <sz val="11"/>
      <name val="Trebuchet MS"/>
      <family val="2"/>
      <scheme val="minor"/>
    </font>
    <font>
      <sz val="12"/>
      <color theme="1"/>
      <name val="Arial"/>
      <family val="2"/>
      <scheme val="major"/>
    </font>
    <font>
      <b/>
      <i/>
      <sz val="11"/>
      <color theme="1"/>
      <name val="Arial"/>
      <family val="2"/>
      <scheme val="major"/>
    </font>
    <font>
      <sz val="11"/>
      <name val="Arial"/>
      <family val="2"/>
      <scheme val="major"/>
    </font>
    <font>
      <sz val="14"/>
      <name val="Trebuchet MS"/>
      <family val="2"/>
      <scheme val="minor"/>
    </font>
    <font>
      <b/>
      <sz val="16"/>
      <color theme="1"/>
      <name val="Arial"/>
      <family val="2"/>
      <scheme val="major"/>
    </font>
    <font>
      <b/>
      <sz val="14"/>
      <color theme="0"/>
      <name val="Arial"/>
      <family val="2"/>
      <scheme val="major"/>
    </font>
    <font>
      <b/>
      <i/>
      <sz val="11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b/>
      <sz val="14"/>
      <name val="Trebuchet MS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6">
    <xf numFmtId="0" fontId="0" fillId="0" borderId="0" applyFill="0" applyBorder="0" applyProtection="0"/>
    <xf numFmtId="0" fontId="15" fillId="3" borderId="0" applyNumberFormat="0" applyBorder="0" applyAlignment="0" applyProtection="0"/>
    <xf numFmtId="0" fontId="9" fillId="0" borderId="0" applyNumberFormat="0" applyFill="0" applyProtection="0">
      <alignment horizontal="left" indent="3"/>
    </xf>
    <xf numFmtId="0" fontId="6" fillId="4" borderId="1" applyNumberFormat="0" applyAlignment="0" applyProtection="0"/>
    <xf numFmtId="0" fontId="7" fillId="5" borderId="2" applyNumberFormat="0" applyProtection="0">
      <alignment vertical="center"/>
    </xf>
    <xf numFmtId="164" fontId="11" fillId="0" borderId="6" applyFill="0" applyProtection="0">
      <alignment horizontal="left" vertical="center" wrapText="1" indent="1"/>
    </xf>
    <xf numFmtId="164" fontId="14" fillId="0" borderId="4" applyFill="0" applyProtection="0">
      <alignment horizontal="left" vertical="top" wrapText="1" indent="1"/>
    </xf>
    <xf numFmtId="164" fontId="3" fillId="0" borderId="0" applyNumberFormat="0" applyFill="0" applyProtection="0">
      <alignment horizontal="left" vertical="top" wrapText="1" indent="1"/>
    </xf>
    <xf numFmtId="164" fontId="13" fillId="0" borderId="5" applyNumberFormat="0" applyFill="0" applyProtection="0">
      <alignment horizontal="left" vertical="center" wrapText="1" indent="1"/>
    </xf>
    <xf numFmtId="0" fontId="8" fillId="6" borderId="0" applyNumberFormat="0" applyBorder="0" applyProtection="0">
      <alignment horizontal="center"/>
    </xf>
    <xf numFmtId="0" fontId="12" fillId="7" borderId="3" applyNumberFormat="0" applyProtection="0">
      <alignment horizontal="left" vertical="center" indent="1"/>
    </xf>
    <xf numFmtId="0" fontId="12" fillId="6" borderId="3" applyNumberFormat="0" applyProtection="0">
      <alignment horizontal="left" indent="1"/>
    </xf>
    <xf numFmtId="0" fontId="10" fillId="0" borderId="0" applyNumberFormat="0" applyFill="0" applyBorder="0" applyAlignment="0" applyProtection="0"/>
    <xf numFmtId="0" fontId="13" fillId="8" borderId="7" applyNumberFormat="0" applyFont="0" applyAlignment="0" applyProtection="0"/>
    <xf numFmtId="0" fontId="17" fillId="0" borderId="0" applyNumberFormat="0" applyFill="0" applyBorder="0" applyAlignment="0" applyProtection="0"/>
    <xf numFmtId="0" fontId="16" fillId="0" borderId="8" applyNumberFormat="0" applyFill="0" applyAlignment="0" applyProtection="0"/>
  </cellStyleXfs>
  <cellXfs count="67">
    <xf numFmtId="0" fontId="0" fillId="0" borderId="0" xfId="0"/>
    <xf numFmtId="0" fontId="0" fillId="2" borderId="0" xfId="0" applyFill="1"/>
    <xf numFmtId="0" fontId="5" fillId="0" borderId="0" xfId="0" applyFont="1"/>
    <xf numFmtId="0" fontId="20" fillId="13" borderId="11" xfId="6" applyNumberFormat="1" applyFont="1" applyFill="1" applyBorder="1" applyAlignment="1">
      <alignment horizontal="center" vertical="center" wrapText="1"/>
    </xf>
    <xf numFmtId="0" fontId="0" fillId="0" borderId="0" xfId="0" applyFill="1"/>
    <xf numFmtId="0" fontId="23" fillId="0" borderId="11" xfId="6" applyNumberFormat="1" applyFont="1" applyFill="1" applyBorder="1" applyAlignment="1">
      <alignment horizontal="center" vertical="center" wrapText="1"/>
    </xf>
    <xf numFmtId="0" fontId="14" fillId="0" borderId="11" xfId="6" applyNumberFormat="1" applyFill="1" applyBorder="1">
      <alignment horizontal="left" vertical="top" wrapText="1" indent="1"/>
    </xf>
    <xf numFmtId="164" fontId="11" fillId="0" borderId="11" xfId="5" applyFill="1" applyBorder="1">
      <alignment horizontal="left" vertical="center" wrapText="1" indent="1"/>
    </xf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20" fillId="10" borderId="11" xfId="6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12" fillId="9" borderId="11" xfId="6" applyNumberFormat="1" applyFont="1" applyFill="1" applyBorder="1" applyAlignment="1">
      <alignment horizontal="center" vertical="center" wrapText="1"/>
    </xf>
    <xf numFmtId="0" fontId="21" fillId="0" borderId="11" xfId="6" applyNumberFormat="1" applyFont="1" applyFill="1" applyBorder="1" applyAlignment="1">
      <alignment horizontal="center" vertical="center" wrapText="1"/>
    </xf>
    <xf numFmtId="0" fontId="12" fillId="11" borderId="11" xfId="6" applyNumberFormat="1" applyFont="1" applyFill="1" applyBorder="1" applyAlignment="1">
      <alignment horizontal="center" vertical="center" wrapText="1"/>
    </xf>
    <xf numFmtId="0" fontId="21" fillId="10" borderId="11" xfId="6" applyNumberFormat="1" applyFont="1" applyFill="1" applyBorder="1" applyAlignment="1">
      <alignment horizontal="center" vertical="center" wrapText="1"/>
    </xf>
    <xf numFmtId="0" fontId="22" fillId="12" borderId="11" xfId="0" applyFont="1" applyFill="1" applyBorder="1" applyAlignment="1">
      <alignment horizontal="center" vertical="center" wrapText="1"/>
    </xf>
    <xf numFmtId="0" fontId="23" fillId="14" borderId="11" xfId="6" applyNumberFormat="1" applyFont="1" applyFill="1" applyBorder="1" applyAlignment="1">
      <alignment vertical="center" wrapText="1"/>
    </xf>
    <xf numFmtId="164" fontId="26" fillId="15" borderId="11" xfId="5" applyFont="1" applyFill="1" applyBorder="1" applyAlignment="1">
      <alignment horizontal="center" vertical="center" wrapText="1"/>
    </xf>
    <xf numFmtId="0" fontId="19" fillId="10" borderId="11" xfId="6" applyNumberFormat="1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2" xfId="0" applyBorder="1"/>
    <xf numFmtId="0" fontId="8" fillId="6" borderId="11" xfId="9" applyBorder="1">
      <alignment horizontal="center"/>
    </xf>
    <xf numFmtId="0" fontId="0" fillId="2" borderId="11" xfId="0" applyFill="1" applyBorder="1"/>
    <xf numFmtId="0" fontId="12" fillId="7" borderId="11" xfId="10" applyBorder="1" applyAlignment="1">
      <alignment horizontal="left" vertical="center" indent="1"/>
    </xf>
    <xf numFmtId="0" fontId="12" fillId="6" borderId="11" xfId="11" applyBorder="1" applyAlignment="1">
      <alignment horizontal="left" vertical="center" indent="1"/>
    </xf>
    <xf numFmtId="0" fontId="28" fillId="17" borderId="11" xfId="6" applyNumberFormat="1" applyFont="1" applyFill="1" applyBorder="1" applyAlignment="1">
      <alignment horizontal="center" vertical="center" wrapText="1"/>
    </xf>
    <xf numFmtId="0" fontId="12" fillId="0" borderId="11" xfId="6" applyNumberFormat="1" applyFont="1" applyFill="1" applyBorder="1" applyAlignment="1">
      <alignment horizontal="center" vertical="center" wrapText="1"/>
    </xf>
    <xf numFmtId="164" fontId="18" fillId="0" borderId="11" xfId="5" applyFont="1" applyFill="1" applyBorder="1" applyAlignment="1">
      <alignment vertical="center" wrapText="1"/>
    </xf>
    <xf numFmtId="164" fontId="11" fillId="18" borderId="11" xfId="5" applyFill="1" applyBorder="1">
      <alignment horizontal="left" vertical="center" wrapText="1" indent="1"/>
    </xf>
    <xf numFmtId="0" fontId="14" fillId="18" borderId="11" xfId="6" applyNumberFormat="1" applyFill="1" applyBorder="1">
      <alignment horizontal="left" vertical="top" wrapText="1" indent="1"/>
    </xf>
    <xf numFmtId="164" fontId="11" fillId="0" borderId="11" xfId="5" applyFont="1" applyFill="1" applyBorder="1">
      <alignment horizontal="left" vertical="center" wrapText="1" indent="1"/>
    </xf>
    <xf numFmtId="0" fontId="16" fillId="10" borderId="11" xfId="6" applyNumberFormat="1" applyFont="1" applyFill="1" applyBorder="1" applyAlignment="1">
      <alignment horizontal="center" vertical="center" wrapText="1"/>
    </xf>
    <xf numFmtId="0" fontId="6" fillId="9" borderId="11" xfId="6" applyNumberFormat="1" applyFont="1" applyFill="1" applyBorder="1" applyAlignment="1">
      <alignment horizontal="center" vertical="center" wrapText="1"/>
    </xf>
    <xf numFmtId="0" fontId="2" fillId="0" borderId="11" xfId="6" applyNumberFormat="1" applyFont="1" applyFill="1" applyBorder="1">
      <alignment horizontal="left" vertical="top" wrapText="1" indent="1"/>
    </xf>
    <xf numFmtId="0" fontId="6" fillId="11" borderId="11" xfId="6" applyNumberFormat="1" applyFont="1" applyFill="1" applyBorder="1" applyAlignment="1">
      <alignment horizontal="center" vertical="center" wrapText="1"/>
    </xf>
    <xf numFmtId="0" fontId="22" fillId="10" borderId="11" xfId="6" applyNumberFormat="1" applyFont="1" applyFill="1" applyBorder="1" applyAlignment="1">
      <alignment horizontal="center" vertical="center" wrapText="1"/>
    </xf>
    <xf numFmtId="0" fontId="16" fillId="13" borderId="11" xfId="6" applyNumberFormat="1" applyFont="1" applyFill="1" applyBorder="1" applyAlignment="1">
      <alignment horizontal="center" vertical="center" wrapText="1"/>
    </xf>
    <xf numFmtId="0" fontId="30" fillId="14" borderId="11" xfId="6" applyNumberFormat="1" applyFont="1" applyFill="1" applyBorder="1" applyAlignment="1">
      <alignment vertical="center" wrapText="1"/>
    </xf>
    <xf numFmtId="0" fontId="30" fillId="0" borderId="11" xfId="6" applyNumberFormat="1" applyFont="1" applyFill="1" applyBorder="1" applyAlignment="1">
      <alignment horizontal="center" vertical="center" wrapText="1"/>
    </xf>
    <xf numFmtId="0" fontId="31" fillId="10" borderId="11" xfId="6" applyNumberFormat="1" applyFont="1" applyFill="1" applyBorder="1" applyAlignment="1">
      <alignment horizontal="center" vertical="center" wrapText="1"/>
    </xf>
    <xf numFmtId="0" fontId="13" fillId="0" borderId="11" xfId="0" applyFont="1" applyBorder="1"/>
    <xf numFmtId="0" fontId="12" fillId="19" borderId="11" xfId="6" applyNumberFormat="1" applyFont="1" applyFill="1" applyBorder="1" applyAlignment="1">
      <alignment horizontal="center" vertical="center" wrapText="1"/>
    </xf>
    <xf numFmtId="164" fontId="26" fillId="15" borderId="11" xfId="5" applyFont="1" applyFill="1" applyBorder="1" applyAlignment="1">
      <alignment horizontal="center" vertical="center" wrapText="1"/>
    </xf>
    <xf numFmtId="0" fontId="9" fillId="0" borderId="11" xfId="2" applyBorder="1">
      <alignment horizontal="left" indent="3"/>
    </xf>
    <xf numFmtId="164" fontId="0" fillId="0" borderId="11" xfId="8" applyFont="1" applyBorder="1">
      <alignment horizontal="left" vertical="center" wrapText="1" indent="1"/>
    </xf>
    <xf numFmtId="164" fontId="13" fillId="0" borderId="11" xfId="8" applyBorder="1">
      <alignment horizontal="left" vertical="center" wrapText="1" indent="1"/>
    </xf>
    <xf numFmtId="164" fontId="18" fillId="0" borderId="11" xfId="5" applyFont="1" applyFill="1" applyBorder="1" applyAlignment="1">
      <alignment horizontal="center" vertical="center" wrapText="1"/>
    </xf>
    <xf numFmtId="0" fontId="27" fillId="16" borderId="11" xfId="6" applyNumberFormat="1" applyFont="1" applyFill="1" applyBorder="1" applyAlignment="1">
      <alignment horizontal="center" vertical="center" wrapText="1"/>
    </xf>
    <xf numFmtId="0" fontId="13" fillId="0" borderId="11" xfId="8" applyNumberFormat="1" applyBorder="1">
      <alignment horizontal="left" vertical="center" wrapText="1" indent="1"/>
    </xf>
    <xf numFmtId="0" fontId="3" fillId="0" borderId="11" xfId="7" applyNumberFormat="1" applyBorder="1">
      <alignment horizontal="left" vertical="top" wrapText="1" indent="1"/>
    </xf>
    <xf numFmtId="0" fontId="28" fillId="17" borderId="11" xfId="6" applyNumberFormat="1" applyFont="1" applyFill="1" applyBorder="1" applyAlignment="1">
      <alignment horizontal="center" vertical="center" wrapText="1"/>
    </xf>
    <xf numFmtId="0" fontId="20" fillId="10" borderId="14" xfId="6" applyNumberFormat="1" applyFont="1" applyFill="1" applyBorder="1" applyAlignment="1">
      <alignment horizontal="center" vertical="center" wrapText="1"/>
    </xf>
    <xf numFmtId="164" fontId="11" fillId="0" borderId="15" xfId="5" applyFill="1" applyBorder="1">
      <alignment horizontal="left" vertical="center" wrapText="1" indent="1"/>
    </xf>
    <xf numFmtId="0" fontId="0" fillId="0" borderId="16" xfId="0" applyBorder="1"/>
    <xf numFmtId="0" fontId="21" fillId="0" borderId="16" xfId="6" applyNumberFormat="1" applyFont="1" applyFill="1" applyBorder="1" applyAlignment="1">
      <alignment horizontal="center" vertical="center" wrapText="1"/>
    </xf>
    <xf numFmtId="164" fontId="18" fillId="0" borderId="17" xfId="5" applyFont="1" applyFill="1" applyBorder="1" applyAlignment="1">
      <alignment horizontal="center" vertical="center" wrapText="1"/>
    </xf>
    <xf numFmtId="164" fontId="18" fillId="0" borderId="18" xfId="5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28" fillId="17" borderId="15" xfId="6" applyNumberFormat="1" applyFont="1" applyFill="1" applyBorder="1" applyAlignment="1">
      <alignment horizontal="center" vertical="center" wrapText="1"/>
    </xf>
    <xf numFmtId="0" fontId="28" fillId="17" borderId="19" xfId="6" applyNumberFormat="1" applyFont="1" applyFill="1" applyBorder="1" applyAlignment="1">
      <alignment horizontal="center" vertical="center" wrapText="1"/>
    </xf>
    <xf numFmtId="0" fontId="28" fillId="17" borderId="16" xfId="6" applyNumberFormat="1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left" wrapText="1"/>
    </xf>
    <xf numFmtId="0" fontId="32" fillId="2" borderId="20" xfId="0" applyFont="1" applyFill="1" applyBorder="1" applyAlignment="1">
      <alignment horizontal="left" wrapText="1"/>
    </xf>
    <xf numFmtId="0" fontId="32" fillId="2" borderId="14" xfId="0" applyFont="1" applyFill="1" applyBorder="1" applyAlignment="1">
      <alignment horizontal="left" wrapTex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270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242"/>
  <sheetViews>
    <sheetView showGridLines="0" tabSelected="1" topLeftCell="A208" zoomScale="60" zoomScaleNormal="60" workbookViewId="0">
      <selection activeCell="E211" sqref="E211"/>
    </sheetView>
  </sheetViews>
  <sheetFormatPr defaultColWidth="8.75" defaultRowHeight="14.5" x14ac:dyDescent="0.35"/>
  <cols>
    <col min="1" max="1" width="2" customWidth="1"/>
    <col min="2" max="2" width="35.83203125" customWidth="1"/>
    <col min="3" max="3" width="36.5" customWidth="1"/>
    <col min="4" max="4" width="34.25" customWidth="1"/>
    <col min="5" max="5" width="36.08203125" customWidth="1"/>
    <col min="6" max="6" width="46" customWidth="1"/>
    <col min="7" max="8" width="17.6640625" customWidth="1"/>
    <col min="9" max="9" width="2.4140625" customWidth="1"/>
    <col min="14" max="14" width="6.75" customWidth="1"/>
  </cols>
  <sheetData>
    <row r="1" spans="1:8" ht="54" customHeight="1" x14ac:dyDescent="1">
      <c r="A1" s="1"/>
      <c r="B1" s="24">
        <v>2022</v>
      </c>
      <c r="C1" s="46" t="s">
        <v>2</v>
      </c>
      <c r="D1" s="46"/>
      <c r="E1" s="46"/>
      <c r="F1" s="25"/>
      <c r="G1" s="25"/>
      <c r="H1" s="25"/>
    </row>
    <row r="2" spans="1:8" ht="14.25" customHeight="1" x14ac:dyDescent="0.35">
      <c r="A2" s="2"/>
      <c r="B2" s="26" t="s">
        <v>1</v>
      </c>
      <c r="C2" s="27" t="str">
        <f>UPPER(TEXT(C3,"dddd"))</f>
        <v>TUESDAY</v>
      </c>
      <c r="D2" s="26" t="str">
        <f t="shared" ref="D2:H2" si="0">UPPER(TEXT(D3,"dddd"))</f>
        <v>WEDNESDAY</v>
      </c>
      <c r="E2" s="27" t="str">
        <f t="shared" si="0"/>
        <v>THURSDAY</v>
      </c>
      <c r="F2" s="26" t="str">
        <f t="shared" si="0"/>
        <v>FRIDAY</v>
      </c>
      <c r="G2" s="27" t="str">
        <f t="shared" si="0"/>
        <v>SATURDAY</v>
      </c>
      <c r="H2" s="26" t="str">
        <f t="shared" si="0"/>
        <v>SUNDAY</v>
      </c>
    </row>
    <row r="3" spans="1:8" ht="16.5" customHeight="1" x14ac:dyDescent="0.35">
      <c r="B3" s="7">
        <f t="array" ref="B3:H3">Days+1+DATE(Calendar1Year,Calendar1MonthOption,1)-WEEKDAY(DATE(Calendar1Year,Calendar1MonthOption,1),WeekdayOption)</f>
        <v>44557</v>
      </c>
      <c r="C3" s="7">
        <v>44558</v>
      </c>
      <c r="D3" s="7">
        <v>44559</v>
      </c>
      <c r="E3" s="7">
        <v>44560</v>
      </c>
      <c r="F3" s="7">
        <v>44561</v>
      </c>
      <c r="G3" s="31">
        <v>44562</v>
      </c>
      <c r="H3" s="31">
        <v>44563</v>
      </c>
    </row>
    <row r="4" spans="1:8" ht="80" customHeight="1" x14ac:dyDescent="0.35">
      <c r="B4" s="6"/>
      <c r="C4" s="6"/>
      <c r="D4" s="17" t="s">
        <v>12</v>
      </c>
      <c r="E4" s="44" t="s">
        <v>3</v>
      </c>
      <c r="F4" s="28" t="s">
        <v>14</v>
      </c>
      <c r="G4" s="32"/>
      <c r="H4" s="32"/>
    </row>
    <row r="5" spans="1:8" ht="16.5" customHeight="1" x14ac:dyDescent="0.35">
      <c r="B5" s="7">
        <f t="array" ref="B5:H5">Days+8+DATE(Calendar1Year,Calendar1MonthOption,1)-WEEKDAY(DATE(Calendar1Year,Calendar1MonthOption,1),WeekdayOption)</f>
        <v>44564</v>
      </c>
      <c r="C5" s="7">
        <v>44565</v>
      </c>
      <c r="D5" s="7">
        <v>44566</v>
      </c>
      <c r="E5" s="7">
        <v>44567</v>
      </c>
      <c r="F5" s="7">
        <v>44568</v>
      </c>
      <c r="G5" s="31">
        <v>44569</v>
      </c>
      <c r="H5" s="31">
        <v>44570</v>
      </c>
    </row>
    <row r="6" spans="1:8" ht="93" customHeight="1" x14ac:dyDescent="0.35">
      <c r="B6" s="3" t="s">
        <v>6</v>
      </c>
      <c r="C6" s="19"/>
      <c r="D6" s="17" t="s">
        <v>7</v>
      </c>
      <c r="E6" s="45" t="s">
        <v>8</v>
      </c>
      <c r="F6" s="45"/>
      <c r="G6" s="31"/>
      <c r="H6" s="31"/>
    </row>
    <row r="7" spans="1:8" ht="77.5" customHeight="1" x14ac:dyDescent="0.35">
      <c r="B7" s="5"/>
      <c r="C7" s="5"/>
      <c r="D7" s="21" t="s">
        <v>9</v>
      </c>
      <c r="E7" s="10"/>
      <c r="F7" s="3" t="s">
        <v>10</v>
      </c>
      <c r="G7" s="32"/>
      <c r="H7" s="32"/>
    </row>
    <row r="8" spans="1:8" ht="16.5" customHeight="1" x14ac:dyDescent="0.35">
      <c r="B8" s="7">
        <f t="array" ref="B8:H8">Days+15+DATE(Calendar1Year,Calendar1MonthOption,1)-WEEKDAY(DATE(Calendar1Year,Calendar1MonthOption,1),WeekdayOption)</f>
        <v>44571</v>
      </c>
      <c r="C8" s="7">
        <v>44572</v>
      </c>
      <c r="D8" s="7">
        <v>44573</v>
      </c>
      <c r="E8" s="7">
        <v>44574</v>
      </c>
      <c r="F8" s="7">
        <v>44575</v>
      </c>
      <c r="G8" s="31">
        <v>44576</v>
      </c>
      <c r="H8" s="31">
        <v>44577</v>
      </c>
    </row>
    <row r="9" spans="1:8" ht="81.5" customHeight="1" x14ac:dyDescent="0.35">
      <c r="B9" s="49"/>
      <c r="C9" s="49"/>
      <c r="D9" s="11" t="s">
        <v>24</v>
      </c>
      <c r="E9" s="14" t="s">
        <v>31</v>
      </c>
      <c r="F9" s="11" t="s">
        <v>3</v>
      </c>
      <c r="G9" s="31"/>
      <c r="H9" s="31"/>
    </row>
    <row r="10" spans="1:8" ht="87" customHeight="1" x14ac:dyDescent="0.35">
      <c r="B10" s="10"/>
      <c r="C10" s="15"/>
      <c r="D10" s="16" t="s">
        <v>4</v>
      </c>
      <c r="E10" s="17" t="s">
        <v>12</v>
      </c>
      <c r="F10" s="18" t="s">
        <v>5</v>
      </c>
      <c r="G10" s="32"/>
      <c r="H10" s="32"/>
    </row>
    <row r="11" spans="1:8" ht="87" customHeight="1" x14ac:dyDescent="0.35">
      <c r="B11" s="22"/>
      <c r="C11" s="15"/>
      <c r="D11" s="29"/>
      <c r="E11" s="15"/>
      <c r="F11" s="3" t="s">
        <v>19</v>
      </c>
      <c r="G11" s="32"/>
      <c r="H11" s="32"/>
    </row>
    <row r="12" spans="1:8" ht="16.5" customHeight="1" x14ac:dyDescent="0.35">
      <c r="B12" s="7">
        <f t="array" ref="B12:H12">Days+22+DATE(Calendar1Year,Calendar1MonthOption,1)-WEEKDAY(DATE(Calendar1Year,Calendar1MonthOption,1),WeekdayOption)</f>
        <v>44578</v>
      </c>
      <c r="C12" s="7">
        <v>44579</v>
      </c>
      <c r="D12" s="7">
        <v>44580</v>
      </c>
      <c r="E12" s="7">
        <v>44581</v>
      </c>
      <c r="F12" s="7">
        <v>44582</v>
      </c>
      <c r="G12" s="31">
        <v>44583</v>
      </c>
      <c r="H12" s="31">
        <v>44584</v>
      </c>
    </row>
    <row r="13" spans="1:8" ht="74" customHeight="1" x14ac:dyDescent="0.35">
      <c r="B13" s="53" t="s">
        <v>13</v>
      </c>
      <c r="C13" s="19"/>
      <c r="D13" s="17" t="s">
        <v>7</v>
      </c>
      <c r="E13" s="45" t="s">
        <v>8</v>
      </c>
      <c r="F13" s="45"/>
      <c r="G13" s="31"/>
      <c r="H13" s="31"/>
    </row>
    <row r="14" spans="1:8" ht="86.5" customHeight="1" x14ac:dyDescent="0.35">
      <c r="B14" s="53"/>
      <c r="C14" s="5"/>
      <c r="D14" s="21" t="s">
        <v>9</v>
      </c>
      <c r="E14" s="10"/>
      <c r="F14" s="3" t="s">
        <v>10</v>
      </c>
      <c r="G14" s="32"/>
      <c r="H14" s="32"/>
    </row>
    <row r="15" spans="1:8" ht="16.5" customHeight="1" x14ac:dyDescent="0.35">
      <c r="B15" s="55">
        <f t="array" ref="B15:H15">Days+29+DATE(Calendar1Year,Calendar1MonthOption,1)-WEEKDAY(DATE(Calendar1Year,Calendar1MonthOption,1),WeekdayOption)</f>
        <v>44585</v>
      </c>
      <c r="C15" s="55">
        <v>44586</v>
      </c>
      <c r="D15" s="7">
        <v>44587</v>
      </c>
      <c r="E15" s="7">
        <v>44588</v>
      </c>
      <c r="F15" s="7">
        <v>44589</v>
      </c>
      <c r="G15" s="31">
        <v>44590</v>
      </c>
      <c r="H15" s="31">
        <v>44591</v>
      </c>
    </row>
    <row r="16" spans="1:8" ht="86.5" customHeight="1" x14ac:dyDescent="0.35">
      <c r="B16" s="58"/>
      <c r="C16" s="59"/>
      <c r="D16" s="54" t="s">
        <v>24</v>
      </c>
      <c r="E16" s="14" t="s">
        <v>31</v>
      </c>
      <c r="F16" s="11" t="s">
        <v>3</v>
      </c>
      <c r="G16" s="31"/>
      <c r="H16" s="31"/>
    </row>
    <row r="17" spans="1:8" ht="84.5" customHeight="1" x14ac:dyDescent="0.35">
      <c r="B17" s="56"/>
      <c r="C17" s="57"/>
      <c r="D17" s="16" t="s">
        <v>4</v>
      </c>
      <c r="E17" s="17" t="s">
        <v>12</v>
      </c>
      <c r="F17" s="18" t="s">
        <v>5</v>
      </c>
      <c r="G17" s="32"/>
      <c r="H17" s="32"/>
    </row>
    <row r="18" spans="1:8" ht="55.5" customHeight="1" x14ac:dyDescent="0.35">
      <c r="B18" s="22"/>
      <c r="C18" s="15"/>
      <c r="D18" s="29"/>
      <c r="E18" s="15"/>
      <c r="F18" s="60" t="s">
        <v>29</v>
      </c>
      <c r="G18" s="32"/>
      <c r="H18" s="32"/>
    </row>
    <row r="19" spans="1:8" ht="16.5" customHeight="1" x14ac:dyDescent="0.35">
      <c r="B19" s="7">
        <f t="array" ref="B19:C19">Days+36+DATE(Calendar1Year,Calendar1MonthOption,1)-WEEKDAY(DATE(Calendar1Year,Calendar1MonthOption,1),WeekdayOption)</f>
        <v>44592</v>
      </c>
      <c r="C19" s="7">
        <v>44593</v>
      </c>
      <c r="D19" s="51" t="s">
        <v>0</v>
      </c>
      <c r="E19" s="51"/>
      <c r="F19" s="51"/>
      <c r="G19" s="51"/>
      <c r="H19" s="51"/>
    </row>
    <row r="20" spans="1:8" ht="63.75" customHeight="1" x14ac:dyDescent="0.35">
      <c r="B20" s="6"/>
      <c r="C20" s="6"/>
      <c r="D20" s="52"/>
      <c r="E20" s="52"/>
      <c r="F20" s="52"/>
      <c r="G20" s="52"/>
      <c r="H20" s="52"/>
    </row>
    <row r="21" spans="1:8" ht="54" customHeight="1" x14ac:dyDescent="1">
      <c r="A21" s="1"/>
      <c r="B21" s="24">
        <f>YEAR(DATE(Calendar1Year,Calendar1MonthOption+1,1))</f>
        <v>2022</v>
      </c>
      <c r="C21" s="46" t="str">
        <f>TEXT(DATE(Calendar1Year,Calendar1MonthOption+1,1),"mmmm")</f>
        <v>February</v>
      </c>
      <c r="D21" s="46"/>
      <c r="E21" s="46"/>
      <c r="F21" s="25"/>
      <c r="G21" s="25"/>
      <c r="H21" s="25"/>
    </row>
    <row r="22" spans="1:8" ht="14.25" customHeight="1" x14ac:dyDescent="0.35">
      <c r="A22" s="2"/>
      <c r="B22" s="26" t="str">
        <f>UPPER(TEXT(B23,"dddd"))</f>
        <v>MONDAY</v>
      </c>
      <c r="C22" s="27" t="str">
        <f t="shared" ref="C22:H22" si="1">UPPER(TEXT(C23,"dddd"))</f>
        <v>TUESDAY</v>
      </c>
      <c r="D22" s="26" t="str">
        <f t="shared" si="1"/>
        <v>WEDNESDAY</v>
      </c>
      <c r="E22" s="27" t="str">
        <f t="shared" si="1"/>
        <v>THURSDAY</v>
      </c>
      <c r="F22" s="26" t="str">
        <f t="shared" si="1"/>
        <v>FRIDAY</v>
      </c>
      <c r="G22" s="27" t="str">
        <f t="shared" si="1"/>
        <v>SATURDAY</v>
      </c>
      <c r="H22" s="26" t="str">
        <f t="shared" si="1"/>
        <v>SUNDAY</v>
      </c>
    </row>
    <row r="23" spans="1:8" ht="16.5" customHeight="1" x14ac:dyDescent="0.35">
      <c r="B23" s="7">
        <f t="array" ref="B23:H23">Days+1+DATE(Calendar2Year,Calendar2MonthOption,1)-WEEKDAY(DATE(Calendar2Year,Calendar2MonthOption,1),WeekdayOption)</f>
        <v>44592</v>
      </c>
      <c r="C23" s="7">
        <v>44593</v>
      </c>
      <c r="D23" s="7">
        <v>44594</v>
      </c>
      <c r="E23" s="7">
        <v>44595</v>
      </c>
      <c r="F23" s="7">
        <v>44596</v>
      </c>
      <c r="G23" s="31">
        <v>44597</v>
      </c>
      <c r="H23" s="31">
        <v>44598</v>
      </c>
    </row>
    <row r="24" spans="1:8" ht="90" customHeight="1" x14ac:dyDescent="0.35">
      <c r="B24" s="3" t="s">
        <v>6</v>
      </c>
      <c r="C24" s="19"/>
      <c r="D24" s="17" t="s">
        <v>7</v>
      </c>
      <c r="E24" s="45" t="s">
        <v>8</v>
      </c>
      <c r="F24" s="45"/>
      <c r="G24" s="31"/>
      <c r="H24" s="31"/>
    </row>
    <row r="25" spans="1:8" ht="80" customHeight="1" x14ac:dyDescent="0.35">
      <c r="B25" s="5"/>
      <c r="C25" s="5"/>
      <c r="D25" s="21" t="s">
        <v>9</v>
      </c>
      <c r="E25" s="10"/>
      <c r="F25" s="3" t="s">
        <v>10</v>
      </c>
      <c r="G25" s="32"/>
      <c r="H25" s="32"/>
    </row>
    <row r="26" spans="1:8" ht="16.5" customHeight="1" x14ac:dyDescent="0.35">
      <c r="B26" s="7">
        <f t="array" ref="B26:H26">Days+8+DATE(Calendar2Year,Calendar2MonthOption,1)-WEEKDAY(DATE(Calendar2Year,Calendar2MonthOption,1),WeekdayOption)</f>
        <v>44599</v>
      </c>
      <c r="C26" s="7">
        <v>44600</v>
      </c>
      <c r="D26" s="7">
        <v>44601</v>
      </c>
      <c r="E26" s="7">
        <v>44602</v>
      </c>
      <c r="F26" s="7">
        <v>44603</v>
      </c>
      <c r="G26" s="31">
        <v>44604</v>
      </c>
      <c r="H26" s="31">
        <v>44605</v>
      </c>
    </row>
    <row r="27" spans="1:8" ht="93" customHeight="1" x14ac:dyDescent="0.35">
      <c r="B27" s="53" t="s">
        <v>15</v>
      </c>
      <c r="C27" s="30"/>
      <c r="D27" s="11" t="s">
        <v>24</v>
      </c>
      <c r="E27" s="14" t="s">
        <v>31</v>
      </c>
      <c r="F27" s="11" t="s">
        <v>3</v>
      </c>
      <c r="G27" s="31"/>
      <c r="H27" s="31"/>
    </row>
    <row r="28" spans="1:8" ht="87.5" customHeight="1" x14ac:dyDescent="0.35">
      <c r="B28" s="53"/>
      <c r="C28" s="15"/>
      <c r="D28" s="16" t="s">
        <v>4</v>
      </c>
      <c r="E28" s="17" t="s">
        <v>12</v>
      </c>
      <c r="F28" s="18" t="s">
        <v>5</v>
      </c>
      <c r="G28" s="32"/>
      <c r="H28" s="32"/>
    </row>
    <row r="29" spans="1:8" ht="44" customHeight="1" x14ac:dyDescent="0.35">
      <c r="B29" s="22"/>
      <c r="C29" s="15"/>
      <c r="D29" s="29"/>
      <c r="E29" s="15"/>
      <c r="F29" s="60" t="s">
        <v>29</v>
      </c>
      <c r="G29" s="32"/>
      <c r="H29" s="32"/>
    </row>
    <row r="30" spans="1:8" ht="16.5" customHeight="1" x14ac:dyDescent="0.35">
      <c r="B30" s="7">
        <f t="array" ref="B30:H30">Days+15+DATE(Calendar2Year,Calendar2MonthOption,1)-WEEKDAY(DATE(Calendar2Year,Calendar2MonthOption,1),WeekdayOption)</f>
        <v>44606</v>
      </c>
      <c r="C30" s="7">
        <v>44607</v>
      </c>
      <c r="D30" s="7">
        <v>44608</v>
      </c>
      <c r="E30" s="7">
        <v>44609</v>
      </c>
      <c r="F30" s="7">
        <v>44610</v>
      </c>
      <c r="G30" s="31">
        <v>44611</v>
      </c>
      <c r="H30" s="31">
        <v>44612</v>
      </c>
    </row>
    <row r="31" spans="1:8" ht="83" customHeight="1" x14ac:dyDescent="0.35">
      <c r="B31" s="3" t="s">
        <v>6</v>
      </c>
      <c r="C31" s="19"/>
      <c r="D31" s="17" t="s">
        <v>7</v>
      </c>
      <c r="E31" s="45" t="s">
        <v>8</v>
      </c>
      <c r="F31" s="45"/>
      <c r="G31" s="31"/>
      <c r="H31" s="31"/>
    </row>
    <row r="32" spans="1:8" ht="77.5" customHeight="1" x14ac:dyDescent="0.35">
      <c r="B32" s="5"/>
      <c r="C32" s="5"/>
      <c r="D32" s="21" t="s">
        <v>9</v>
      </c>
      <c r="E32" s="10"/>
      <c r="F32" s="3" t="s">
        <v>10</v>
      </c>
      <c r="G32" s="32"/>
      <c r="H32" s="32"/>
    </row>
    <row r="33" spans="1:8" ht="16.5" customHeight="1" x14ac:dyDescent="0.35">
      <c r="B33" s="7">
        <f t="array" ref="B33:H33">Days+22+DATE(Calendar2Year,Calendar2MonthOption,1)-WEEKDAY(DATE(Calendar2Year,Calendar2MonthOption,1),WeekdayOption)</f>
        <v>44613</v>
      </c>
      <c r="C33" s="7">
        <v>44614</v>
      </c>
      <c r="D33" s="7">
        <v>44615</v>
      </c>
      <c r="E33" s="7">
        <v>44616</v>
      </c>
      <c r="F33" s="7">
        <v>44617</v>
      </c>
      <c r="G33" s="31">
        <v>44618</v>
      </c>
      <c r="H33" s="31">
        <v>44619</v>
      </c>
    </row>
    <row r="34" spans="1:8" ht="82.5" customHeight="1" x14ac:dyDescent="0.35">
      <c r="B34" s="30"/>
      <c r="C34" s="30"/>
      <c r="D34" s="11" t="s">
        <v>24</v>
      </c>
      <c r="E34" s="14" t="s">
        <v>31</v>
      </c>
      <c r="F34" s="11" t="s">
        <v>3</v>
      </c>
      <c r="G34" s="31"/>
      <c r="H34" s="31"/>
    </row>
    <row r="35" spans="1:8" ht="85" customHeight="1" x14ac:dyDescent="0.35">
      <c r="B35" s="10"/>
      <c r="C35" s="15"/>
      <c r="D35" s="16" t="s">
        <v>4</v>
      </c>
      <c r="E35" s="17" t="s">
        <v>12</v>
      </c>
      <c r="F35" s="18" t="s">
        <v>5</v>
      </c>
      <c r="G35" s="32"/>
      <c r="H35" s="32"/>
    </row>
    <row r="36" spans="1:8" ht="41" customHeight="1" x14ac:dyDescent="0.35">
      <c r="B36" s="22"/>
      <c r="C36" s="15"/>
      <c r="D36" s="29"/>
      <c r="E36" s="15"/>
      <c r="F36" s="60" t="s">
        <v>29</v>
      </c>
      <c r="G36" s="32"/>
      <c r="H36" s="32"/>
    </row>
    <row r="37" spans="1:8" ht="16.5" customHeight="1" x14ac:dyDescent="0.35">
      <c r="B37" s="7">
        <f t="array" ref="B37:H37">Days+29+DATE(Calendar2Year,Calendar2MonthOption,1)-WEEKDAY(DATE(Calendar2Year,Calendar2MonthOption,1),WeekdayOption)</f>
        <v>44620</v>
      </c>
      <c r="C37" s="7">
        <v>44621</v>
      </c>
      <c r="D37" s="7">
        <v>44622</v>
      </c>
      <c r="E37" s="7">
        <v>44623</v>
      </c>
      <c r="F37" s="7">
        <v>44624</v>
      </c>
      <c r="G37" s="31">
        <v>44625</v>
      </c>
      <c r="H37" s="31">
        <v>44626</v>
      </c>
    </row>
    <row r="38" spans="1:8" ht="57" customHeight="1" x14ac:dyDescent="0.35">
      <c r="B38" s="6"/>
      <c r="C38" s="6"/>
      <c r="D38" s="6"/>
      <c r="E38" s="6"/>
      <c r="F38" s="6"/>
      <c r="G38" s="32"/>
      <c r="H38" s="32"/>
    </row>
    <row r="39" spans="1:8" ht="16.5" customHeight="1" x14ac:dyDescent="0.35">
      <c r="B39" s="7">
        <f t="array" ref="B39:C39">Days+36+DATE(Calendar2Year,Calendar2MonthOption,1)-WEEKDAY(DATE(Calendar2Year,Calendar2MonthOption,1),WeekdayOption)</f>
        <v>44627</v>
      </c>
      <c r="C39" s="7">
        <v>44628</v>
      </c>
      <c r="D39" s="48" t="s">
        <v>0</v>
      </c>
      <c r="E39" s="48"/>
      <c r="F39" s="48"/>
      <c r="G39" s="48"/>
      <c r="H39" s="48"/>
    </row>
    <row r="40" spans="1:8" ht="63.75" customHeight="1" x14ac:dyDescent="0.35">
      <c r="B40" s="6"/>
      <c r="C40" s="6"/>
      <c r="D40" s="52"/>
      <c r="E40" s="52"/>
      <c r="F40" s="52"/>
      <c r="G40" s="52"/>
      <c r="H40" s="52"/>
    </row>
    <row r="41" spans="1:8" ht="54" customHeight="1" x14ac:dyDescent="1">
      <c r="A41" s="1"/>
      <c r="B41" s="24">
        <f>YEAR(DATE(Calendar2Year,Calendar2MonthOption+1,1))</f>
        <v>2022</v>
      </c>
      <c r="C41" s="46" t="str">
        <f>TEXT(DATE(Calendar2Year,Calendar2MonthOption+1,1),"mmmm")</f>
        <v>March</v>
      </c>
      <c r="D41" s="46"/>
      <c r="E41" s="46"/>
      <c r="F41" s="25"/>
      <c r="G41" s="25"/>
      <c r="H41" s="25"/>
    </row>
    <row r="42" spans="1:8" ht="14.25" customHeight="1" x14ac:dyDescent="0.35">
      <c r="A42" s="2"/>
      <c r="B42" s="26" t="str">
        <f>UPPER(TEXT(B43,"dddd"))</f>
        <v>MONDAY</v>
      </c>
      <c r="C42" s="27" t="str">
        <f t="shared" ref="C42" si="2">UPPER(TEXT(C43,"dddd"))</f>
        <v>TUESDAY</v>
      </c>
      <c r="D42" s="26" t="str">
        <f t="shared" ref="D42" si="3">UPPER(TEXT(D43,"dddd"))</f>
        <v>WEDNESDAY</v>
      </c>
      <c r="E42" s="27" t="str">
        <f t="shared" ref="E42" si="4">UPPER(TEXT(E43,"dddd"))</f>
        <v>THURSDAY</v>
      </c>
      <c r="F42" s="26" t="str">
        <f t="shared" ref="F42" si="5">UPPER(TEXT(F43,"dddd"))</f>
        <v>FRIDAY</v>
      </c>
      <c r="G42" s="27" t="str">
        <f t="shared" ref="G42" si="6">UPPER(TEXT(G43,"dddd"))</f>
        <v>SATURDAY</v>
      </c>
      <c r="H42" s="26" t="str">
        <f t="shared" ref="H42" si="7">UPPER(TEXT(H43,"dddd"))</f>
        <v>SUNDAY</v>
      </c>
    </row>
    <row r="43" spans="1:8" ht="16.5" customHeight="1" x14ac:dyDescent="0.35">
      <c r="B43" s="7">
        <f t="array" ref="B43:H43">Days+1+DATE(Calendar3Year,Calendar3MonthOption,1)-WEEKDAY(DATE(Calendar3Year,Calendar3MonthOption,1),WeekdayOption)</f>
        <v>44620</v>
      </c>
      <c r="C43" s="7">
        <v>44621</v>
      </c>
      <c r="D43" s="7">
        <v>44622</v>
      </c>
      <c r="E43" s="7">
        <v>44623</v>
      </c>
      <c r="F43" s="7">
        <v>44624</v>
      </c>
      <c r="G43" s="31">
        <v>44625</v>
      </c>
      <c r="H43" s="31">
        <v>44626</v>
      </c>
    </row>
    <row r="44" spans="1:8" ht="81.5" customHeight="1" x14ac:dyDescent="0.35">
      <c r="B44" s="50" t="s">
        <v>28</v>
      </c>
      <c r="C44" s="50"/>
      <c r="D44" s="50"/>
      <c r="E44" s="50"/>
      <c r="F44" s="50"/>
      <c r="G44" s="31"/>
      <c r="H44" s="31"/>
    </row>
    <row r="45" spans="1:8" ht="16.5" customHeight="1" x14ac:dyDescent="0.35">
      <c r="B45" s="7">
        <f t="array" ref="B45:H45">Days+8+DATE(Calendar3Year,Calendar3MonthOption,1)-WEEKDAY(DATE(Calendar3Year,Calendar3MonthOption,1),WeekdayOption)</f>
        <v>44627</v>
      </c>
      <c r="C45" s="7">
        <v>44628</v>
      </c>
      <c r="D45" s="7">
        <v>44629</v>
      </c>
      <c r="E45" s="7">
        <v>44630</v>
      </c>
      <c r="F45" s="7">
        <v>44631</v>
      </c>
      <c r="G45" s="31">
        <v>44632</v>
      </c>
      <c r="H45" s="31">
        <v>44633</v>
      </c>
    </row>
    <row r="46" spans="1:8" ht="84.5" customHeight="1" x14ac:dyDescent="0.35">
      <c r="B46" s="3" t="s">
        <v>6</v>
      </c>
      <c r="C46" s="19"/>
      <c r="D46" s="17" t="s">
        <v>7</v>
      </c>
      <c r="E46" s="45" t="s">
        <v>8</v>
      </c>
      <c r="F46" s="45"/>
      <c r="G46" s="31"/>
      <c r="H46" s="31"/>
    </row>
    <row r="47" spans="1:8" ht="91" customHeight="1" x14ac:dyDescent="0.35">
      <c r="B47" s="5"/>
      <c r="C47" s="5"/>
      <c r="D47" s="21" t="s">
        <v>9</v>
      </c>
      <c r="E47" s="10"/>
      <c r="F47" s="3" t="s">
        <v>10</v>
      </c>
      <c r="G47" s="32"/>
      <c r="H47" s="32"/>
    </row>
    <row r="48" spans="1:8" ht="16.5" customHeight="1" x14ac:dyDescent="0.35">
      <c r="B48" s="7">
        <f t="array" ref="B48:H48">Days+15+DATE(Calendar3Year,Calendar3MonthOption,1)-WEEKDAY(DATE(Calendar3Year,Calendar3MonthOption,1),WeekdayOption)</f>
        <v>44634</v>
      </c>
      <c r="C48" s="7">
        <v>44635</v>
      </c>
      <c r="D48" s="7">
        <v>44636</v>
      </c>
      <c r="E48" s="7">
        <v>44637</v>
      </c>
      <c r="F48" s="7">
        <v>44638</v>
      </c>
      <c r="G48" s="31">
        <v>44639</v>
      </c>
      <c r="H48" s="31">
        <v>44640</v>
      </c>
    </row>
    <row r="49" spans="1:8" ht="78" customHeight="1" x14ac:dyDescent="0.35">
      <c r="B49" s="30"/>
      <c r="C49" s="30"/>
      <c r="D49" s="11" t="s">
        <v>24</v>
      </c>
      <c r="E49" s="14" t="s">
        <v>31</v>
      </c>
      <c r="F49" s="11" t="s">
        <v>3</v>
      </c>
      <c r="G49" s="31"/>
      <c r="H49" s="31"/>
    </row>
    <row r="50" spans="1:8" ht="79.5" customHeight="1" x14ac:dyDescent="0.35">
      <c r="B50" s="10"/>
      <c r="C50" s="15"/>
      <c r="D50" s="16" t="s">
        <v>4</v>
      </c>
      <c r="E50" s="17" t="s">
        <v>12</v>
      </c>
      <c r="F50" s="18" t="s">
        <v>5</v>
      </c>
      <c r="G50" s="32"/>
      <c r="H50" s="32"/>
    </row>
    <row r="51" spans="1:8" ht="35.5" customHeight="1" x14ac:dyDescent="0.35">
      <c r="B51" s="22"/>
      <c r="C51" s="15"/>
      <c r="D51" s="29"/>
      <c r="E51" s="15"/>
      <c r="F51" s="60" t="s">
        <v>29</v>
      </c>
      <c r="G51" s="32"/>
      <c r="H51" s="32"/>
    </row>
    <row r="52" spans="1:8" ht="16.5" customHeight="1" x14ac:dyDescent="0.35">
      <c r="B52" s="7">
        <f t="array" ref="B52:H52">Days+22+DATE(Calendar3Year,Calendar3MonthOption,1)-WEEKDAY(DATE(Calendar3Year,Calendar3MonthOption,1),WeekdayOption)</f>
        <v>44641</v>
      </c>
      <c r="C52" s="7">
        <v>44642</v>
      </c>
      <c r="D52" s="7">
        <v>44643</v>
      </c>
      <c r="E52" s="7">
        <v>44644</v>
      </c>
      <c r="F52" s="7">
        <v>44645</v>
      </c>
      <c r="G52" s="31">
        <v>44646</v>
      </c>
      <c r="H52" s="31">
        <v>44647</v>
      </c>
    </row>
    <row r="53" spans="1:8" ht="80" customHeight="1" x14ac:dyDescent="0.35">
      <c r="B53" s="3" t="s">
        <v>6</v>
      </c>
      <c r="C53" s="19"/>
      <c r="D53" s="17" t="s">
        <v>7</v>
      </c>
      <c r="E53" s="45" t="s">
        <v>8</v>
      </c>
      <c r="F53" s="45"/>
      <c r="G53" s="31"/>
      <c r="H53" s="31"/>
    </row>
    <row r="54" spans="1:8" ht="72.5" customHeight="1" x14ac:dyDescent="0.35">
      <c r="B54" s="5"/>
      <c r="C54" s="5"/>
      <c r="D54" s="21" t="s">
        <v>9</v>
      </c>
      <c r="E54" s="10"/>
      <c r="F54" s="3" t="s">
        <v>10</v>
      </c>
      <c r="G54" s="32"/>
      <c r="H54" s="32"/>
    </row>
    <row r="55" spans="1:8" ht="16.5" customHeight="1" x14ac:dyDescent="0.35">
      <c r="B55" s="7">
        <f t="array" ref="B55:H55">Days+29+DATE(Calendar3Year,Calendar3MonthOption,1)-WEEKDAY(DATE(Calendar3Year,Calendar3MonthOption,1),WeekdayOption)</f>
        <v>44648</v>
      </c>
      <c r="C55" s="7">
        <v>44649</v>
      </c>
      <c r="D55" s="7">
        <v>44650</v>
      </c>
      <c r="E55" s="7">
        <v>44651</v>
      </c>
      <c r="F55" s="7">
        <v>44652</v>
      </c>
      <c r="G55" s="31">
        <v>44653</v>
      </c>
      <c r="H55" s="31">
        <v>44654</v>
      </c>
    </row>
    <row r="56" spans="1:8" ht="85.5" customHeight="1" x14ac:dyDescent="0.35">
      <c r="B56" s="30"/>
      <c r="C56" s="30"/>
      <c r="D56" s="11" t="s">
        <v>24</v>
      </c>
      <c r="E56" s="14" t="s">
        <v>31</v>
      </c>
      <c r="F56" s="11" t="s">
        <v>3</v>
      </c>
      <c r="G56" s="31"/>
      <c r="H56" s="31"/>
    </row>
    <row r="57" spans="1:8" ht="76" customHeight="1" x14ac:dyDescent="0.35">
      <c r="B57" s="10"/>
      <c r="C57" s="15"/>
      <c r="D57" s="16" t="s">
        <v>4</v>
      </c>
      <c r="E57" s="17" t="s">
        <v>12</v>
      </c>
      <c r="F57" s="18" t="s">
        <v>5</v>
      </c>
      <c r="G57" s="32"/>
      <c r="H57" s="32"/>
    </row>
    <row r="58" spans="1:8" ht="49.5" customHeight="1" x14ac:dyDescent="0.35">
      <c r="B58" s="22"/>
      <c r="C58" s="15"/>
      <c r="D58" s="29"/>
      <c r="E58" s="15"/>
      <c r="F58" s="60" t="s">
        <v>29</v>
      </c>
      <c r="G58" s="32"/>
      <c r="H58" s="32"/>
    </row>
    <row r="59" spans="1:8" ht="16.5" customHeight="1" x14ac:dyDescent="0.35">
      <c r="B59" s="7">
        <f t="array" ref="B59:C59">Days+36+DATE(Calendar3Year,Calendar3MonthOption,1)-WEEKDAY(DATE(Calendar3Year,Calendar3MonthOption,1),WeekdayOption)</f>
        <v>44655</v>
      </c>
      <c r="C59" s="7">
        <v>44656</v>
      </c>
      <c r="D59" s="48" t="s">
        <v>0</v>
      </c>
      <c r="E59" s="48"/>
      <c r="F59" s="48"/>
      <c r="G59" s="48"/>
      <c r="H59" s="48"/>
    </row>
    <row r="60" spans="1:8" ht="63.75" customHeight="1" x14ac:dyDescent="0.35">
      <c r="B60" s="6"/>
      <c r="C60" s="6"/>
      <c r="D60" s="52"/>
      <c r="E60" s="52"/>
      <c r="F60" s="52"/>
      <c r="G60" s="52"/>
      <c r="H60" s="52"/>
    </row>
    <row r="61" spans="1:8" ht="54" customHeight="1" x14ac:dyDescent="1">
      <c r="A61" s="1"/>
      <c r="B61" s="24">
        <f>YEAR(DATE(Calendar3Year,Calendar3MonthOption+1,1))</f>
        <v>2022</v>
      </c>
      <c r="C61" s="46" t="str">
        <f>TEXT(DATE(Calendar3Year,Calendar3MonthOption+1,1),"mmmm")</f>
        <v>April</v>
      </c>
      <c r="D61" s="46"/>
      <c r="E61" s="46"/>
      <c r="F61" s="25"/>
      <c r="G61" s="25"/>
      <c r="H61" s="25"/>
    </row>
    <row r="62" spans="1:8" ht="14.25" customHeight="1" x14ac:dyDescent="0.35">
      <c r="A62" s="2"/>
      <c r="B62" s="26" t="str">
        <f>UPPER(TEXT(B63,"dddd"))</f>
        <v>MONDAY</v>
      </c>
      <c r="C62" s="27" t="str">
        <f t="shared" ref="C62" si="8">UPPER(TEXT(C63,"dddd"))</f>
        <v>TUESDAY</v>
      </c>
      <c r="D62" s="26" t="str">
        <f t="shared" ref="D62" si="9">UPPER(TEXT(D63,"dddd"))</f>
        <v>WEDNESDAY</v>
      </c>
      <c r="E62" s="27" t="str">
        <f t="shared" ref="E62" si="10">UPPER(TEXT(E63,"dddd"))</f>
        <v>THURSDAY</v>
      </c>
      <c r="F62" s="26" t="str">
        <f t="shared" ref="F62" si="11">UPPER(TEXT(F63,"dddd"))</f>
        <v>FRIDAY</v>
      </c>
      <c r="G62" s="27" t="str">
        <f t="shared" ref="G62" si="12">UPPER(TEXT(G63,"dddd"))</f>
        <v>SATURDAY</v>
      </c>
      <c r="H62" s="26" t="str">
        <f t="shared" ref="H62" si="13">UPPER(TEXT(H63,"dddd"))</f>
        <v>SUNDAY</v>
      </c>
    </row>
    <row r="63" spans="1:8" ht="16.5" customHeight="1" x14ac:dyDescent="0.35">
      <c r="B63" s="7">
        <f t="array" ref="B63:H63">Days+1+DATE(Calendar4Year,Calendar4MonthOption,1)-WEEKDAY(DATE(Calendar4Year,Calendar4MonthOption,1),WeekdayOption)</f>
        <v>44648</v>
      </c>
      <c r="C63" s="7">
        <v>44649</v>
      </c>
      <c r="D63" s="7">
        <v>44650</v>
      </c>
      <c r="E63" s="7">
        <v>44651</v>
      </c>
      <c r="F63" s="7">
        <v>44652</v>
      </c>
      <c r="G63" s="31">
        <v>44653</v>
      </c>
      <c r="H63" s="31">
        <v>44654</v>
      </c>
    </row>
    <row r="64" spans="1:8" ht="56.25" customHeight="1" x14ac:dyDescent="0.35">
      <c r="B64" s="6"/>
      <c r="C64" s="6"/>
      <c r="D64" s="6"/>
      <c r="E64" s="6"/>
      <c r="F64" s="6"/>
      <c r="G64" s="32"/>
      <c r="H64" s="32"/>
    </row>
    <row r="65" spans="2:8" ht="16.5" customHeight="1" x14ac:dyDescent="0.35">
      <c r="B65" s="7">
        <f t="array" ref="B65:H65">Days+8+DATE(Calendar4Year,Calendar4MonthOption,1)-WEEKDAY(DATE(Calendar4Year,Calendar4MonthOption,1),WeekdayOption)</f>
        <v>44655</v>
      </c>
      <c r="C65" s="7">
        <v>44656</v>
      </c>
      <c r="D65" s="7">
        <v>44657</v>
      </c>
      <c r="E65" s="7">
        <v>44658</v>
      </c>
      <c r="F65" s="7">
        <v>44659</v>
      </c>
      <c r="G65" s="31">
        <v>44660</v>
      </c>
      <c r="H65" s="31">
        <v>44661</v>
      </c>
    </row>
    <row r="66" spans="2:8" ht="84" customHeight="1" x14ac:dyDescent="0.35">
      <c r="B66" s="3" t="s">
        <v>6</v>
      </c>
      <c r="C66" s="19"/>
      <c r="D66" s="17" t="s">
        <v>7</v>
      </c>
      <c r="E66" s="45" t="s">
        <v>8</v>
      </c>
      <c r="F66" s="45"/>
      <c r="G66" s="31"/>
      <c r="H66" s="31"/>
    </row>
    <row r="67" spans="2:8" ht="86" customHeight="1" x14ac:dyDescent="0.35">
      <c r="B67" s="5"/>
      <c r="C67" s="5"/>
      <c r="D67" s="21" t="s">
        <v>9</v>
      </c>
      <c r="E67" s="10"/>
      <c r="F67" s="3" t="s">
        <v>10</v>
      </c>
      <c r="G67" s="32"/>
      <c r="H67" s="32"/>
    </row>
    <row r="68" spans="2:8" ht="16.5" customHeight="1" x14ac:dyDescent="0.35">
      <c r="B68" s="7">
        <f t="array" ref="B68:H68">Days+15+DATE(Calendar4Year,Calendar4MonthOption,1)-WEEKDAY(DATE(Calendar4Year,Calendar4MonthOption,1),WeekdayOption)</f>
        <v>44662</v>
      </c>
      <c r="C68" s="7">
        <v>44663</v>
      </c>
      <c r="D68" s="7">
        <v>44664</v>
      </c>
      <c r="E68" s="7">
        <v>44665</v>
      </c>
      <c r="F68" s="7">
        <v>44666</v>
      </c>
      <c r="G68" s="31">
        <v>44667</v>
      </c>
      <c r="H68" s="31">
        <v>44668</v>
      </c>
    </row>
    <row r="69" spans="2:8" ht="79" customHeight="1" x14ac:dyDescent="0.35">
      <c r="B69" s="30"/>
      <c r="C69" s="30"/>
      <c r="D69" s="11" t="s">
        <v>24</v>
      </c>
      <c r="E69" s="14" t="s">
        <v>31</v>
      </c>
      <c r="F69" s="11" t="s">
        <v>3</v>
      </c>
      <c r="G69" s="31"/>
      <c r="H69" s="31"/>
    </row>
    <row r="70" spans="2:8" ht="56.25" customHeight="1" x14ac:dyDescent="0.35">
      <c r="B70" s="10"/>
      <c r="C70" s="15"/>
      <c r="D70" s="16" t="s">
        <v>4</v>
      </c>
      <c r="E70" s="17" t="s">
        <v>12</v>
      </c>
      <c r="F70" s="18" t="s">
        <v>5</v>
      </c>
      <c r="G70" s="32"/>
      <c r="H70" s="32"/>
    </row>
    <row r="71" spans="2:8" ht="33.5" customHeight="1" x14ac:dyDescent="0.35">
      <c r="B71" s="22"/>
      <c r="C71" s="15"/>
      <c r="D71" s="29"/>
      <c r="E71" s="15"/>
      <c r="F71" s="60" t="s">
        <v>29</v>
      </c>
      <c r="G71" s="32"/>
      <c r="H71" s="32"/>
    </row>
    <row r="72" spans="2:8" ht="16.5" customHeight="1" x14ac:dyDescent="0.35">
      <c r="B72" s="7">
        <f t="array" ref="B72:H72">Days+22+DATE(Calendar4Year,Calendar4MonthOption,1)-WEEKDAY(DATE(Calendar4Year,Calendar4MonthOption,1),WeekdayOption)</f>
        <v>44669</v>
      </c>
      <c r="C72" s="7">
        <v>44670</v>
      </c>
      <c r="D72" s="7">
        <v>44671</v>
      </c>
      <c r="E72" s="7">
        <v>44672</v>
      </c>
      <c r="F72" s="7">
        <v>44673</v>
      </c>
      <c r="G72" s="31">
        <v>44674</v>
      </c>
      <c r="H72" s="31">
        <v>44675</v>
      </c>
    </row>
    <row r="73" spans="2:8" ht="88.5" customHeight="1" x14ac:dyDescent="0.35">
      <c r="B73" s="3" t="s">
        <v>6</v>
      </c>
      <c r="C73" s="19"/>
      <c r="D73" s="17" t="s">
        <v>7</v>
      </c>
      <c r="E73" s="45" t="s">
        <v>8</v>
      </c>
      <c r="F73" s="45"/>
      <c r="G73" s="31"/>
      <c r="H73" s="31"/>
    </row>
    <row r="74" spans="2:8" ht="80" customHeight="1" x14ac:dyDescent="0.35">
      <c r="B74" s="5"/>
      <c r="C74" s="5"/>
      <c r="D74" s="21" t="s">
        <v>9</v>
      </c>
      <c r="E74" s="10"/>
      <c r="F74" s="3" t="s">
        <v>10</v>
      </c>
      <c r="G74" s="32"/>
      <c r="H74" s="32"/>
    </row>
    <row r="75" spans="2:8" ht="16.5" customHeight="1" x14ac:dyDescent="0.35">
      <c r="B75" s="7">
        <f t="array" ref="B75:H75">Days+29+DATE(Calendar4Year,Calendar4MonthOption,1)-WEEKDAY(DATE(Calendar4Year,Calendar4MonthOption,1),WeekdayOption)</f>
        <v>44676</v>
      </c>
      <c r="C75" s="7">
        <v>44677</v>
      </c>
      <c r="D75" s="7">
        <v>44678</v>
      </c>
      <c r="E75" s="7">
        <v>44679</v>
      </c>
      <c r="F75" s="7">
        <v>44680</v>
      </c>
      <c r="G75" s="31">
        <v>44681</v>
      </c>
      <c r="H75" s="31">
        <v>44682</v>
      </c>
    </row>
    <row r="76" spans="2:8" ht="83" customHeight="1" x14ac:dyDescent="0.35">
      <c r="B76" s="30"/>
      <c r="C76" s="30"/>
      <c r="D76" s="11" t="s">
        <v>24</v>
      </c>
      <c r="E76" s="14" t="s">
        <v>31</v>
      </c>
      <c r="F76" s="11" t="s">
        <v>3</v>
      </c>
      <c r="G76" s="31"/>
      <c r="H76" s="31"/>
    </row>
    <row r="77" spans="2:8" ht="83.5" customHeight="1" x14ac:dyDescent="0.35">
      <c r="B77" s="10"/>
      <c r="C77" s="15"/>
      <c r="D77" s="16" t="s">
        <v>4</v>
      </c>
      <c r="E77" s="17" t="s">
        <v>12</v>
      </c>
      <c r="F77" s="18" t="s">
        <v>5</v>
      </c>
      <c r="G77" s="32"/>
      <c r="H77" s="32"/>
    </row>
    <row r="78" spans="2:8" ht="40" customHeight="1" x14ac:dyDescent="0.35">
      <c r="B78" s="22"/>
      <c r="C78" s="15"/>
      <c r="D78" s="29"/>
      <c r="E78" s="15"/>
      <c r="F78" s="60" t="s">
        <v>29</v>
      </c>
      <c r="G78" s="32"/>
      <c r="H78" s="32"/>
    </row>
    <row r="79" spans="2:8" ht="16.5" customHeight="1" x14ac:dyDescent="0.35">
      <c r="B79" s="7">
        <f t="array" ref="B79:C79">Days+36+DATE(Calendar4Year,Calendar4MonthOption,1)-WEEKDAY(DATE(Calendar4Year,Calendar4MonthOption,1),WeekdayOption)</f>
        <v>44683</v>
      </c>
      <c r="C79" s="7">
        <v>44684</v>
      </c>
      <c r="D79" s="47" t="s">
        <v>0</v>
      </c>
      <c r="E79" s="48"/>
      <c r="F79" s="48"/>
      <c r="G79" s="48"/>
      <c r="H79" s="48"/>
    </row>
    <row r="80" spans="2:8" ht="63.75" customHeight="1" x14ac:dyDescent="0.35">
      <c r="B80" s="6"/>
      <c r="C80" s="6"/>
      <c r="D80" s="52"/>
      <c r="E80" s="52"/>
      <c r="F80" s="52"/>
      <c r="G80" s="52"/>
      <c r="H80" s="52"/>
    </row>
    <row r="81" spans="1:8" ht="54" customHeight="1" x14ac:dyDescent="1">
      <c r="A81" s="1"/>
      <c r="B81" s="24">
        <f>YEAR(DATE(Calendar4Year,Calendar4MonthOption+1,1))</f>
        <v>2022</v>
      </c>
      <c r="C81" s="46" t="str">
        <f>TEXT(DATE(Calendar4Year,Calendar4MonthOption+1,1),"mmmm")</f>
        <v>May</v>
      </c>
      <c r="D81" s="46"/>
      <c r="E81" s="46"/>
      <c r="F81" s="25"/>
      <c r="G81" s="25"/>
      <c r="H81" s="25"/>
    </row>
    <row r="82" spans="1:8" ht="14.25" customHeight="1" x14ac:dyDescent="0.35">
      <c r="A82" s="2"/>
      <c r="B82" s="26" t="str">
        <f>UPPER(TEXT(B83,"dddd"))</f>
        <v>MONDAY</v>
      </c>
      <c r="C82" s="27" t="str">
        <f t="shared" ref="C82" si="14">UPPER(TEXT(C83,"dddd"))</f>
        <v>TUESDAY</v>
      </c>
      <c r="D82" s="26" t="str">
        <f t="shared" ref="D82" si="15">UPPER(TEXT(D83,"dddd"))</f>
        <v>WEDNESDAY</v>
      </c>
      <c r="E82" s="27" t="str">
        <f t="shared" ref="E82" si="16">UPPER(TEXT(E83,"dddd"))</f>
        <v>THURSDAY</v>
      </c>
      <c r="F82" s="26" t="str">
        <f t="shared" ref="F82" si="17">UPPER(TEXT(F83,"dddd"))</f>
        <v>FRIDAY</v>
      </c>
      <c r="G82" s="27" t="str">
        <f t="shared" ref="G82" si="18">UPPER(TEXT(G83,"dddd"))</f>
        <v>SATURDAY</v>
      </c>
      <c r="H82" s="26" t="str">
        <f t="shared" ref="H82" si="19">UPPER(TEXT(H83,"dddd"))</f>
        <v>SUNDAY</v>
      </c>
    </row>
    <row r="83" spans="1:8" ht="16.5" customHeight="1" x14ac:dyDescent="0.35">
      <c r="B83" s="7">
        <f t="array" ref="B83:H83">Days+1+DATE(Calendar5Year,Calendar5MonthOption,1)-WEEKDAY(DATE(Calendar5Year,Calendar5MonthOption,1),WeekdayOption)</f>
        <v>44676</v>
      </c>
      <c r="C83" s="7">
        <v>44677</v>
      </c>
      <c r="D83" s="7">
        <v>44678</v>
      </c>
      <c r="E83" s="7">
        <v>44679</v>
      </c>
      <c r="F83" s="7">
        <v>44680</v>
      </c>
      <c r="G83" s="31">
        <v>44681</v>
      </c>
      <c r="H83" s="31">
        <v>44682</v>
      </c>
    </row>
    <row r="84" spans="1:8" ht="56.25" customHeight="1" x14ac:dyDescent="0.35">
      <c r="B84" s="6"/>
      <c r="C84" s="6"/>
      <c r="D84" s="6"/>
      <c r="E84" s="6"/>
      <c r="F84" s="6"/>
      <c r="G84" s="32"/>
      <c r="H84" s="32"/>
    </row>
    <row r="85" spans="1:8" ht="16.5" customHeight="1" x14ac:dyDescent="0.35">
      <c r="B85" s="7">
        <f t="array" ref="B85:H85">Days+8+DATE(Calendar5Year,Calendar5MonthOption,1)-WEEKDAY(DATE(Calendar5Year,Calendar5MonthOption,1),WeekdayOption)</f>
        <v>44683</v>
      </c>
      <c r="C85" s="7">
        <v>44684</v>
      </c>
      <c r="D85" s="7">
        <v>44685</v>
      </c>
      <c r="E85" s="7">
        <v>44686</v>
      </c>
      <c r="F85" s="7">
        <v>44687</v>
      </c>
      <c r="G85" s="31">
        <v>44688</v>
      </c>
      <c r="H85" s="31">
        <v>44689</v>
      </c>
    </row>
    <row r="86" spans="1:8" ht="83" customHeight="1" x14ac:dyDescent="0.35">
      <c r="B86" s="3" t="s">
        <v>6</v>
      </c>
      <c r="C86" s="19"/>
      <c r="D86" s="17" t="s">
        <v>7</v>
      </c>
      <c r="E86" s="45" t="s">
        <v>8</v>
      </c>
      <c r="F86" s="45"/>
      <c r="G86" s="31"/>
      <c r="H86" s="31"/>
    </row>
    <row r="87" spans="1:8" ht="79.5" customHeight="1" x14ac:dyDescent="0.35">
      <c r="B87" s="5"/>
      <c r="C87" s="5"/>
      <c r="D87" s="21" t="s">
        <v>9</v>
      </c>
      <c r="E87" s="10"/>
      <c r="F87" s="3" t="s">
        <v>10</v>
      </c>
      <c r="G87" s="32"/>
      <c r="H87" s="32"/>
    </row>
    <row r="88" spans="1:8" ht="16.5" customHeight="1" x14ac:dyDescent="0.35">
      <c r="B88" s="7">
        <f t="array" ref="B88:H88">Days+15+DATE(Calendar5Year,Calendar5MonthOption,1)-WEEKDAY(DATE(Calendar5Year,Calendar5MonthOption,1),WeekdayOption)</f>
        <v>44690</v>
      </c>
      <c r="C88" s="7">
        <v>44691</v>
      </c>
      <c r="D88" s="7">
        <v>44692</v>
      </c>
      <c r="E88" s="7">
        <v>44693</v>
      </c>
      <c r="F88" s="7">
        <v>44694</v>
      </c>
      <c r="G88" s="31">
        <v>44695</v>
      </c>
      <c r="H88" s="31">
        <v>44696</v>
      </c>
    </row>
    <row r="89" spans="1:8" ht="81.5" customHeight="1" x14ac:dyDescent="0.35">
      <c r="B89" s="30"/>
      <c r="C89" s="30"/>
      <c r="D89" s="11" t="s">
        <v>24</v>
      </c>
      <c r="E89" s="14" t="s">
        <v>31</v>
      </c>
      <c r="F89" s="11" t="s">
        <v>3</v>
      </c>
      <c r="G89" s="31"/>
      <c r="H89" s="31"/>
    </row>
    <row r="90" spans="1:8" ht="56.25" customHeight="1" x14ac:dyDescent="0.35">
      <c r="B90" s="10"/>
      <c r="C90" s="15"/>
      <c r="D90" s="16" t="s">
        <v>4</v>
      </c>
      <c r="E90" s="17" t="s">
        <v>12</v>
      </c>
      <c r="F90" s="18" t="s">
        <v>5</v>
      </c>
      <c r="G90" s="32"/>
      <c r="H90" s="32"/>
    </row>
    <row r="91" spans="1:8" ht="32" customHeight="1" x14ac:dyDescent="0.35">
      <c r="B91" s="22"/>
      <c r="C91" s="15"/>
      <c r="D91" s="29"/>
      <c r="E91" s="15"/>
      <c r="F91" s="60" t="s">
        <v>29</v>
      </c>
      <c r="G91" s="32"/>
      <c r="H91" s="32"/>
    </row>
    <row r="92" spans="1:8" ht="16.5" customHeight="1" x14ac:dyDescent="0.35">
      <c r="B92" s="7">
        <f t="array" ref="B92:H92">Days+22+DATE(Calendar5Year,Calendar5MonthOption,1)-WEEKDAY(DATE(Calendar5Year,Calendar5MonthOption,1),WeekdayOption)</f>
        <v>44697</v>
      </c>
      <c r="C92" s="7">
        <v>44698</v>
      </c>
      <c r="D92" s="7">
        <v>44699</v>
      </c>
      <c r="E92" s="7">
        <v>44700</v>
      </c>
      <c r="F92" s="7">
        <v>44701</v>
      </c>
      <c r="G92" s="31">
        <v>44702</v>
      </c>
      <c r="H92" s="31">
        <v>44703</v>
      </c>
    </row>
    <row r="93" spans="1:8" ht="80.5" customHeight="1" x14ac:dyDescent="0.35">
      <c r="B93" s="3" t="s">
        <v>6</v>
      </c>
      <c r="C93" s="19"/>
      <c r="D93" s="17" t="s">
        <v>7</v>
      </c>
      <c r="E93" s="45" t="s">
        <v>8</v>
      </c>
      <c r="F93" s="45"/>
      <c r="G93" s="31"/>
      <c r="H93" s="31"/>
    </row>
    <row r="94" spans="1:8" ht="79.5" customHeight="1" x14ac:dyDescent="0.35">
      <c r="B94" s="5"/>
      <c r="C94" s="5"/>
      <c r="D94" s="21" t="s">
        <v>9</v>
      </c>
      <c r="E94" s="10"/>
      <c r="F94" s="3" t="s">
        <v>10</v>
      </c>
      <c r="G94" s="32"/>
      <c r="H94" s="32"/>
    </row>
    <row r="95" spans="1:8" ht="16.5" customHeight="1" x14ac:dyDescent="0.35">
      <c r="B95" s="7">
        <f t="array" ref="B95:H95">Days+29+DATE(Calendar5Year,Calendar5MonthOption,1)-WEEKDAY(DATE(Calendar5Year,Calendar5MonthOption,1),WeekdayOption)</f>
        <v>44704</v>
      </c>
      <c r="C95" s="7">
        <v>44705</v>
      </c>
      <c r="D95" s="7">
        <v>44706</v>
      </c>
      <c r="E95" s="7">
        <v>44707</v>
      </c>
      <c r="F95" s="7">
        <v>44708</v>
      </c>
      <c r="G95" s="31">
        <v>44709</v>
      </c>
      <c r="H95" s="31">
        <v>44710</v>
      </c>
    </row>
    <row r="96" spans="1:8" ht="84" customHeight="1" x14ac:dyDescent="0.35">
      <c r="B96" s="30"/>
      <c r="C96" s="30"/>
      <c r="D96" s="11" t="s">
        <v>24</v>
      </c>
      <c r="E96" s="14" t="s">
        <v>31</v>
      </c>
      <c r="F96" s="11" t="s">
        <v>3</v>
      </c>
      <c r="G96" s="31"/>
      <c r="H96" s="31"/>
    </row>
    <row r="97" spans="1:8" ht="75.5" customHeight="1" x14ac:dyDescent="0.35">
      <c r="B97" s="10"/>
      <c r="C97" s="15"/>
      <c r="D97" s="16" t="s">
        <v>4</v>
      </c>
      <c r="E97" s="17" t="s">
        <v>12</v>
      </c>
      <c r="F97" s="18" t="s">
        <v>5</v>
      </c>
      <c r="G97" s="32"/>
      <c r="H97" s="32"/>
    </row>
    <row r="98" spans="1:8" ht="49" customHeight="1" x14ac:dyDescent="0.35">
      <c r="B98" s="10"/>
      <c r="C98" s="15"/>
      <c r="D98" s="29"/>
      <c r="E98" s="15"/>
      <c r="F98" s="3" t="s">
        <v>6</v>
      </c>
      <c r="G98" s="32"/>
      <c r="H98" s="32"/>
    </row>
    <row r="99" spans="1:8" ht="16.5" customHeight="1" x14ac:dyDescent="0.35">
      <c r="B99" s="7">
        <f t="array" ref="B99:C99">Days+36+DATE(Calendar5Year,Calendar5MonthOption,1)-WEEKDAY(DATE(Calendar5Year,Calendar5MonthOption,1),WeekdayOption)</f>
        <v>44711</v>
      </c>
      <c r="C99" s="7">
        <v>44712</v>
      </c>
      <c r="D99" s="47" t="s">
        <v>0</v>
      </c>
      <c r="E99" s="48"/>
      <c r="F99" s="48"/>
      <c r="G99" s="48"/>
      <c r="H99" s="48"/>
    </row>
    <row r="100" spans="1:8" ht="63.75" customHeight="1" x14ac:dyDescent="0.35">
      <c r="B100" s="6"/>
      <c r="C100" s="6"/>
      <c r="D100" s="52"/>
      <c r="E100" s="52"/>
      <c r="F100" s="52"/>
      <c r="G100" s="52"/>
      <c r="H100" s="52"/>
    </row>
    <row r="101" spans="1:8" ht="54" customHeight="1" x14ac:dyDescent="1">
      <c r="A101" s="1"/>
      <c r="B101" s="24">
        <f>YEAR(DATE(Calendar5Year,Calendar5MonthOption+1,1))</f>
        <v>2022</v>
      </c>
      <c r="C101" s="46" t="str">
        <f>TEXT(DATE(Calendar5Year,Calendar5MonthOption+1,1),"mmmm")</f>
        <v>June</v>
      </c>
      <c r="D101" s="46"/>
      <c r="E101" s="46"/>
      <c r="F101" s="25"/>
      <c r="G101" s="25"/>
      <c r="H101" s="25"/>
    </row>
    <row r="102" spans="1:8" ht="14.25" customHeight="1" x14ac:dyDescent="0.35">
      <c r="A102" s="2"/>
      <c r="B102" s="26" t="str">
        <f>UPPER(TEXT(B103,"dddd"))</f>
        <v>MONDAY</v>
      </c>
      <c r="C102" s="27" t="str">
        <f t="shared" ref="C102" si="20">UPPER(TEXT(C103,"dddd"))</f>
        <v>TUESDAY</v>
      </c>
      <c r="D102" s="26" t="str">
        <f t="shared" ref="D102" si="21">UPPER(TEXT(D103,"dddd"))</f>
        <v>WEDNESDAY</v>
      </c>
      <c r="E102" s="27" t="str">
        <f t="shared" ref="E102" si="22">UPPER(TEXT(E103,"dddd"))</f>
        <v>THURSDAY</v>
      </c>
      <c r="F102" s="26" t="str">
        <f t="shared" ref="F102" si="23">UPPER(TEXT(F103,"dddd"))</f>
        <v>FRIDAY</v>
      </c>
      <c r="G102" s="27" t="str">
        <f t="shared" ref="G102" si="24">UPPER(TEXT(G103,"dddd"))</f>
        <v>SATURDAY</v>
      </c>
      <c r="H102" s="26" t="str">
        <f t="shared" ref="H102" si="25">UPPER(TEXT(H103,"dddd"))</f>
        <v>SUNDAY</v>
      </c>
    </row>
    <row r="103" spans="1:8" ht="16.5" customHeight="1" x14ac:dyDescent="0.35">
      <c r="B103" s="7">
        <f t="array" ref="B103:H103">Days+1+DATE(Calendar6Year,Calendar6MonthOption,1)-WEEKDAY(DATE(Calendar6Year,Calendar6MonthOption,1),WeekdayOption)</f>
        <v>44711</v>
      </c>
      <c r="C103" s="7">
        <v>44712</v>
      </c>
      <c r="D103" s="7">
        <v>44713</v>
      </c>
      <c r="E103" s="7">
        <v>44714</v>
      </c>
      <c r="F103" s="7">
        <v>44715</v>
      </c>
      <c r="G103" s="31">
        <v>44716</v>
      </c>
      <c r="H103" s="31">
        <v>44717</v>
      </c>
    </row>
    <row r="104" spans="1:8" ht="98" customHeight="1" x14ac:dyDescent="0.35">
      <c r="B104" s="53" t="s">
        <v>16</v>
      </c>
      <c r="C104" s="19"/>
      <c r="D104" s="17" t="s">
        <v>7</v>
      </c>
      <c r="E104" s="45" t="s">
        <v>8</v>
      </c>
      <c r="F104" s="45"/>
      <c r="G104" s="31"/>
      <c r="H104" s="31"/>
    </row>
    <row r="105" spans="1:8" ht="96.5" customHeight="1" x14ac:dyDescent="0.35">
      <c r="B105" s="53"/>
      <c r="C105" s="5"/>
      <c r="D105" s="21" t="s">
        <v>9</v>
      </c>
      <c r="E105" s="10"/>
      <c r="F105" s="3" t="s">
        <v>10</v>
      </c>
      <c r="G105" s="31"/>
      <c r="H105" s="31"/>
    </row>
    <row r="106" spans="1:8" ht="16.5" customHeight="1" x14ac:dyDescent="0.35">
      <c r="B106" s="7">
        <f t="array" ref="B106:H106">Days+8+DATE(Calendar6Year,Calendar6MonthOption,1)-WEEKDAY(DATE(Calendar6Year,Calendar6MonthOption,1),WeekdayOption)</f>
        <v>44718</v>
      </c>
      <c r="C106" s="7">
        <v>44719</v>
      </c>
      <c r="D106" s="7">
        <v>44720</v>
      </c>
      <c r="E106" s="7">
        <v>44721</v>
      </c>
      <c r="F106" s="7">
        <v>44722</v>
      </c>
      <c r="G106" s="31">
        <v>44723</v>
      </c>
      <c r="H106" s="31">
        <v>44724</v>
      </c>
    </row>
    <row r="107" spans="1:8" ht="86.5" customHeight="1" x14ac:dyDescent="0.35">
      <c r="B107" s="30"/>
      <c r="C107" s="30"/>
      <c r="D107" s="11" t="s">
        <v>24</v>
      </c>
      <c r="E107" s="14" t="s">
        <v>31</v>
      </c>
      <c r="F107" s="11" t="s">
        <v>3</v>
      </c>
      <c r="G107" s="31"/>
      <c r="H107" s="31"/>
    </row>
    <row r="108" spans="1:8" ht="80" customHeight="1" x14ac:dyDescent="0.35">
      <c r="B108" s="10"/>
      <c r="C108" s="15"/>
      <c r="D108" s="16" t="s">
        <v>4</v>
      </c>
      <c r="E108" s="17" t="s">
        <v>12</v>
      </c>
      <c r="F108" s="18" t="s">
        <v>5</v>
      </c>
      <c r="G108" s="32"/>
      <c r="H108" s="32"/>
    </row>
    <row r="109" spans="1:8" ht="16.5" customHeight="1" x14ac:dyDescent="0.35">
      <c r="B109" s="7">
        <f t="array" ref="B109:H109">Days+15+DATE(Calendar6Year,Calendar6MonthOption,1)-WEEKDAY(DATE(Calendar6Year,Calendar6MonthOption,1),WeekdayOption)</f>
        <v>44725</v>
      </c>
      <c r="C109" s="7">
        <v>44726</v>
      </c>
      <c r="D109" s="7">
        <v>44727</v>
      </c>
      <c r="E109" s="7">
        <v>44728</v>
      </c>
      <c r="F109" s="7">
        <v>44729</v>
      </c>
      <c r="G109" s="31">
        <v>44730</v>
      </c>
      <c r="H109" s="31">
        <v>44731</v>
      </c>
    </row>
    <row r="110" spans="1:8" ht="83" customHeight="1" x14ac:dyDescent="0.35">
      <c r="B110" s="3" t="s">
        <v>6</v>
      </c>
      <c r="C110" s="19"/>
      <c r="D110" s="17" t="s">
        <v>7</v>
      </c>
      <c r="E110" s="45" t="s">
        <v>8</v>
      </c>
      <c r="F110" s="45"/>
      <c r="G110" s="31"/>
      <c r="H110" s="31"/>
    </row>
    <row r="111" spans="1:8" ht="85" customHeight="1" x14ac:dyDescent="0.35">
      <c r="B111" s="5"/>
      <c r="C111" s="5"/>
      <c r="D111" s="21" t="s">
        <v>9</v>
      </c>
      <c r="E111" s="10"/>
      <c r="F111" s="3" t="s">
        <v>10</v>
      </c>
      <c r="G111" s="32"/>
      <c r="H111" s="32"/>
    </row>
    <row r="112" spans="1:8" ht="16.5" customHeight="1" x14ac:dyDescent="0.35">
      <c r="B112" s="7">
        <f t="array" ref="B112:H112">Days+22+DATE(Calendar6Year,Calendar6MonthOption,1)-WEEKDAY(DATE(Calendar6Year,Calendar6MonthOption,1),WeekdayOption)</f>
        <v>44732</v>
      </c>
      <c r="C112" s="7">
        <v>44733</v>
      </c>
      <c r="D112" s="7">
        <v>44734</v>
      </c>
      <c r="E112" s="7">
        <v>44735</v>
      </c>
      <c r="F112" s="7">
        <v>44736</v>
      </c>
      <c r="G112" s="31">
        <v>44737</v>
      </c>
      <c r="H112" s="31">
        <v>44738</v>
      </c>
    </row>
    <row r="113" spans="1:8" ht="85.5" customHeight="1" x14ac:dyDescent="0.35">
      <c r="B113" s="30"/>
      <c r="C113" s="30"/>
      <c r="D113" s="11" t="s">
        <v>24</v>
      </c>
      <c r="E113" s="14" t="s">
        <v>31</v>
      </c>
      <c r="F113" s="11" t="s">
        <v>3</v>
      </c>
      <c r="G113" s="31"/>
      <c r="H113" s="31"/>
    </row>
    <row r="114" spans="1:8" ht="81" customHeight="1" x14ac:dyDescent="0.35">
      <c r="B114" s="10"/>
      <c r="C114" s="15"/>
      <c r="D114" s="16" t="s">
        <v>4</v>
      </c>
      <c r="E114" s="17" t="s">
        <v>12</v>
      </c>
      <c r="F114" s="18" t="s">
        <v>5</v>
      </c>
      <c r="G114" s="32"/>
      <c r="H114" s="32"/>
    </row>
    <row r="115" spans="1:8" ht="34.5" customHeight="1" x14ac:dyDescent="0.35">
      <c r="B115" s="22"/>
      <c r="C115" s="15"/>
      <c r="D115" s="29"/>
      <c r="E115" s="15"/>
      <c r="F115" s="60" t="s">
        <v>29</v>
      </c>
      <c r="G115" s="32"/>
      <c r="H115" s="32"/>
    </row>
    <row r="116" spans="1:8" ht="16.5" customHeight="1" x14ac:dyDescent="0.35">
      <c r="B116" s="7">
        <f t="array" ref="B116:H116">Days+29+DATE(Calendar6Year,Calendar6MonthOption,1)-WEEKDAY(DATE(Calendar6Year,Calendar6MonthOption,1),WeekdayOption)</f>
        <v>44739</v>
      </c>
      <c r="C116" s="7">
        <v>44740</v>
      </c>
      <c r="D116" s="7">
        <v>44741</v>
      </c>
      <c r="E116" s="7">
        <v>44742</v>
      </c>
      <c r="F116" s="7">
        <v>44743</v>
      </c>
      <c r="G116" s="31">
        <v>44744</v>
      </c>
      <c r="H116" s="31">
        <v>44745</v>
      </c>
    </row>
    <row r="117" spans="1:8" ht="85.5" customHeight="1" x14ac:dyDescent="0.35">
      <c r="B117" s="3" t="s">
        <v>6</v>
      </c>
      <c r="C117" s="19"/>
      <c r="D117" s="17" t="s">
        <v>7</v>
      </c>
      <c r="E117" s="45" t="s">
        <v>8</v>
      </c>
      <c r="F117" s="45"/>
      <c r="G117" s="31"/>
      <c r="H117" s="31"/>
    </row>
    <row r="118" spans="1:8" ht="66" customHeight="1" x14ac:dyDescent="0.35">
      <c r="B118" s="5"/>
      <c r="C118" s="5"/>
      <c r="D118" s="21" t="s">
        <v>9</v>
      </c>
      <c r="E118" s="10"/>
      <c r="F118" s="3" t="s">
        <v>10</v>
      </c>
      <c r="G118" s="32"/>
      <c r="H118" s="32"/>
    </row>
    <row r="119" spans="1:8" ht="16.5" customHeight="1" x14ac:dyDescent="0.35">
      <c r="B119" s="7">
        <f t="array" ref="B119:C119">Days+36+DATE(Calendar6Year,Calendar6MonthOption,1)-WEEKDAY(DATE(Calendar6Year,Calendar6MonthOption,1),WeekdayOption)</f>
        <v>44746</v>
      </c>
      <c r="C119" s="7">
        <v>44747</v>
      </c>
      <c r="D119" s="47" t="s">
        <v>0</v>
      </c>
      <c r="E119" s="48"/>
      <c r="F119" s="48"/>
      <c r="G119" s="48"/>
      <c r="H119" s="48"/>
    </row>
    <row r="120" spans="1:8" ht="63.75" customHeight="1" x14ac:dyDescent="0.35">
      <c r="B120" s="6"/>
      <c r="C120" s="6"/>
      <c r="D120" s="52"/>
      <c r="E120" s="52"/>
      <c r="F120" s="52"/>
      <c r="G120" s="52"/>
      <c r="H120" s="52"/>
    </row>
    <row r="121" spans="1:8" ht="54" customHeight="1" x14ac:dyDescent="1">
      <c r="A121" s="1"/>
      <c r="B121" s="24">
        <f>YEAR(DATE(Calendar6Year,Calendar6MonthOption+1,1))</f>
        <v>2022</v>
      </c>
      <c r="C121" s="46" t="str">
        <f>TEXT(DATE(Calendar6Year,Calendar6MonthOption+1,1),"mmmm")</f>
        <v>July</v>
      </c>
      <c r="D121" s="46"/>
      <c r="E121" s="46"/>
      <c r="F121" s="25"/>
      <c r="G121" s="25"/>
      <c r="H121" s="25"/>
    </row>
    <row r="122" spans="1:8" ht="14.25" customHeight="1" x14ac:dyDescent="0.35">
      <c r="A122" s="2"/>
      <c r="B122" s="26" t="str">
        <f>UPPER(TEXT(B123,"dddd"))</f>
        <v>MONDAY</v>
      </c>
      <c r="C122" s="27" t="str">
        <f t="shared" ref="C122" si="26">UPPER(TEXT(C123,"dddd"))</f>
        <v>TUESDAY</v>
      </c>
      <c r="D122" s="26" t="str">
        <f t="shared" ref="D122" si="27">UPPER(TEXT(D123,"dddd"))</f>
        <v>WEDNESDAY</v>
      </c>
      <c r="E122" s="27" t="str">
        <f t="shared" ref="E122" si="28">UPPER(TEXT(E123,"dddd"))</f>
        <v>THURSDAY</v>
      </c>
      <c r="F122" s="26" t="str">
        <f t="shared" ref="F122" si="29">UPPER(TEXT(F123,"dddd"))</f>
        <v>FRIDAY</v>
      </c>
      <c r="G122" s="27" t="str">
        <f t="shared" ref="G122" si="30">UPPER(TEXT(G123,"dddd"))</f>
        <v>SATURDAY</v>
      </c>
      <c r="H122" s="26" t="str">
        <f t="shared" ref="H122" si="31">UPPER(TEXT(H123,"dddd"))</f>
        <v>SUNDAY</v>
      </c>
    </row>
    <row r="123" spans="1:8" ht="16.5" customHeight="1" x14ac:dyDescent="0.35">
      <c r="B123" s="7">
        <f t="array" ref="B123:H123">Days+1+DATE(Calendar7Year,Calendar7MonthOption,1)-WEEKDAY(DATE(Calendar7Year,Calendar7MonthOption,1),WeekdayOption)</f>
        <v>44739</v>
      </c>
      <c r="C123" s="7">
        <v>44740</v>
      </c>
      <c r="D123" s="7">
        <v>44741</v>
      </c>
      <c r="E123" s="7">
        <v>44742</v>
      </c>
      <c r="F123" s="7">
        <v>44743</v>
      </c>
      <c r="G123" s="31">
        <v>44744</v>
      </c>
      <c r="H123" s="31">
        <v>44745</v>
      </c>
    </row>
    <row r="124" spans="1:8" ht="16.5" customHeight="1" x14ac:dyDescent="0.35">
      <c r="B124" s="7"/>
      <c r="C124" s="7"/>
      <c r="D124" s="7"/>
      <c r="E124" s="7"/>
      <c r="F124" s="7"/>
      <c r="G124" s="31"/>
      <c r="H124" s="31"/>
    </row>
    <row r="125" spans="1:8" ht="56.25" customHeight="1" x14ac:dyDescent="0.35">
      <c r="B125" s="6"/>
      <c r="C125" s="6"/>
      <c r="D125" s="6"/>
      <c r="E125" s="6"/>
      <c r="F125" s="6"/>
      <c r="G125" s="32"/>
      <c r="H125" s="32"/>
    </row>
    <row r="126" spans="1:8" ht="16.5" customHeight="1" x14ac:dyDescent="0.35">
      <c r="B126" s="7">
        <f t="array" ref="B126:H126">Days+8+DATE(Calendar7Year,Calendar7MonthOption,1)-WEEKDAY(DATE(Calendar7Year,Calendar7MonthOption,1),WeekdayOption)</f>
        <v>44746</v>
      </c>
      <c r="C126" s="7">
        <v>44747</v>
      </c>
      <c r="D126" s="7">
        <v>44748</v>
      </c>
      <c r="E126" s="7">
        <v>44749</v>
      </c>
      <c r="F126" s="7">
        <v>44750</v>
      </c>
      <c r="G126" s="31">
        <v>44751</v>
      </c>
      <c r="H126" s="31">
        <v>44752</v>
      </c>
    </row>
    <row r="127" spans="1:8" ht="85.5" customHeight="1" x14ac:dyDescent="0.35">
      <c r="B127" s="53" t="s">
        <v>17</v>
      </c>
      <c r="C127" s="30"/>
      <c r="D127" s="11" t="s">
        <v>24</v>
      </c>
      <c r="E127" s="14" t="s">
        <v>31</v>
      </c>
      <c r="F127" s="11" t="s">
        <v>3</v>
      </c>
      <c r="G127" s="31"/>
      <c r="H127" s="31"/>
    </row>
    <row r="128" spans="1:8" ht="86" customHeight="1" x14ac:dyDescent="0.35">
      <c r="B128" s="53"/>
      <c r="C128" s="30"/>
      <c r="D128" s="16" t="s">
        <v>4</v>
      </c>
      <c r="E128" s="17" t="s">
        <v>12</v>
      </c>
      <c r="F128" s="18" t="s">
        <v>5</v>
      </c>
      <c r="G128" s="32"/>
      <c r="H128" s="32"/>
    </row>
    <row r="129" spans="1:8" ht="38.5" customHeight="1" x14ac:dyDescent="0.35">
      <c r="B129" s="22"/>
      <c r="C129" s="15"/>
      <c r="D129" s="29"/>
      <c r="E129" s="15"/>
      <c r="F129" s="60" t="s">
        <v>29</v>
      </c>
      <c r="G129" s="32"/>
      <c r="H129" s="32"/>
    </row>
    <row r="130" spans="1:8" ht="16.5" customHeight="1" x14ac:dyDescent="0.35">
      <c r="B130" s="7">
        <f t="array" ref="B130:H130">Days+15+DATE(Calendar7Year,Calendar7MonthOption,1)-WEEKDAY(DATE(Calendar7Year,Calendar7MonthOption,1),WeekdayOption)</f>
        <v>44753</v>
      </c>
      <c r="C130" s="7">
        <v>44754</v>
      </c>
      <c r="D130" s="7">
        <v>44755</v>
      </c>
      <c r="E130" s="7">
        <v>44756</v>
      </c>
      <c r="F130" s="7">
        <v>44757</v>
      </c>
      <c r="G130" s="31">
        <v>44758</v>
      </c>
      <c r="H130" s="31">
        <v>44759</v>
      </c>
    </row>
    <row r="131" spans="1:8" ht="86.5" customHeight="1" x14ac:dyDescent="0.35">
      <c r="B131" s="3" t="s">
        <v>6</v>
      </c>
      <c r="C131" s="19"/>
      <c r="D131" s="17" t="s">
        <v>7</v>
      </c>
      <c r="E131" s="45" t="s">
        <v>8</v>
      </c>
      <c r="F131" s="45"/>
      <c r="G131" s="31"/>
      <c r="H131" s="31"/>
    </row>
    <row r="132" spans="1:8" ht="77.5" customHeight="1" x14ac:dyDescent="0.35">
      <c r="B132" s="5"/>
      <c r="C132" s="5"/>
      <c r="D132" s="21" t="s">
        <v>9</v>
      </c>
      <c r="E132" s="10"/>
      <c r="F132" s="3" t="s">
        <v>10</v>
      </c>
      <c r="G132" s="32"/>
      <c r="H132" s="32"/>
    </row>
    <row r="133" spans="1:8" ht="16.5" customHeight="1" x14ac:dyDescent="0.35">
      <c r="B133" s="7">
        <f t="array" ref="B133:H133">Days+22+DATE(Calendar7Year,Calendar7MonthOption,1)-WEEKDAY(DATE(Calendar7Year,Calendar7MonthOption,1),WeekdayOption)</f>
        <v>44760</v>
      </c>
      <c r="C133" s="7">
        <v>44761</v>
      </c>
      <c r="D133" s="7">
        <v>44762</v>
      </c>
      <c r="E133" s="7">
        <v>44763</v>
      </c>
      <c r="F133" s="7">
        <v>44764</v>
      </c>
      <c r="G133" s="31">
        <v>44765</v>
      </c>
      <c r="H133" s="31">
        <v>44766</v>
      </c>
    </row>
    <row r="134" spans="1:8" ht="79" customHeight="1" x14ac:dyDescent="0.35">
      <c r="B134" s="30"/>
      <c r="C134" s="30"/>
      <c r="D134" s="11" t="s">
        <v>24</v>
      </c>
      <c r="E134" s="14" t="s">
        <v>31</v>
      </c>
      <c r="F134" s="11" t="s">
        <v>3</v>
      </c>
      <c r="G134" s="31"/>
      <c r="H134" s="31"/>
    </row>
    <row r="135" spans="1:8" ht="80" customHeight="1" x14ac:dyDescent="0.35">
      <c r="B135" s="10"/>
      <c r="C135" s="15"/>
      <c r="D135" s="16" t="s">
        <v>4</v>
      </c>
      <c r="E135" s="17" t="s">
        <v>12</v>
      </c>
      <c r="F135" s="18" t="s">
        <v>5</v>
      </c>
      <c r="G135" s="32"/>
      <c r="H135" s="32"/>
    </row>
    <row r="136" spans="1:8" ht="16.5" customHeight="1" x14ac:dyDescent="0.35">
      <c r="B136" s="7">
        <f t="array" ref="B136:H136">Days+29+DATE(Calendar7Year,Calendar7MonthOption,1)-WEEKDAY(DATE(Calendar7Year,Calendar7MonthOption,1),WeekdayOption)</f>
        <v>44767</v>
      </c>
      <c r="C136" s="7">
        <v>44768</v>
      </c>
      <c r="D136" s="7">
        <v>44769</v>
      </c>
      <c r="E136" s="7">
        <v>44770</v>
      </c>
      <c r="F136" s="7">
        <v>44771</v>
      </c>
      <c r="G136" s="31">
        <v>44772</v>
      </c>
      <c r="H136" s="31">
        <v>44773</v>
      </c>
    </row>
    <row r="137" spans="1:8" ht="84" customHeight="1" x14ac:dyDescent="0.35">
      <c r="B137" s="50" t="s">
        <v>11</v>
      </c>
      <c r="C137" s="50"/>
      <c r="D137" s="50"/>
      <c r="E137" s="50"/>
      <c r="F137" s="50"/>
      <c r="G137" s="31"/>
      <c r="H137" s="31"/>
    </row>
    <row r="138" spans="1:8" ht="16.5" customHeight="1" x14ac:dyDescent="0.35">
      <c r="B138" s="7">
        <f t="array" ref="B138:C138">Days+36+DATE(Calendar7Year,Calendar7MonthOption,1)-WEEKDAY(DATE(Calendar7Year,Calendar7MonthOption,1),WeekdayOption)</f>
        <v>44774</v>
      </c>
      <c r="C138" s="7">
        <v>44775</v>
      </c>
      <c r="D138" s="47" t="s">
        <v>0</v>
      </c>
      <c r="E138" s="48"/>
      <c r="F138" s="48"/>
      <c r="G138" s="48"/>
      <c r="H138" s="48"/>
    </row>
    <row r="139" spans="1:8" ht="63.75" customHeight="1" x14ac:dyDescent="0.35">
      <c r="B139" s="6"/>
      <c r="C139" s="6"/>
      <c r="D139" s="52"/>
      <c r="E139" s="52"/>
      <c r="F139" s="52"/>
      <c r="G139" s="52"/>
      <c r="H139" s="52"/>
    </row>
    <row r="140" spans="1:8" ht="54" customHeight="1" x14ac:dyDescent="1">
      <c r="A140" s="1"/>
      <c r="B140" s="24">
        <f>YEAR(DATE(Calendar7Year,Calendar7MonthOption+1,1))</f>
        <v>2022</v>
      </c>
      <c r="C140" s="46" t="str">
        <f>TEXT(DATE(Calendar7Year,Calendar7MonthOption+1,1),"mmmm")</f>
        <v>August</v>
      </c>
      <c r="D140" s="46"/>
      <c r="E140" s="46"/>
      <c r="F140" s="25"/>
      <c r="G140" s="25"/>
      <c r="H140" s="25"/>
    </row>
    <row r="141" spans="1:8" ht="14.25" customHeight="1" x14ac:dyDescent="0.35">
      <c r="A141" s="2"/>
      <c r="B141" s="26" t="str">
        <f>UPPER(TEXT(B142,"dddd"))</f>
        <v>MONDAY</v>
      </c>
      <c r="C141" s="27" t="str">
        <f t="shared" ref="C141" si="32">UPPER(TEXT(C142,"dddd"))</f>
        <v>TUESDAY</v>
      </c>
      <c r="D141" s="26" t="str">
        <f t="shared" ref="D141" si="33">UPPER(TEXT(D142,"dddd"))</f>
        <v>WEDNESDAY</v>
      </c>
      <c r="E141" s="27" t="str">
        <f t="shared" ref="E141" si="34">UPPER(TEXT(E142,"dddd"))</f>
        <v>THURSDAY</v>
      </c>
      <c r="F141" s="26" t="str">
        <f t="shared" ref="F141" si="35">UPPER(TEXT(F142,"dddd"))</f>
        <v>FRIDAY</v>
      </c>
      <c r="G141" s="27" t="str">
        <f t="shared" ref="G141" si="36">UPPER(TEXT(G142,"dddd"))</f>
        <v>SATURDAY</v>
      </c>
      <c r="H141" s="26" t="str">
        <f t="shared" ref="H141" si="37">UPPER(TEXT(H142,"dddd"))</f>
        <v>SUNDAY</v>
      </c>
    </row>
    <row r="142" spans="1:8" ht="16.5" customHeight="1" x14ac:dyDescent="0.35">
      <c r="B142" s="7">
        <f t="array" ref="B142:H142">Days+1+DATE(Calendar8Year,Calendar8MonthOption,1)-WEEKDAY(DATE(Calendar8Year,Calendar8MonthOption,1),WeekdayOption)</f>
        <v>44774</v>
      </c>
      <c r="C142" s="7">
        <v>44775</v>
      </c>
      <c r="D142" s="7">
        <v>44776</v>
      </c>
      <c r="E142" s="7">
        <v>44777</v>
      </c>
      <c r="F142" s="7">
        <v>44778</v>
      </c>
      <c r="G142" s="31">
        <v>44779</v>
      </c>
      <c r="H142" s="31">
        <v>44780</v>
      </c>
    </row>
    <row r="143" spans="1:8" ht="84" customHeight="1" x14ac:dyDescent="0.35">
      <c r="B143" s="3" t="s">
        <v>6</v>
      </c>
      <c r="C143" s="19"/>
      <c r="D143" s="17" t="s">
        <v>7</v>
      </c>
      <c r="E143" s="45" t="s">
        <v>8</v>
      </c>
      <c r="F143" s="45"/>
      <c r="G143" s="31"/>
      <c r="H143" s="31"/>
    </row>
    <row r="144" spans="1:8" ht="85" customHeight="1" x14ac:dyDescent="0.35">
      <c r="B144" s="5"/>
      <c r="C144" s="5"/>
      <c r="D144" s="21" t="s">
        <v>9</v>
      </c>
      <c r="E144" s="10"/>
      <c r="F144" s="3" t="s">
        <v>10</v>
      </c>
      <c r="G144" s="32"/>
      <c r="H144" s="32"/>
    </row>
    <row r="145" spans="2:8" ht="16.5" customHeight="1" x14ac:dyDescent="0.35">
      <c r="B145" s="7">
        <f t="array" ref="B145:H145">Days+8+DATE(Calendar8Year,Calendar8MonthOption,1)-WEEKDAY(DATE(Calendar8Year,Calendar8MonthOption,1),WeekdayOption)</f>
        <v>44781</v>
      </c>
      <c r="C145" s="7">
        <v>44782</v>
      </c>
      <c r="D145" s="7">
        <v>44783</v>
      </c>
      <c r="E145" s="7">
        <v>44784</v>
      </c>
      <c r="F145" s="7">
        <v>44785</v>
      </c>
      <c r="G145" s="31">
        <v>44786</v>
      </c>
      <c r="H145" s="31">
        <v>44787</v>
      </c>
    </row>
    <row r="146" spans="2:8" ht="86.5" customHeight="1" x14ac:dyDescent="0.35">
      <c r="B146" s="30"/>
      <c r="C146" s="30"/>
      <c r="D146" s="11" t="s">
        <v>24</v>
      </c>
      <c r="E146" s="14" t="s">
        <v>31</v>
      </c>
      <c r="F146" s="11" t="s">
        <v>3</v>
      </c>
      <c r="G146" s="31"/>
      <c r="H146" s="31"/>
    </row>
    <row r="147" spans="2:8" ht="86" customHeight="1" x14ac:dyDescent="0.35">
      <c r="B147" s="10"/>
      <c r="C147" s="15"/>
      <c r="D147" s="16" t="s">
        <v>4</v>
      </c>
      <c r="E147" s="17" t="s">
        <v>12</v>
      </c>
      <c r="F147" s="18" t="s">
        <v>5</v>
      </c>
      <c r="G147" s="32"/>
      <c r="H147" s="32"/>
    </row>
    <row r="148" spans="2:8" ht="31" customHeight="1" x14ac:dyDescent="0.35">
      <c r="B148" s="22"/>
      <c r="C148" s="15"/>
      <c r="D148" s="29"/>
      <c r="E148" s="15"/>
      <c r="F148" s="60" t="s">
        <v>29</v>
      </c>
      <c r="G148" s="32"/>
      <c r="H148" s="32"/>
    </row>
    <row r="149" spans="2:8" ht="16.5" customHeight="1" x14ac:dyDescent="0.35">
      <c r="B149" s="7">
        <f t="array" ref="B149:H149">Days+15+DATE(Calendar8Year,Calendar8MonthOption,1)-WEEKDAY(DATE(Calendar8Year,Calendar8MonthOption,1),WeekdayOption)</f>
        <v>44788</v>
      </c>
      <c r="C149" s="7">
        <v>44789</v>
      </c>
      <c r="D149" s="7">
        <v>44790</v>
      </c>
      <c r="E149" s="7">
        <v>44791</v>
      </c>
      <c r="F149" s="7">
        <v>44792</v>
      </c>
      <c r="G149" s="31">
        <v>44793</v>
      </c>
      <c r="H149" s="31">
        <v>44794</v>
      </c>
    </row>
    <row r="150" spans="2:8" ht="85.5" customHeight="1" x14ac:dyDescent="0.35">
      <c r="B150" s="3" t="s">
        <v>6</v>
      </c>
      <c r="C150" s="19"/>
      <c r="D150" s="17" t="s">
        <v>7</v>
      </c>
      <c r="E150" s="45" t="s">
        <v>8</v>
      </c>
      <c r="F150" s="45"/>
      <c r="G150" s="31"/>
      <c r="H150" s="31"/>
    </row>
    <row r="151" spans="2:8" ht="85" customHeight="1" x14ac:dyDescent="0.35">
      <c r="B151" s="5"/>
      <c r="C151" s="5"/>
      <c r="D151" s="21" t="s">
        <v>9</v>
      </c>
      <c r="E151" s="10"/>
      <c r="F151" s="3" t="s">
        <v>10</v>
      </c>
      <c r="G151" s="32"/>
      <c r="H151" s="32"/>
    </row>
    <row r="152" spans="2:8" ht="16.5" customHeight="1" x14ac:dyDescent="0.35">
      <c r="B152" s="7">
        <f t="array" ref="B152:H152">Days+22+DATE(Calendar8Year,Calendar8MonthOption,1)-WEEKDAY(DATE(Calendar8Year,Calendar8MonthOption,1),WeekdayOption)</f>
        <v>44795</v>
      </c>
      <c r="C152" s="7">
        <v>44796</v>
      </c>
      <c r="D152" s="7">
        <v>44797</v>
      </c>
      <c r="E152" s="7">
        <v>44798</v>
      </c>
      <c r="F152" s="7">
        <v>44799</v>
      </c>
      <c r="G152" s="31">
        <v>44800</v>
      </c>
      <c r="H152" s="31">
        <v>44801</v>
      </c>
    </row>
    <row r="153" spans="2:8" ht="85" customHeight="1" x14ac:dyDescent="0.35">
      <c r="B153" s="30"/>
      <c r="C153" s="30"/>
      <c r="D153" s="11" t="s">
        <v>24</v>
      </c>
      <c r="E153" s="14" t="s">
        <v>31</v>
      </c>
      <c r="F153" s="11" t="s">
        <v>3</v>
      </c>
      <c r="G153" s="31"/>
      <c r="H153" s="31"/>
    </row>
    <row r="154" spans="2:8" ht="81" customHeight="1" x14ac:dyDescent="0.35">
      <c r="B154" s="10"/>
      <c r="C154" s="15"/>
      <c r="D154" s="16" t="s">
        <v>4</v>
      </c>
      <c r="E154" s="17" t="s">
        <v>12</v>
      </c>
      <c r="F154" s="18" t="s">
        <v>5</v>
      </c>
      <c r="G154" s="32"/>
      <c r="H154" s="32"/>
    </row>
    <row r="155" spans="2:8" ht="32.5" customHeight="1" x14ac:dyDescent="0.35">
      <c r="B155" s="22"/>
      <c r="C155" s="15"/>
      <c r="D155" s="29"/>
      <c r="E155" s="15"/>
      <c r="F155" s="60" t="s">
        <v>29</v>
      </c>
      <c r="G155" s="32"/>
      <c r="H155" s="32"/>
    </row>
    <row r="156" spans="2:8" ht="16.5" customHeight="1" x14ac:dyDescent="0.35">
      <c r="B156" s="7">
        <f t="array" ref="B156:H156">Days+29+DATE(Calendar8Year,Calendar8MonthOption,1)-WEEKDAY(DATE(Calendar8Year,Calendar8MonthOption,1),WeekdayOption)</f>
        <v>44802</v>
      </c>
      <c r="C156" s="7">
        <v>44803</v>
      </c>
      <c r="D156" s="7">
        <v>44804</v>
      </c>
      <c r="E156" s="7">
        <v>44805</v>
      </c>
      <c r="F156" s="7">
        <v>44806</v>
      </c>
      <c r="G156" s="31">
        <v>44807</v>
      </c>
      <c r="H156" s="31">
        <v>44808</v>
      </c>
    </row>
    <row r="157" spans="2:8" ht="89" customHeight="1" x14ac:dyDescent="0.35">
      <c r="B157" s="3" t="s">
        <v>6</v>
      </c>
      <c r="C157" s="19"/>
      <c r="D157" s="17" t="s">
        <v>7</v>
      </c>
      <c r="E157" s="45" t="s">
        <v>8</v>
      </c>
      <c r="F157" s="45"/>
      <c r="G157" s="31"/>
      <c r="H157" s="31"/>
    </row>
    <row r="158" spans="2:8" ht="83.5" customHeight="1" x14ac:dyDescent="0.35">
      <c r="B158" s="5"/>
      <c r="C158" s="5"/>
      <c r="D158" s="21" t="s">
        <v>9</v>
      </c>
      <c r="E158" s="10"/>
      <c r="F158" s="3" t="s">
        <v>10</v>
      </c>
      <c r="G158" s="32"/>
      <c r="H158" s="32"/>
    </row>
    <row r="159" spans="2:8" ht="16.5" customHeight="1" x14ac:dyDescent="0.35">
      <c r="B159" s="7">
        <f t="array" ref="B159:C159">Days+36+DATE(Calendar8Year,Calendar8MonthOption,1)-WEEKDAY(DATE(Calendar8Year,Calendar8MonthOption,1),WeekdayOption)</f>
        <v>44809</v>
      </c>
      <c r="C159" s="7">
        <v>44810</v>
      </c>
      <c r="D159" s="47" t="s">
        <v>0</v>
      </c>
      <c r="E159" s="48"/>
      <c r="F159" s="48"/>
      <c r="G159" s="48"/>
      <c r="H159" s="48"/>
    </row>
    <row r="160" spans="2:8" ht="63.75" customHeight="1" x14ac:dyDescent="0.35">
      <c r="B160" s="6"/>
      <c r="C160" s="6"/>
      <c r="D160" s="52"/>
      <c r="E160" s="52"/>
      <c r="F160" s="52"/>
      <c r="G160" s="52"/>
      <c r="H160" s="52"/>
    </row>
    <row r="161" spans="1:8" ht="54" customHeight="1" x14ac:dyDescent="1">
      <c r="A161" s="1"/>
      <c r="B161" s="24">
        <f>YEAR(DATE(Calendar8Year,Calendar8MonthOption+1,1))</f>
        <v>2022</v>
      </c>
      <c r="C161" s="46" t="str">
        <f>TEXT(DATE(Calendar8Year,Calendar8MonthOption+1,1),"mmmm")</f>
        <v>September</v>
      </c>
      <c r="D161" s="46"/>
      <c r="E161" s="46"/>
      <c r="F161" s="25"/>
      <c r="G161" s="25"/>
      <c r="H161" s="25"/>
    </row>
    <row r="162" spans="1:8" ht="14.25" customHeight="1" x14ac:dyDescent="0.35">
      <c r="A162" s="2"/>
      <c r="B162" s="26" t="str">
        <f>UPPER(TEXT(B163,"dddd"))</f>
        <v>MONDAY</v>
      </c>
      <c r="C162" s="27" t="str">
        <f t="shared" ref="C162" si="38">UPPER(TEXT(C163,"dddd"))</f>
        <v>TUESDAY</v>
      </c>
      <c r="D162" s="26" t="str">
        <f t="shared" ref="D162" si="39">UPPER(TEXT(D163,"dddd"))</f>
        <v>WEDNESDAY</v>
      </c>
      <c r="E162" s="27" t="str">
        <f t="shared" ref="E162" si="40">UPPER(TEXT(E163,"dddd"))</f>
        <v>THURSDAY</v>
      </c>
      <c r="F162" s="26" t="str">
        <f t="shared" ref="F162" si="41">UPPER(TEXT(F163,"dddd"))</f>
        <v>FRIDAY</v>
      </c>
      <c r="G162" s="27" t="str">
        <f t="shared" ref="G162" si="42">UPPER(TEXT(G163,"dddd"))</f>
        <v>SATURDAY</v>
      </c>
      <c r="H162" s="26" t="str">
        <f t="shared" ref="H162" si="43">UPPER(TEXT(H163,"dddd"))</f>
        <v>SUNDAY</v>
      </c>
    </row>
    <row r="163" spans="1:8" ht="16.5" customHeight="1" x14ac:dyDescent="0.35">
      <c r="B163" s="7">
        <f t="array" ref="B163:H163">Days+1+DATE(Calendar9Year,Calendar9MonthOption,1)-WEEKDAY(DATE(Calendar9Year,Calendar9MonthOption,1),WeekdayOption)</f>
        <v>44802</v>
      </c>
      <c r="C163" s="7">
        <v>44803</v>
      </c>
      <c r="D163" s="7">
        <v>44804</v>
      </c>
      <c r="E163" s="7">
        <v>44805</v>
      </c>
      <c r="F163" s="7">
        <v>44806</v>
      </c>
      <c r="G163" s="31">
        <v>44807</v>
      </c>
      <c r="H163" s="31">
        <v>44808</v>
      </c>
    </row>
    <row r="164" spans="1:8" ht="56.25" customHeight="1" x14ac:dyDescent="0.35">
      <c r="B164" s="6"/>
      <c r="C164" s="6"/>
      <c r="D164" s="6"/>
      <c r="E164" s="6"/>
      <c r="F164" s="6"/>
      <c r="G164" s="32"/>
      <c r="H164" s="32"/>
    </row>
    <row r="165" spans="1:8" ht="16.5" customHeight="1" x14ac:dyDescent="0.35">
      <c r="B165" s="7">
        <f t="array" ref="B165:H165">Days+8+DATE(Calendar9Year,Calendar9MonthOption,1)-WEEKDAY(DATE(Calendar9Year,Calendar9MonthOption,1),WeekdayOption)</f>
        <v>44809</v>
      </c>
      <c r="C165" s="7">
        <v>44810</v>
      </c>
      <c r="D165" s="7">
        <v>44811</v>
      </c>
      <c r="E165" s="7">
        <v>44812</v>
      </c>
      <c r="F165" s="7">
        <v>44813</v>
      </c>
      <c r="G165" s="31">
        <v>44814</v>
      </c>
      <c r="H165" s="31">
        <v>44815</v>
      </c>
    </row>
    <row r="166" spans="1:8" ht="76.5" customHeight="1" x14ac:dyDescent="0.35">
      <c r="B166" s="61" t="s">
        <v>18</v>
      </c>
      <c r="C166" s="30"/>
      <c r="D166" s="11" t="s">
        <v>24</v>
      </c>
      <c r="E166" s="14" t="s">
        <v>31</v>
      </c>
      <c r="F166" s="11" t="s">
        <v>3</v>
      </c>
      <c r="G166" s="31"/>
      <c r="H166" s="31"/>
    </row>
    <row r="167" spans="1:8" ht="56.5" customHeight="1" x14ac:dyDescent="0.35">
      <c r="B167" s="62"/>
      <c r="C167" s="15"/>
      <c r="D167" s="16" t="s">
        <v>4</v>
      </c>
      <c r="E167" s="17" t="s">
        <v>12</v>
      </c>
      <c r="F167" s="18" t="s">
        <v>5</v>
      </c>
      <c r="G167" s="32"/>
      <c r="H167" s="32"/>
    </row>
    <row r="168" spans="1:8" ht="36.5" customHeight="1" x14ac:dyDescent="0.35">
      <c r="B168" s="63"/>
      <c r="C168" s="15"/>
      <c r="D168" s="29"/>
      <c r="E168" s="15"/>
      <c r="F168" s="60" t="s">
        <v>29</v>
      </c>
      <c r="G168" s="32"/>
      <c r="H168" s="32"/>
    </row>
    <row r="169" spans="1:8" ht="16.5" customHeight="1" x14ac:dyDescent="0.35">
      <c r="B169" s="7">
        <f t="array" ref="B169:H169">Days+15+DATE(Calendar9Year,Calendar9MonthOption,1)-WEEKDAY(DATE(Calendar9Year,Calendar9MonthOption,1),WeekdayOption)</f>
        <v>44816</v>
      </c>
      <c r="C169" s="7">
        <v>44817</v>
      </c>
      <c r="D169" s="7">
        <v>44818</v>
      </c>
      <c r="E169" s="7">
        <v>44819</v>
      </c>
      <c r="F169" s="7">
        <v>44820</v>
      </c>
      <c r="G169" s="31">
        <v>44821</v>
      </c>
      <c r="H169" s="31">
        <v>44822</v>
      </c>
    </row>
    <row r="170" spans="1:8" ht="85.5" customHeight="1" x14ac:dyDescent="0.35">
      <c r="B170" s="3" t="s">
        <v>6</v>
      </c>
      <c r="C170" s="19"/>
      <c r="D170" s="17" t="s">
        <v>7</v>
      </c>
      <c r="E170" s="45" t="s">
        <v>8</v>
      </c>
      <c r="F170" s="45"/>
      <c r="G170" s="31"/>
      <c r="H170" s="31"/>
    </row>
    <row r="171" spans="1:8" ht="82" customHeight="1" x14ac:dyDescent="0.35">
      <c r="B171" s="5"/>
      <c r="C171" s="5"/>
      <c r="D171" s="21" t="s">
        <v>9</v>
      </c>
      <c r="E171" s="10"/>
      <c r="F171" s="3" t="s">
        <v>10</v>
      </c>
      <c r="G171" s="32"/>
      <c r="H171" s="32"/>
    </row>
    <row r="172" spans="1:8" ht="16.5" customHeight="1" x14ac:dyDescent="0.35">
      <c r="B172" s="7">
        <f t="array" ref="B172:H172">Days+22+DATE(Calendar9Year,Calendar9MonthOption,1)-WEEKDAY(DATE(Calendar9Year,Calendar9MonthOption,1),WeekdayOption)</f>
        <v>44823</v>
      </c>
      <c r="C172" s="7">
        <v>44824</v>
      </c>
      <c r="D172" s="7">
        <v>44825</v>
      </c>
      <c r="E172" s="7">
        <v>44826</v>
      </c>
      <c r="F172" s="7">
        <v>44827</v>
      </c>
      <c r="G172" s="31">
        <v>44828</v>
      </c>
      <c r="H172" s="31">
        <v>44829</v>
      </c>
    </row>
    <row r="173" spans="1:8" ht="85.5" customHeight="1" x14ac:dyDescent="0.35">
      <c r="B173" s="30"/>
      <c r="C173" s="30"/>
      <c r="D173" s="11" t="s">
        <v>24</v>
      </c>
      <c r="E173" s="14" t="s">
        <v>31</v>
      </c>
      <c r="F173" s="11" t="s">
        <v>3</v>
      </c>
      <c r="G173" s="31"/>
      <c r="H173" s="31"/>
    </row>
    <row r="174" spans="1:8" ht="83.5" customHeight="1" x14ac:dyDescent="0.35">
      <c r="B174" s="10"/>
      <c r="C174" s="15"/>
      <c r="D174" s="16" t="s">
        <v>4</v>
      </c>
      <c r="E174" s="17" t="s">
        <v>12</v>
      </c>
      <c r="F174" s="18" t="s">
        <v>5</v>
      </c>
      <c r="G174" s="32"/>
      <c r="H174" s="32"/>
    </row>
    <row r="175" spans="1:8" ht="40" customHeight="1" x14ac:dyDescent="0.35">
      <c r="B175" s="10"/>
      <c r="C175" s="15"/>
      <c r="D175" s="29"/>
      <c r="E175" s="15"/>
      <c r="F175" s="60" t="s">
        <v>29</v>
      </c>
      <c r="G175" s="32"/>
      <c r="H175" s="32"/>
    </row>
    <row r="176" spans="1:8" ht="16.5" customHeight="1" x14ac:dyDescent="0.35">
      <c r="B176" s="7">
        <f t="array" ref="B176:H176">Days+29+DATE(Calendar9Year,Calendar9MonthOption,1)-WEEKDAY(DATE(Calendar9Year,Calendar9MonthOption,1),WeekdayOption)</f>
        <v>44830</v>
      </c>
      <c r="C176" s="7">
        <v>44831</v>
      </c>
      <c r="D176" s="7">
        <v>44832</v>
      </c>
      <c r="E176" s="7">
        <v>44833</v>
      </c>
      <c r="F176" s="7">
        <v>44834</v>
      </c>
      <c r="G176" s="31">
        <v>44835</v>
      </c>
      <c r="H176" s="31">
        <v>44836</v>
      </c>
    </row>
    <row r="177" spans="1:8" ht="88" customHeight="1" x14ac:dyDescent="0.35">
      <c r="B177" s="3" t="s">
        <v>6</v>
      </c>
      <c r="C177" s="19"/>
      <c r="D177" s="17" t="s">
        <v>7</v>
      </c>
      <c r="E177" s="45" t="s">
        <v>8</v>
      </c>
      <c r="F177" s="45"/>
      <c r="G177" s="31"/>
      <c r="H177" s="31"/>
    </row>
    <row r="178" spans="1:8" ht="85.5" customHeight="1" x14ac:dyDescent="0.35">
      <c r="B178" s="5"/>
      <c r="C178" s="5"/>
      <c r="D178" s="21" t="s">
        <v>9</v>
      </c>
      <c r="E178" s="10"/>
      <c r="F178" s="3" t="s">
        <v>10</v>
      </c>
      <c r="G178" s="32"/>
      <c r="H178" s="32"/>
    </row>
    <row r="179" spans="1:8" ht="16.5" customHeight="1" x14ac:dyDescent="0.35">
      <c r="B179" s="7">
        <f t="array" ref="B179:C179">Days+36+DATE(Calendar9Year,Calendar9MonthOption,1)-WEEKDAY(DATE(Calendar9Year,Calendar9MonthOption,1),WeekdayOption)</f>
        <v>44837</v>
      </c>
      <c r="C179" s="7">
        <v>44838</v>
      </c>
      <c r="D179" s="47" t="s">
        <v>0</v>
      </c>
      <c r="E179" s="48"/>
      <c r="F179" s="48"/>
      <c r="G179" s="48"/>
      <c r="H179" s="48"/>
    </row>
    <row r="180" spans="1:8" ht="63.75" customHeight="1" x14ac:dyDescent="0.35">
      <c r="B180" s="6"/>
      <c r="C180" s="6"/>
      <c r="D180" s="52"/>
      <c r="E180" s="52"/>
      <c r="F180" s="52"/>
      <c r="G180" s="52"/>
      <c r="H180" s="52"/>
    </row>
    <row r="181" spans="1:8" ht="54" customHeight="1" x14ac:dyDescent="1">
      <c r="A181" s="1"/>
      <c r="B181" s="24">
        <f>YEAR(DATE(Calendar9Year,Calendar9MonthOption+1,1))</f>
        <v>2022</v>
      </c>
      <c r="C181" s="46" t="str">
        <f>TEXT(DATE(Calendar9Year,Calendar9MonthOption+1,1),"mmmm")</f>
        <v>October</v>
      </c>
      <c r="D181" s="46"/>
      <c r="E181" s="46"/>
      <c r="F181" s="25"/>
      <c r="G181" s="25"/>
      <c r="H181" s="25"/>
    </row>
    <row r="182" spans="1:8" ht="14.25" customHeight="1" x14ac:dyDescent="0.35">
      <c r="A182" s="2"/>
      <c r="B182" s="26" t="str">
        <f>UPPER(TEXT(B183,"dddd"))</f>
        <v>MONDAY</v>
      </c>
      <c r="C182" s="27" t="str">
        <f t="shared" ref="C182:H182" si="44">UPPER(TEXT(C183,"dddd"))</f>
        <v>TUESDAY</v>
      </c>
      <c r="D182" s="26" t="str">
        <f t="shared" si="44"/>
        <v>WEDNESDAY</v>
      </c>
      <c r="E182" s="27" t="str">
        <f t="shared" si="44"/>
        <v>THURSDAY</v>
      </c>
      <c r="F182" s="26" t="str">
        <f t="shared" si="44"/>
        <v>FRIDAY</v>
      </c>
      <c r="G182" s="27" t="str">
        <f t="shared" si="44"/>
        <v>SATURDAY</v>
      </c>
      <c r="H182" s="26" t="str">
        <f t="shared" si="44"/>
        <v>SUNDAY</v>
      </c>
    </row>
    <row r="183" spans="1:8" ht="16.5" customHeight="1" x14ac:dyDescent="0.35">
      <c r="B183" s="7">
        <f t="array" ref="B183:H183">Days+1+DATE(Calendar10Year,Calendar10MonthOption,1)-WEEKDAY(DATE(Calendar10Year,Calendar10MonthOption,1),WeekdayOption)</f>
        <v>44830</v>
      </c>
      <c r="C183" s="7">
        <v>44831</v>
      </c>
      <c r="D183" s="7">
        <v>44832</v>
      </c>
      <c r="E183" s="7">
        <v>44833</v>
      </c>
      <c r="F183" s="7">
        <v>44834</v>
      </c>
      <c r="G183" s="31">
        <v>44835</v>
      </c>
      <c r="H183" s="31">
        <v>44836</v>
      </c>
    </row>
    <row r="184" spans="1:8" ht="56.25" customHeight="1" x14ac:dyDescent="0.35">
      <c r="B184" s="6"/>
      <c r="C184" s="6"/>
      <c r="D184" s="6"/>
      <c r="E184" s="6"/>
      <c r="F184" s="6"/>
      <c r="G184" s="32"/>
      <c r="H184" s="32"/>
    </row>
    <row r="185" spans="1:8" ht="16.5" customHeight="1" x14ac:dyDescent="0.35">
      <c r="B185" s="7">
        <f t="array" ref="B185:H185">Days+8+DATE(Calendar10Year,Calendar10MonthOption,1)-WEEKDAY(DATE(Calendar10Year,Calendar10MonthOption,1),WeekdayOption)</f>
        <v>44837</v>
      </c>
      <c r="C185" s="7">
        <v>44838</v>
      </c>
      <c r="D185" s="7">
        <v>44839</v>
      </c>
      <c r="E185" s="7">
        <v>44840</v>
      </c>
      <c r="F185" s="7">
        <v>44841</v>
      </c>
      <c r="G185" s="31">
        <v>44842</v>
      </c>
      <c r="H185" s="31">
        <v>44843</v>
      </c>
    </row>
    <row r="186" spans="1:8" ht="84" customHeight="1" x14ac:dyDescent="0.35">
      <c r="B186" s="30"/>
      <c r="C186" s="30"/>
      <c r="D186" s="11" t="s">
        <v>24</v>
      </c>
      <c r="E186" s="14" t="s">
        <v>31</v>
      </c>
      <c r="F186" s="11" t="s">
        <v>3</v>
      </c>
      <c r="G186" s="31"/>
      <c r="H186" s="31"/>
    </row>
    <row r="187" spans="1:8" ht="86" customHeight="1" x14ac:dyDescent="0.35">
      <c r="B187" s="10"/>
      <c r="C187" s="15"/>
      <c r="D187" s="16" t="s">
        <v>4</v>
      </c>
      <c r="E187" s="17" t="s">
        <v>12</v>
      </c>
      <c r="F187" s="18" t="s">
        <v>5</v>
      </c>
      <c r="G187" s="32"/>
      <c r="H187" s="32"/>
    </row>
    <row r="188" spans="1:8" s="4" customFormat="1" ht="86" customHeight="1" x14ac:dyDescent="0.35">
      <c r="B188" s="22"/>
      <c r="C188" s="15"/>
      <c r="D188" s="29"/>
      <c r="E188" s="15"/>
      <c r="F188" s="3" t="s">
        <v>19</v>
      </c>
      <c r="G188" s="32"/>
      <c r="H188" s="32"/>
    </row>
    <row r="189" spans="1:8" ht="16.5" customHeight="1" x14ac:dyDescent="0.35">
      <c r="B189" s="7">
        <f t="array" ref="B189:H189">Days+15+DATE(Calendar10Year,Calendar10MonthOption,1)-WEEKDAY(DATE(Calendar10Year,Calendar10MonthOption,1),WeekdayOption)</f>
        <v>44844</v>
      </c>
      <c r="C189" s="7">
        <v>44845</v>
      </c>
      <c r="D189" s="7">
        <v>44846</v>
      </c>
      <c r="E189" s="7">
        <v>44847</v>
      </c>
      <c r="F189" s="7">
        <v>44848</v>
      </c>
      <c r="G189" s="31">
        <v>44849</v>
      </c>
      <c r="H189" s="31">
        <v>44850</v>
      </c>
    </row>
    <row r="190" spans="1:8" ht="85.5" customHeight="1" x14ac:dyDescent="0.35">
      <c r="B190" s="53" t="s">
        <v>20</v>
      </c>
      <c r="C190" s="19"/>
      <c r="D190" s="17" t="s">
        <v>7</v>
      </c>
      <c r="E190" s="45" t="s">
        <v>8</v>
      </c>
      <c r="F190" s="45"/>
      <c r="G190" s="31"/>
      <c r="H190" s="31"/>
    </row>
    <row r="191" spans="1:8" ht="85" customHeight="1" x14ac:dyDescent="0.35">
      <c r="B191" s="53"/>
      <c r="C191" s="5"/>
      <c r="D191" s="21" t="s">
        <v>9</v>
      </c>
      <c r="E191" s="10"/>
      <c r="F191" s="3" t="s">
        <v>10</v>
      </c>
      <c r="G191" s="32"/>
      <c r="H191" s="32"/>
    </row>
    <row r="192" spans="1:8" ht="16.5" customHeight="1" x14ac:dyDescent="0.35">
      <c r="B192" s="7">
        <f t="array" ref="B192:H192">Days+22+DATE(Calendar10Year,Calendar10MonthOption,1)-WEEKDAY(DATE(Calendar10Year,Calendar10MonthOption,1),WeekdayOption)</f>
        <v>44851</v>
      </c>
      <c r="C192" s="7">
        <v>44852</v>
      </c>
      <c r="D192" s="7">
        <v>44853</v>
      </c>
      <c r="E192" s="7">
        <v>44854</v>
      </c>
      <c r="F192" s="7">
        <v>44855</v>
      </c>
      <c r="G192" s="31">
        <v>44856</v>
      </c>
      <c r="H192" s="31">
        <v>44857</v>
      </c>
    </row>
    <row r="193" spans="1:8" ht="85.5" customHeight="1" x14ac:dyDescent="0.35">
      <c r="B193" s="30"/>
      <c r="C193" s="30"/>
      <c r="D193" s="11" t="s">
        <v>24</v>
      </c>
      <c r="E193" s="14" t="s">
        <v>31</v>
      </c>
      <c r="F193" s="11" t="s">
        <v>3</v>
      </c>
      <c r="G193" s="31"/>
      <c r="H193" s="31"/>
    </row>
    <row r="194" spans="1:8" ht="87.5" customHeight="1" x14ac:dyDescent="0.35">
      <c r="B194" s="10"/>
      <c r="C194" s="15"/>
      <c r="D194" s="16" t="s">
        <v>4</v>
      </c>
      <c r="E194" s="17" t="s">
        <v>12</v>
      </c>
      <c r="F194" s="18" t="s">
        <v>5</v>
      </c>
      <c r="G194" s="32"/>
      <c r="H194" s="32"/>
    </row>
    <row r="195" spans="1:8" ht="40" customHeight="1" x14ac:dyDescent="0.35">
      <c r="B195" s="10"/>
      <c r="C195" s="15"/>
      <c r="D195" s="29"/>
      <c r="E195" s="15"/>
      <c r="F195" s="60" t="s">
        <v>29</v>
      </c>
      <c r="G195" s="32"/>
      <c r="H195" s="32"/>
    </row>
    <row r="196" spans="1:8" ht="16.5" customHeight="1" x14ac:dyDescent="0.35">
      <c r="B196" s="7">
        <f t="array" ref="B196:H196">Days+29+DATE(Calendar10Year,Calendar10MonthOption,1)-WEEKDAY(DATE(Calendar10Year,Calendar10MonthOption,1),WeekdayOption)</f>
        <v>44858</v>
      </c>
      <c r="C196" s="7">
        <v>44859</v>
      </c>
      <c r="D196" s="7">
        <v>44860</v>
      </c>
      <c r="E196" s="7">
        <v>44861</v>
      </c>
      <c r="F196" s="7">
        <v>44862</v>
      </c>
      <c r="G196" s="31">
        <v>44863</v>
      </c>
      <c r="H196" s="31">
        <v>44864</v>
      </c>
    </row>
    <row r="197" spans="1:8" ht="86.5" customHeight="1" x14ac:dyDescent="0.35">
      <c r="B197" s="3" t="s">
        <v>6</v>
      </c>
      <c r="C197" s="19"/>
      <c r="D197" s="17" t="s">
        <v>7</v>
      </c>
      <c r="E197" s="45" t="s">
        <v>8</v>
      </c>
      <c r="F197" s="45"/>
      <c r="G197" s="31"/>
      <c r="H197" s="31"/>
    </row>
    <row r="198" spans="1:8" ht="84.5" customHeight="1" x14ac:dyDescent="0.35">
      <c r="B198" s="5"/>
      <c r="C198" s="5"/>
      <c r="D198" s="21" t="s">
        <v>9</v>
      </c>
      <c r="E198" s="10"/>
      <c r="F198" s="3" t="s">
        <v>10</v>
      </c>
      <c r="G198" s="32"/>
      <c r="H198" s="32"/>
    </row>
    <row r="199" spans="1:8" ht="16.5" customHeight="1" x14ac:dyDescent="0.35">
      <c r="B199" s="7">
        <f t="array" ref="B199:C199">Days+36+DATE(Calendar10Year,Calendar10MonthOption,1)-WEEKDAY(DATE(Calendar10Year,Calendar10MonthOption,1),WeekdayOption)</f>
        <v>44865</v>
      </c>
      <c r="C199" s="7">
        <v>44866</v>
      </c>
      <c r="D199" s="47" t="s">
        <v>0</v>
      </c>
      <c r="E199" s="48"/>
      <c r="F199" s="48"/>
      <c r="G199" s="48"/>
      <c r="H199" s="48"/>
    </row>
    <row r="200" spans="1:8" ht="63.75" customHeight="1" x14ac:dyDescent="0.35">
      <c r="B200" s="6"/>
      <c r="C200" s="6"/>
      <c r="D200" s="52"/>
      <c r="E200" s="52"/>
      <c r="F200" s="52"/>
      <c r="G200" s="52"/>
      <c r="H200" s="52"/>
    </row>
    <row r="201" spans="1:8" ht="54" customHeight="1" x14ac:dyDescent="1">
      <c r="B201" s="24">
        <f>YEAR(DATE(Calendar10Year,Calendar10MonthOption+1,1))</f>
        <v>2022</v>
      </c>
      <c r="C201" s="46" t="str">
        <f>TEXT(DATE(Calendar10Year,Calendar10MonthOption+1,1),"mmmm")</f>
        <v>November</v>
      </c>
      <c r="D201" s="46"/>
      <c r="E201" s="46"/>
      <c r="F201" s="64" t="s">
        <v>30</v>
      </c>
      <c r="G201" s="65"/>
      <c r="H201" s="66"/>
    </row>
    <row r="202" spans="1:8" ht="14.25" customHeight="1" x14ac:dyDescent="0.35">
      <c r="B202" s="26" t="str">
        <f>UPPER(TEXT(B203,"dddd"))</f>
        <v>MONDAY</v>
      </c>
      <c r="C202" s="27" t="str">
        <f t="shared" ref="C202:H202" si="45">UPPER(TEXT(C203,"dddd"))</f>
        <v>TUESDAY</v>
      </c>
      <c r="D202" s="26" t="str">
        <f t="shared" si="45"/>
        <v>WEDNESDAY</v>
      </c>
      <c r="E202" s="27" t="str">
        <f t="shared" si="45"/>
        <v>THURSDAY</v>
      </c>
      <c r="F202" s="26" t="str">
        <f t="shared" si="45"/>
        <v>FRIDAY</v>
      </c>
      <c r="G202" s="27" t="str">
        <f t="shared" si="45"/>
        <v>SATURDAY</v>
      </c>
      <c r="H202" s="26" t="str">
        <f t="shared" si="45"/>
        <v>SUNDAY</v>
      </c>
    </row>
    <row r="203" spans="1:8" ht="16.5" customHeight="1" x14ac:dyDescent="0.35">
      <c r="A203" s="12"/>
      <c r="B203" s="7">
        <f t="array" ref="B203:H203">Days+1+DATE(Calendar11Year,Calendar11MonthOption,1)-WEEKDAY(DATE(Calendar11Year,Calendar11MonthOption,1),WeekdayOption)</f>
        <v>44865</v>
      </c>
      <c r="C203" s="7">
        <v>44866</v>
      </c>
      <c r="D203" s="7">
        <v>44867</v>
      </c>
      <c r="E203" s="7">
        <v>44868</v>
      </c>
      <c r="F203" s="7">
        <v>44869</v>
      </c>
      <c r="G203" s="31">
        <v>44870</v>
      </c>
      <c r="H203" s="31">
        <v>44871</v>
      </c>
    </row>
    <row r="204" spans="1:8" ht="79" customHeight="1" x14ac:dyDescent="0.35">
      <c r="A204" s="12"/>
      <c r="B204" s="30"/>
      <c r="C204" s="30"/>
      <c r="D204" s="11" t="s">
        <v>24</v>
      </c>
      <c r="E204" s="14" t="s">
        <v>31</v>
      </c>
      <c r="F204" s="11" t="s">
        <v>3</v>
      </c>
      <c r="G204" s="31"/>
      <c r="H204" s="31"/>
    </row>
    <row r="205" spans="1:8" ht="75" customHeight="1" x14ac:dyDescent="0.35">
      <c r="A205" s="12"/>
      <c r="B205" s="10"/>
      <c r="C205" s="15"/>
      <c r="D205" s="16" t="s">
        <v>4</v>
      </c>
      <c r="E205" s="17" t="s">
        <v>12</v>
      </c>
      <c r="F205" s="18" t="s">
        <v>5</v>
      </c>
      <c r="G205" s="32"/>
      <c r="H205" s="32"/>
    </row>
    <row r="206" spans="1:8" ht="35" customHeight="1" x14ac:dyDescent="0.35">
      <c r="A206" s="12"/>
      <c r="B206" s="10"/>
      <c r="C206" s="15"/>
      <c r="D206" s="29"/>
      <c r="E206" s="15"/>
      <c r="F206" s="60" t="s">
        <v>29</v>
      </c>
      <c r="G206" s="32"/>
      <c r="H206" s="32"/>
    </row>
    <row r="207" spans="1:8" ht="16.5" customHeight="1" x14ac:dyDescent="0.35">
      <c r="B207" s="7">
        <f t="array" ref="B207:H207">Days+8+DATE(Calendar11Year,Calendar11MonthOption,1)-WEEKDAY(DATE(Calendar11Year,Calendar11MonthOption,1),WeekdayOption)</f>
        <v>44872</v>
      </c>
      <c r="C207" s="7">
        <v>44873</v>
      </c>
      <c r="D207" s="7">
        <v>44874</v>
      </c>
      <c r="E207" s="7">
        <v>44875</v>
      </c>
      <c r="F207" s="7">
        <v>44876</v>
      </c>
      <c r="G207" s="31">
        <v>44877</v>
      </c>
      <c r="H207" s="31">
        <v>44878</v>
      </c>
    </row>
    <row r="208" spans="1:8" ht="110" customHeight="1" x14ac:dyDescent="0.35">
      <c r="B208" s="3" t="s">
        <v>6</v>
      </c>
      <c r="C208" s="19"/>
      <c r="D208" s="17" t="s">
        <v>7</v>
      </c>
      <c r="E208" s="20" t="s">
        <v>8</v>
      </c>
      <c r="F208" s="53" t="s">
        <v>21</v>
      </c>
      <c r="G208" s="31"/>
      <c r="H208" s="31"/>
    </row>
    <row r="209" spans="1:9" ht="87.5" customHeight="1" x14ac:dyDescent="0.35">
      <c r="B209" s="5"/>
      <c r="C209" s="5"/>
      <c r="D209" s="21" t="s">
        <v>9</v>
      </c>
      <c r="E209" s="3" t="s">
        <v>10</v>
      </c>
      <c r="F209" s="53"/>
      <c r="G209" s="32"/>
      <c r="H209" s="32"/>
    </row>
    <row r="210" spans="1:9" ht="16.5" customHeight="1" x14ac:dyDescent="0.35">
      <c r="B210" s="7">
        <f t="array" ref="B210:H210">Days+15+DATE(Calendar11Year,Calendar11MonthOption,1)-WEEKDAY(DATE(Calendar11Year,Calendar11MonthOption,1),WeekdayOption)</f>
        <v>44879</v>
      </c>
      <c r="C210" s="7">
        <v>44880</v>
      </c>
      <c r="D210" s="7">
        <v>44881</v>
      </c>
      <c r="E210" s="7">
        <v>44882</v>
      </c>
      <c r="F210" s="7">
        <v>44883</v>
      </c>
      <c r="G210" s="31">
        <v>44884</v>
      </c>
      <c r="H210" s="31">
        <v>44885</v>
      </c>
    </row>
    <row r="211" spans="1:9" ht="88" customHeight="1" x14ac:dyDescent="0.35">
      <c r="B211" s="30"/>
      <c r="C211" s="30"/>
      <c r="D211" s="11" t="s">
        <v>24</v>
      </c>
      <c r="E211" s="14" t="s">
        <v>31</v>
      </c>
      <c r="F211" s="11" t="s">
        <v>3</v>
      </c>
      <c r="G211" s="31"/>
      <c r="H211" s="31"/>
    </row>
    <row r="212" spans="1:9" ht="85" customHeight="1" x14ac:dyDescent="0.35">
      <c r="A212" s="13"/>
      <c r="B212" s="10"/>
      <c r="C212" s="15"/>
      <c r="D212" s="16" t="s">
        <v>4</v>
      </c>
      <c r="E212" s="17" t="s">
        <v>12</v>
      </c>
      <c r="F212" s="18" t="s">
        <v>5</v>
      </c>
      <c r="G212" s="32"/>
      <c r="H212" s="32"/>
    </row>
    <row r="213" spans="1:9" ht="37.5" customHeight="1" x14ac:dyDescent="0.35">
      <c r="A213" s="12"/>
      <c r="B213" s="10"/>
      <c r="C213" s="15"/>
      <c r="D213" s="29"/>
      <c r="E213" s="15"/>
      <c r="F213" s="60" t="s">
        <v>29</v>
      </c>
      <c r="G213" s="32"/>
      <c r="H213" s="32"/>
    </row>
    <row r="214" spans="1:9" ht="16.5" customHeight="1" x14ac:dyDescent="0.35">
      <c r="A214" s="12"/>
      <c r="B214" s="7">
        <f t="array" ref="B214:H214">Days+22+DATE(Calendar11Year,Calendar11MonthOption,1)-WEEKDAY(DATE(Calendar11Year,Calendar11MonthOption,1),WeekdayOption)</f>
        <v>44886</v>
      </c>
      <c r="C214" s="7">
        <v>44887</v>
      </c>
      <c r="D214" s="7">
        <v>44888</v>
      </c>
      <c r="E214" s="7">
        <v>44889</v>
      </c>
      <c r="F214" s="7">
        <v>44890</v>
      </c>
      <c r="G214" s="31">
        <v>44891</v>
      </c>
      <c r="H214" s="31">
        <v>44892</v>
      </c>
    </row>
    <row r="215" spans="1:9" ht="121.5" customHeight="1" x14ac:dyDescent="0.35">
      <c r="A215" s="12"/>
      <c r="B215" s="3" t="s">
        <v>6</v>
      </c>
      <c r="C215" s="19"/>
      <c r="D215" s="17" t="s">
        <v>7</v>
      </c>
      <c r="E215" s="53" t="s">
        <v>22</v>
      </c>
      <c r="F215" s="20" t="s">
        <v>8</v>
      </c>
      <c r="G215" s="31"/>
      <c r="H215" s="31"/>
    </row>
    <row r="216" spans="1:9" ht="90" customHeight="1" x14ac:dyDescent="0.35">
      <c r="A216" s="12"/>
      <c r="B216" s="5"/>
      <c r="C216" s="5"/>
      <c r="D216" s="21" t="s">
        <v>9</v>
      </c>
      <c r="E216" s="53"/>
      <c r="F216" s="3" t="s">
        <v>10</v>
      </c>
      <c r="G216" s="32"/>
      <c r="H216" s="32"/>
    </row>
    <row r="217" spans="1:9" ht="16.5" customHeight="1" x14ac:dyDescent="0.35">
      <c r="A217" s="12"/>
      <c r="B217" s="7">
        <f t="array" ref="B217:H217">Days+29+DATE(Calendar11Year,Calendar11MonthOption,1)-WEEKDAY(DATE(Calendar11Year,Calendar11MonthOption,1),WeekdayOption)</f>
        <v>44893</v>
      </c>
      <c r="C217" s="7">
        <v>44894</v>
      </c>
      <c r="D217" s="7">
        <v>44895</v>
      </c>
      <c r="E217" s="7">
        <v>44896</v>
      </c>
      <c r="F217" s="7">
        <v>44897</v>
      </c>
      <c r="G217" s="31">
        <v>44898</v>
      </c>
      <c r="H217" s="31">
        <v>44899</v>
      </c>
    </row>
    <row r="218" spans="1:9" ht="16.5" customHeight="1" x14ac:dyDescent="0.35">
      <c r="A218" s="12"/>
      <c r="B218" s="7"/>
      <c r="C218" s="7"/>
      <c r="D218" s="7"/>
      <c r="E218" s="7"/>
      <c r="F218" s="7"/>
      <c r="G218" s="31"/>
      <c r="H218" s="31"/>
    </row>
    <row r="219" spans="1:9" ht="57" customHeight="1" x14ac:dyDescent="0.35">
      <c r="A219" s="12"/>
      <c r="B219" s="6"/>
      <c r="C219" s="6"/>
      <c r="D219" s="6"/>
      <c r="E219" s="6"/>
      <c r="F219" s="6"/>
      <c r="G219" s="32"/>
      <c r="H219" s="32"/>
    </row>
    <row r="220" spans="1:9" ht="16.5" customHeight="1" x14ac:dyDescent="0.35">
      <c r="B220" s="7">
        <f t="array" ref="B220:C220">Days+36+DATE(Calendar11Year,Calendar11MonthOption,1)-WEEKDAY(DATE(Calendar11Year,Calendar11MonthOption,1),WeekdayOption)</f>
        <v>44900</v>
      </c>
      <c r="C220" s="7">
        <v>44901</v>
      </c>
      <c r="D220" s="47" t="s">
        <v>0</v>
      </c>
      <c r="E220" s="48"/>
      <c r="F220" s="48"/>
      <c r="G220" s="48"/>
      <c r="H220" s="48"/>
    </row>
    <row r="221" spans="1:9" ht="63.75" customHeight="1" x14ac:dyDescent="0.35">
      <c r="B221" s="6"/>
      <c r="C221" s="6"/>
      <c r="D221" s="52"/>
      <c r="E221" s="52"/>
      <c r="F221" s="52"/>
      <c r="G221" s="52"/>
      <c r="H221" s="52"/>
    </row>
    <row r="222" spans="1:9" ht="54" customHeight="1" x14ac:dyDescent="1">
      <c r="B222" s="24">
        <f>YEAR(DATE(Calendar11Year,Calendar11MonthOption+1,1))</f>
        <v>2022</v>
      </c>
      <c r="C222" s="46" t="str">
        <f>TEXT(DATE(Calendar11Year,Calendar11MonthOption+1,1),"mmmm")</f>
        <v>December</v>
      </c>
      <c r="D222" s="46"/>
      <c r="E222" s="46"/>
      <c r="F222" s="64" t="s">
        <v>30</v>
      </c>
      <c r="G222" s="65"/>
      <c r="H222" s="66"/>
    </row>
    <row r="223" spans="1:9" ht="14.25" customHeight="1" x14ac:dyDescent="0.35">
      <c r="B223" s="26" t="str">
        <f>UPPER(TEXT(B224,"dddd"))</f>
        <v>MONDAY</v>
      </c>
      <c r="C223" s="27" t="str">
        <f t="shared" ref="C223:H223" si="46">UPPER(TEXT(C224,"dddd"))</f>
        <v>TUESDAY</v>
      </c>
      <c r="D223" s="26" t="str">
        <f t="shared" si="46"/>
        <v>WEDNESDAY</v>
      </c>
      <c r="E223" s="27" t="str">
        <f t="shared" si="46"/>
        <v>THURSDAY</v>
      </c>
      <c r="F223" s="26" t="str">
        <f t="shared" si="46"/>
        <v>FRIDAY</v>
      </c>
      <c r="G223" s="27" t="str">
        <f t="shared" si="46"/>
        <v>SATURDAY</v>
      </c>
      <c r="H223" s="26" t="str">
        <f t="shared" si="46"/>
        <v>SUNDAY</v>
      </c>
    </row>
    <row r="224" spans="1:9" ht="16.5" customHeight="1" x14ac:dyDescent="0.35">
      <c r="B224" s="7">
        <f t="array" ref="B224:H224">Days+1+DATE(Calendar12Year,Calendar12MonthOption,1)-WEEKDAY(DATE(Calendar12Year,Calendar12MonthOption,1),WeekdayOption)</f>
        <v>44893</v>
      </c>
      <c r="C224" s="7">
        <v>44894</v>
      </c>
      <c r="D224" s="7">
        <v>44895</v>
      </c>
      <c r="E224" s="7">
        <v>44896</v>
      </c>
      <c r="F224" s="7">
        <v>44897</v>
      </c>
      <c r="G224" s="31">
        <v>44898</v>
      </c>
      <c r="H224" s="31">
        <v>44899</v>
      </c>
      <c r="I224" s="23"/>
    </row>
    <row r="225" spans="2:9" ht="105" customHeight="1" x14ac:dyDescent="0.35">
      <c r="B225" s="7"/>
      <c r="C225" s="7"/>
      <c r="D225" s="11" t="s">
        <v>24</v>
      </c>
      <c r="E225" s="14" t="s">
        <v>31</v>
      </c>
      <c r="F225" s="11" t="s">
        <v>3</v>
      </c>
      <c r="G225" s="31"/>
      <c r="H225" s="31"/>
      <c r="I225" s="9"/>
    </row>
    <row r="226" spans="2:9" ht="56.25" customHeight="1" x14ac:dyDescent="0.35">
      <c r="B226" s="6"/>
      <c r="C226" s="6"/>
      <c r="D226" s="16" t="s">
        <v>4</v>
      </c>
      <c r="E226" s="17" t="s">
        <v>12</v>
      </c>
      <c r="F226" s="18" t="s">
        <v>5</v>
      </c>
      <c r="G226" s="32"/>
      <c r="H226" s="32"/>
      <c r="I226" s="8"/>
    </row>
    <row r="227" spans="2:9" ht="41" customHeight="1" x14ac:dyDescent="0.35">
      <c r="B227" s="10"/>
      <c r="C227" s="15"/>
      <c r="D227" s="29"/>
      <c r="E227" s="15"/>
      <c r="F227" s="60" t="s">
        <v>29</v>
      </c>
      <c r="G227" s="32"/>
      <c r="H227" s="32"/>
      <c r="I227" s="12"/>
    </row>
    <row r="228" spans="2:9" ht="16.5" customHeight="1" x14ac:dyDescent="0.35">
      <c r="B228" s="7">
        <f t="array" ref="B228:H228">Days+8+DATE(Calendar12Year,Calendar12MonthOption,1)-WEEKDAY(DATE(Calendar12Year,Calendar12MonthOption,1),WeekdayOption)</f>
        <v>44900</v>
      </c>
      <c r="C228" s="7">
        <v>44901</v>
      </c>
      <c r="D228" s="7">
        <v>44902</v>
      </c>
      <c r="E228" s="7">
        <v>44903</v>
      </c>
      <c r="F228" s="7">
        <v>44904</v>
      </c>
      <c r="G228" s="31">
        <v>44905</v>
      </c>
      <c r="H228" s="31">
        <v>44906</v>
      </c>
    </row>
    <row r="229" spans="2:9" ht="87.5" customHeight="1" x14ac:dyDescent="0.35">
      <c r="B229" s="39" t="s">
        <v>6</v>
      </c>
      <c r="C229" s="40"/>
      <c r="D229" s="38" t="s">
        <v>26</v>
      </c>
      <c r="E229" s="45" t="s">
        <v>8</v>
      </c>
      <c r="F229" s="45"/>
      <c r="G229" s="31"/>
      <c r="H229" s="31"/>
    </row>
    <row r="230" spans="2:9" ht="82.5" customHeight="1" x14ac:dyDescent="0.35">
      <c r="B230" s="41"/>
      <c r="C230" s="41"/>
      <c r="D230" s="42" t="s">
        <v>9</v>
      </c>
      <c r="E230" s="43"/>
      <c r="F230" s="39" t="s">
        <v>27</v>
      </c>
      <c r="G230" s="32"/>
      <c r="H230" s="32"/>
    </row>
    <row r="231" spans="2:9" ht="16.5" customHeight="1" x14ac:dyDescent="0.35">
      <c r="B231" s="7">
        <f t="array" ref="B231:H231">Days+15+DATE(Calendar12Year,Calendar12MonthOption,1)-WEEKDAY(DATE(Calendar12Year,Calendar12MonthOption,1),WeekdayOption)</f>
        <v>44907</v>
      </c>
      <c r="C231" s="7">
        <v>44908</v>
      </c>
      <c r="D231" s="7">
        <v>44909</v>
      </c>
      <c r="E231" s="7">
        <v>44910</v>
      </c>
      <c r="F231" s="7">
        <v>44911</v>
      </c>
      <c r="G231" s="31">
        <v>44912</v>
      </c>
      <c r="H231" s="31">
        <v>44913</v>
      </c>
    </row>
    <row r="232" spans="2:9" ht="85.5" customHeight="1" x14ac:dyDescent="0.35">
      <c r="B232" s="33"/>
      <c r="C232" s="33"/>
      <c r="D232" s="34" t="s">
        <v>25</v>
      </c>
      <c r="E232" s="35" t="s">
        <v>31</v>
      </c>
      <c r="F232" s="34" t="s">
        <v>3</v>
      </c>
      <c r="G232" s="31"/>
      <c r="H232" s="31"/>
    </row>
    <row r="233" spans="2:9" ht="86" customHeight="1" x14ac:dyDescent="0.35">
      <c r="B233" s="36"/>
      <c r="C233" s="36"/>
      <c r="D233" s="37" t="s">
        <v>4</v>
      </c>
      <c r="E233" s="38" t="s">
        <v>12</v>
      </c>
      <c r="F233" s="18" t="s">
        <v>5</v>
      </c>
      <c r="G233" s="32"/>
      <c r="H233" s="32"/>
    </row>
    <row r="234" spans="2:9" ht="46" customHeight="1" x14ac:dyDescent="0.35">
      <c r="B234" s="10"/>
      <c r="C234" s="15"/>
      <c r="D234" s="29"/>
      <c r="E234" s="15"/>
      <c r="F234" s="60" t="s">
        <v>29</v>
      </c>
      <c r="G234" s="32"/>
      <c r="H234" s="32"/>
    </row>
    <row r="235" spans="2:9" ht="16.5" customHeight="1" x14ac:dyDescent="0.35">
      <c r="B235" s="7">
        <f t="array" ref="B235:H235">Days+22+DATE(Calendar12Year,Calendar12MonthOption,1)-WEEKDAY(DATE(Calendar12Year,Calendar12MonthOption,1),WeekdayOption)</f>
        <v>44914</v>
      </c>
      <c r="C235" s="7">
        <v>44915</v>
      </c>
      <c r="D235" s="7">
        <v>44916</v>
      </c>
      <c r="E235" s="7">
        <v>44917</v>
      </c>
      <c r="F235" s="7">
        <v>44918</v>
      </c>
      <c r="G235" s="31">
        <v>44919</v>
      </c>
      <c r="H235" s="31">
        <v>44920</v>
      </c>
    </row>
    <row r="236" spans="2:9" ht="86.5" customHeight="1" x14ac:dyDescent="0.35">
      <c r="B236" s="7"/>
      <c r="C236" s="7"/>
      <c r="D236" s="7"/>
      <c r="E236" s="7"/>
      <c r="F236" s="7"/>
      <c r="G236" s="31"/>
      <c r="H236" s="31"/>
    </row>
    <row r="237" spans="2:9" ht="56.25" customHeight="1" x14ac:dyDescent="0.35">
      <c r="B237" s="6"/>
      <c r="C237" s="6"/>
      <c r="D237" s="6"/>
      <c r="E237" s="6"/>
      <c r="F237" s="6"/>
      <c r="G237" s="32"/>
      <c r="H237" s="32"/>
    </row>
    <row r="238" spans="2:9" ht="16.5" customHeight="1" x14ac:dyDescent="0.35">
      <c r="B238" s="7">
        <f t="array" ref="B238:H238">Days+29+DATE(Calendar12Year,Calendar12MonthOption,1)-WEEKDAY(DATE(Calendar12Year,Calendar12MonthOption,1),WeekdayOption)</f>
        <v>44921</v>
      </c>
      <c r="C238" s="7">
        <v>44922</v>
      </c>
      <c r="D238" s="7">
        <v>44923</v>
      </c>
      <c r="E238" s="7">
        <v>44924</v>
      </c>
      <c r="F238" s="7">
        <v>44925</v>
      </c>
      <c r="G238" s="31">
        <v>44926</v>
      </c>
      <c r="H238" s="31">
        <v>44927</v>
      </c>
    </row>
    <row r="239" spans="2:9" ht="16.5" customHeight="1" x14ac:dyDescent="0.35">
      <c r="B239" s="53" t="s">
        <v>23</v>
      </c>
      <c r="C239" s="7"/>
      <c r="D239" s="7"/>
      <c r="E239" s="7"/>
      <c r="F239" s="7"/>
      <c r="G239" s="31"/>
      <c r="H239" s="31"/>
    </row>
    <row r="240" spans="2:9" ht="57" customHeight="1" x14ac:dyDescent="0.35">
      <c r="B240" s="53"/>
      <c r="C240" s="6"/>
      <c r="D240" s="6"/>
      <c r="E240" s="6"/>
      <c r="F240" s="6"/>
      <c r="G240" s="32"/>
      <c r="H240" s="32"/>
    </row>
    <row r="241" spans="2:8" ht="16.5" customHeight="1" x14ac:dyDescent="0.35">
      <c r="B241" s="7">
        <f t="array" ref="B241:C241">Days+36+DATE(Calendar12Year,Calendar12MonthOption,1)-WEEKDAY(DATE(Calendar12Year,Calendar12MonthOption,1),WeekdayOption)</f>
        <v>44928</v>
      </c>
      <c r="C241" s="7">
        <v>44929</v>
      </c>
      <c r="D241" s="47" t="s">
        <v>0</v>
      </c>
      <c r="E241" s="48"/>
      <c r="F241" s="48"/>
      <c r="G241" s="48"/>
      <c r="H241" s="48"/>
    </row>
    <row r="242" spans="2:8" ht="63.75" customHeight="1" x14ac:dyDescent="0.35">
      <c r="B242" s="6"/>
      <c r="C242" s="6"/>
      <c r="D242" s="52"/>
      <c r="E242" s="52"/>
      <c r="F242" s="52"/>
      <c r="G242" s="52"/>
      <c r="H242" s="52"/>
    </row>
  </sheetData>
  <mergeCells count="73">
    <mergeCell ref="B166:B168"/>
    <mergeCell ref="F201:H201"/>
    <mergeCell ref="F222:H222"/>
    <mergeCell ref="B239:B240"/>
    <mergeCell ref="E229:F229"/>
    <mergeCell ref="B13:B14"/>
    <mergeCell ref="B27:B28"/>
    <mergeCell ref="B104:B105"/>
    <mergeCell ref="B127:B128"/>
    <mergeCell ref="B190:B191"/>
    <mergeCell ref="F208:F209"/>
    <mergeCell ref="E215:E216"/>
    <mergeCell ref="E197:F197"/>
    <mergeCell ref="E150:F150"/>
    <mergeCell ref="E157:F157"/>
    <mergeCell ref="E170:F170"/>
    <mergeCell ref="E177:F177"/>
    <mergeCell ref="B137:F137"/>
    <mergeCell ref="E190:F190"/>
    <mergeCell ref="E110:F110"/>
    <mergeCell ref="E117:F117"/>
    <mergeCell ref="E131:F131"/>
    <mergeCell ref="E143:F143"/>
    <mergeCell ref="D242:H242"/>
    <mergeCell ref="D199:H199"/>
    <mergeCell ref="D200:H200"/>
    <mergeCell ref="D138:H138"/>
    <mergeCell ref="D120:H120"/>
    <mergeCell ref="D180:H180"/>
    <mergeCell ref="D159:H159"/>
    <mergeCell ref="D179:H179"/>
    <mergeCell ref="D139:H139"/>
    <mergeCell ref="D160:H160"/>
    <mergeCell ref="D221:H221"/>
    <mergeCell ref="D241:H241"/>
    <mergeCell ref="C161:E161"/>
    <mergeCell ref="C181:E181"/>
    <mergeCell ref="C201:E201"/>
    <mergeCell ref="C222:E222"/>
    <mergeCell ref="D220:H220"/>
    <mergeCell ref="D19:H19"/>
    <mergeCell ref="D20:H20"/>
    <mergeCell ref="D60:H60"/>
    <mergeCell ref="D80:H80"/>
    <mergeCell ref="D100:H100"/>
    <mergeCell ref="D79:H79"/>
    <mergeCell ref="D99:H99"/>
    <mergeCell ref="D39:H39"/>
    <mergeCell ref="D40:H40"/>
    <mergeCell ref="D59:H59"/>
    <mergeCell ref="C81:E81"/>
    <mergeCell ref="C101:E101"/>
    <mergeCell ref="C121:E121"/>
    <mergeCell ref="C140:E140"/>
    <mergeCell ref="E24:F24"/>
    <mergeCell ref="D119:H119"/>
    <mergeCell ref="B16:C16"/>
    <mergeCell ref="E13:F13"/>
    <mergeCell ref="E6:F6"/>
    <mergeCell ref="B9:C9"/>
    <mergeCell ref="E31:F31"/>
    <mergeCell ref="B44:F44"/>
    <mergeCell ref="E86:F86"/>
    <mergeCell ref="E93:F93"/>
    <mergeCell ref="E104:F104"/>
    <mergeCell ref="E46:F46"/>
    <mergeCell ref="E53:F53"/>
    <mergeCell ref="E66:F66"/>
    <mergeCell ref="E73:F73"/>
    <mergeCell ref="C1:E1"/>
    <mergeCell ref="C21:E21"/>
    <mergeCell ref="C41:E41"/>
    <mergeCell ref="C61:E61"/>
  </mergeCells>
  <phoneticPr fontId="4" type="noConversion"/>
  <conditionalFormatting sqref="B3:H3 B5:H5 B8:H8 B12:H12 B15:H15 B19:C19 G16:H16 G13:H13 G6:H6 G9:H9">
    <cfRule type="expression" dxfId="269" priority="438">
      <formula>MONTH(B3)&lt;&gt;Calendar1MonthOption</formula>
    </cfRule>
  </conditionalFormatting>
  <conditionalFormatting sqref="B23:H23 B26:H26 B30:H30 B33:H33 B37:H37 B39:C39 G24:H24 G31:H31 G27:H27 G34:H34">
    <cfRule type="expression" dxfId="268" priority="427">
      <formula>MONTH(B23)&lt;&gt;Calendar2MonthOption</formula>
    </cfRule>
  </conditionalFormatting>
  <conditionalFormatting sqref="B43:H43 B45:H45 B48:H48 B52:H52 B55:H55 B59:C59 G44:H44 G49:H49 G56:H56 G46:H46 G53:H53">
    <cfRule type="expression" dxfId="267" priority="425">
      <formula>MONTH(B43)&lt;&gt;Calendar3MonthOption</formula>
    </cfRule>
  </conditionalFormatting>
  <conditionalFormatting sqref="B63:H63 B65:H65 B68:H68 B72:H72 B75:H75 B79:C79 G66:H66 G73:H73 G69:H69 G76:H76">
    <cfRule type="expression" dxfId="266" priority="423">
      <formula>MONTH(B63)&lt;&gt;Calendar4MonthOption</formula>
    </cfRule>
  </conditionalFormatting>
  <conditionalFormatting sqref="B83:H83 B85:H85 B88:H88 B92:H92 B95:H95 B99:C99 G86:H86 G93:H93 G89:H89 G96:H96">
    <cfRule type="expression" dxfId="265" priority="421">
      <formula>MONTH(B83)&lt;&gt;Calendar5MonthOption</formula>
    </cfRule>
  </conditionalFormatting>
  <conditionalFormatting sqref="B103:H103 B106:H106 B109:H109 B112:H112 B116:H116 B119:C119 G107:H107 G113:H113 G110:H110 G117:H117 G104:H105">
    <cfRule type="expression" dxfId="264" priority="419">
      <formula>MONTH(B103)&lt;&gt;Calendar6MonthOption</formula>
    </cfRule>
  </conditionalFormatting>
  <conditionalFormatting sqref="B123:H124 B126:H126 B130:H130 B133:H133 B136:H136 B138:C138 G127:H127 G134:H134 G131:H131 G137:H137">
    <cfRule type="expression" dxfId="263" priority="417">
      <formula>MONTH(B123)&lt;&gt;Calendar7MonthOption</formula>
    </cfRule>
  </conditionalFormatting>
  <conditionalFormatting sqref="B142:H142 B145:H145 B149:H149 B152:H152 B156:H156 B159:C159 G143:H143 G146:H146 G153:H153 G150:H150 G157:H157">
    <cfRule type="expression" dxfId="262" priority="415">
      <formula>MONTH(B142)&lt;&gt;Calendar8MonthOption</formula>
    </cfRule>
  </conditionalFormatting>
  <conditionalFormatting sqref="B163:H163 B165:H165 B169:H169 B172:H172 B176:H176 B179:C179 G166:H166 G173:H173 G170:H170 G177:H177">
    <cfRule type="expression" dxfId="261" priority="413">
      <formula>MONTH(B163)&lt;&gt;Calendar9MonthOption</formula>
    </cfRule>
  </conditionalFormatting>
  <conditionalFormatting sqref="B183:H183 B185:H185 B189:H189 B192:H192 B196:H196 B199:C199 G186:H186 G193:H193 G190:H190 G197:H197">
    <cfRule type="expression" dxfId="260" priority="403">
      <formula>MONTH(B183)&lt;&gt;Calendar10MonthOption</formula>
    </cfRule>
  </conditionalFormatting>
  <conditionalFormatting sqref="B203:H203 B207:H207 B210:H210 B214:H214 B217:H218 B220:C220 G204:H204 G211:H211 G208:H208 G215:H215">
    <cfRule type="expression" dxfId="259" priority="402">
      <formula>MONTH(B203)&lt;&gt;Calendar11MonthOption</formula>
    </cfRule>
  </conditionalFormatting>
  <conditionalFormatting sqref="B224:H224 B228:H228 B231:H231 B235:H236 B238:H238 B241:C241 G232:H232 G229:H229 C239:H239 B225:C225 E225:H225">
    <cfRule type="expression" dxfId="258" priority="401">
      <formula>MONTH(B224)&lt;&gt;Calendar12MonthOption</formula>
    </cfRule>
  </conditionalFormatting>
  <conditionalFormatting sqref="F16">
    <cfRule type="expression" dxfId="257" priority="396">
      <formula>MONTH(F16)&lt;&gt;Calendar1MonthOption</formula>
    </cfRule>
  </conditionalFormatting>
  <conditionalFormatting sqref="F16">
    <cfRule type="expression" dxfId="256" priority="397">
      <formula>MONTH(F16)&lt;&gt;Calendar2MonthOption</formula>
    </cfRule>
  </conditionalFormatting>
  <conditionalFormatting sqref="B16">
    <cfRule type="expression" dxfId="255" priority="400">
      <formula>MONTH(B16)&lt;&gt;Calendar3MonthOption</formula>
    </cfRule>
  </conditionalFormatting>
  <conditionalFormatting sqref="E16">
    <cfRule type="expression" dxfId="254" priority="399">
      <formula>MONTH(E16)&lt;&gt;Calendar3MonthOption</formula>
    </cfRule>
  </conditionalFormatting>
  <conditionalFormatting sqref="D13">
    <cfRule type="expression" dxfId="253" priority="395">
      <formula>MONTH(D13)&lt;&gt;Calendar1MonthOption</formula>
    </cfRule>
  </conditionalFormatting>
  <conditionalFormatting sqref="D13">
    <cfRule type="expression" dxfId="252" priority="394">
      <formula>MONTH(D13)&lt;&gt;Calendar2MonthOption</formula>
    </cfRule>
  </conditionalFormatting>
  <conditionalFormatting sqref="F11">
    <cfRule type="expression" dxfId="251" priority="392">
      <formula>MONTH(F11)&lt;&gt;Calendar1MonthOption</formula>
    </cfRule>
  </conditionalFormatting>
  <conditionalFormatting sqref="F11">
    <cfRule type="expression" dxfId="250" priority="393">
      <formula>MONTH(F11)&lt;&gt;Calendar2MonthOption</formula>
    </cfRule>
  </conditionalFormatting>
  <conditionalFormatting sqref="E13">
    <cfRule type="expression" dxfId="249" priority="391">
      <formula>MONTH(E13)&lt;&gt;Calendar3MonthOption</formula>
    </cfRule>
  </conditionalFormatting>
  <conditionalFormatting sqref="D6">
    <cfRule type="expression" dxfId="248" priority="390">
      <formula>MONTH(D6)&lt;&gt;Calendar1MonthOption</formula>
    </cfRule>
  </conditionalFormatting>
  <conditionalFormatting sqref="D6">
    <cfRule type="expression" dxfId="247" priority="389">
      <formula>MONTH(D6)&lt;&gt;Calendar2MonthOption</formula>
    </cfRule>
  </conditionalFormatting>
  <conditionalFormatting sqref="B6">
    <cfRule type="expression" dxfId="246" priority="387">
      <formula>MONTH(B6)&lt;&gt;Calendar1MonthOption</formula>
    </cfRule>
  </conditionalFormatting>
  <conditionalFormatting sqref="B6">
    <cfRule type="expression" dxfId="245" priority="388">
      <formula>MONTH(B6)&lt;&gt;Calendar2MonthOption</formula>
    </cfRule>
  </conditionalFormatting>
  <conditionalFormatting sqref="E6">
    <cfRule type="expression" dxfId="244" priority="386">
      <formula>MONTH(E6)&lt;&gt;Calendar3MonthOption</formula>
    </cfRule>
  </conditionalFormatting>
  <conditionalFormatting sqref="F9">
    <cfRule type="expression" dxfId="243" priority="381">
      <formula>MONTH(F9)&lt;&gt;Calendar1MonthOption</formula>
    </cfRule>
  </conditionalFormatting>
  <conditionalFormatting sqref="F9">
    <cfRule type="expression" dxfId="242" priority="382">
      <formula>MONTH(F9)&lt;&gt;Calendar2MonthOption</formula>
    </cfRule>
  </conditionalFormatting>
  <conditionalFormatting sqref="B9">
    <cfRule type="expression" dxfId="241" priority="385">
      <formula>MONTH(B9)&lt;&gt;Calendar3MonthOption</formula>
    </cfRule>
  </conditionalFormatting>
  <conditionalFormatting sqref="E9">
    <cfRule type="expression" dxfId="240" priority="384">
      <formula>MONTH(E9)&lt;&gt;Calendar3MonthOption</formula>
    </cfRule>
  </conditionalFormatting>
  <conditionalFormatting sqref="D24">
    <cfRule type="expression" dxfId="239" priority="380">
      <formula>MONTH(D24)&lt;&gt;Calendar1MonthOption</formula>
    </cfRule>
  </conditionalFormatting>
  <conditionalFormatting sqref="D24">
    <cfRule type="expression" dxfId="238" priority="379">
      <formula>MONTH(D24)&lt;&gt;Calendar2MonthOption</formula>
    </cfRule>
  </conditionalFormatting>
  <conditionalFormatting sqref="B24">
    <cfRule type="expression" dxfId="237" priority="377">
      <formula>MONTH(B24)&lt;&gt;Calendar1MonthOption</formula>
    </cfRule>
  </conditionalFormatting>
  <conditionalFormatting sqref="B24">
    <cfRule type="expression" dxfId="236" priority="378">
      <formula>MONTH(B24)&lt;&gt;Calendar2MonthOption</formula>
    </cfRule>
  </conditionalFormatting>
  <conditionalFormatting sqref="E24">
    <cfRule type="expression" dxfId="235" priority="376">
      <formula>MONTH(E24)&lt;&gt;Calendar3MonthOption</formula>
    </cfRule>
  </conditionalFormatting>
  <conditionalFormatting sqref="D31">
    <cfRule type="expression" dxfId="234" priority="375">
      <formula>MONTH(D31)&lt;&gt;Calendar1MonthOption</formula>
    </cfRule>
  </conditionalFormatting>
  <conditionalFormatting sqref="D31">
    <cfRule type="expression" dxfId="233" priority="374">
      <formula>MONTH(D31)&lt;&gt;Calendar2MonthOption</formula>
    </cfRule>
  </conditionalFormatting>
  <conditionalFormatting sqref="B31">
    <cfRule type="expression" dxfId="232" priority="372">
      <formula>MONTH(B31)&lt;&gt;Calendar1MonthOption</formula>
    </cfRule>
  </conditionalFormatting>
  <conditionalFormatting sqref="B31">
    <cfRule type="expression" dxfId="231" priority="373">
      <formula>MONTH(B31)&lt;&gt;Calendar2MonthOption</formula>
    </cfRule>
  </conditionalFormatting>
  <conditionalFormatting sqref="E31">
    <cfRule type="expression" dxfId="230" priority="371">
      <formula>MONTH(E31)&lt;&gt;Calendar3MonthOption</formula>
    </cfRule>
  </conditionalFormatting>
  <conditionalFormatting sqref="F27">
    <cfRule type="expression" dxfId="229" priority="351">
      <formula>MONTH(F27)&lt;&gt;Calendar1MonthOption</formula>
    </cfRule>
  </conditionalFormatting>
  <conditionalFormatting sqref="F27">
    <cfRule type="expression" dxfId="228" priority="352">
      <formula>MONTH(F27)&lt;&gt;Calendar2MonthOption</formula>
    </cfRule>
  </conditionalFormatting>
  <conditionalFormatting sqref="E27">
    <cfRule type="expression" dxfId="227" priority="354">
      <formula>MONTH(E27)&lt;&gt;Calendar3MonthOption</formula>
    </cfRule>
  </conditionalFormatting>
  <conditionalFormatting sqref="B34">
    <cfRule type="expression" dxfId="226" priority="350">
      <formula>MONTH(B34)&lt;&gt;Calendar3MonthOption</formula>
    </cfRule>
  </conditionalFormatting>
  <conditionalFormatting sqref="F34">
    <cfRule type="expression" dxfId="225" priority="346">
      <formula>MONTH(F34)&lt;&gt;Calendar1MonthOption</formula>
    </cfRule>
  </conditionalFormatting>
  <conditionalFormatting sqref="F34">
    <cfRule type="expression" dxfId="224" priority="347">
      <formula>MONTH(F34)&lt;&gt;Calendar2MonthOption</formula>
    </cfRule>
  </conditionalFormatting>
  <conditionalFormatting sqref="E34">
    <cfRule type="expression" dxfId="223" priority="349">
      <formula>MONTH(E34)&lt;&gt;Calendar3MonthOption</formula>
    </cfRule>
  </conditionalFormatting>
  <conditionalFormatting sqref="D110">
    <cfRule type="expression" dxfId="222" priority="229">
      <formula>MONTH(D110)&lt;&gt;Calendar2MonthOption</formula>
    </cfRule>
  </conditionalFormatting>
  <conditionalFormatting sqref="E131">
    <cfRule type="expression" dxfId="221" priority="216">
      <formula>MONTH(E131)&lt;&gt;Calendar3MonthOption</formula>
    </cfRule>
  </conditionalFormatting>
  <conditionalFormatting sqref="E134">
    <cfRule type="expression" dxfId="220" priority="234">
      <formula>MONTH(E134)&lt;&gt;Calendar3MonthOption</formula>
    </cfRule>
  </conditionalFormatting>
  <conditionalFormatting sqref="F107">
    <cfRule type="expression" dxfId="219" priority="246">
      <formula>MONTH(F107)&lt;&gt;Calendar1MonthOption</formula>
    </cfRule>
  </conditionalFormatting>
  <conditionalFormatting sqref="F107">
    <cfRule type="expression" dxfId="218" priority="247">
      <formula>MONTH(F107)&lt;&gt;Calendar2MonthOption</formula>
    </cfRule>
  </conditionalFormatting>
  <conditionalFormatting sqref="B107">
    <cfRule type="expression" dxfId="217" priority="250">
      <formula>MONTH(B107)&lt;&gt;Calendar3MonthOption</formula>
    </cfRule>
  </conditionalFormatting>
  <conditionalFormatting sqref="E107">
    <cfRule type="expression" dxfId="216" priority="249">
      <formula>MONTH(E107)&lt;&gt;Calendar3MonthOption</formula>
    </cfRule>
  </conditionalFormatting>
  <conditionalFormatting sqref="F113">
    <cfRule type="expression" dxfId="215" priority="241">
      <formula>MONTH(F113)&lt;&gt;Calendar1MonthOption</formula>
    </cfRule>
  </conditionalFormatting>
  <conditionalFormatting sqref="F113">
    <cfRule type="expression" dxfId="214" priority="242">
      <formula>MONTH(F113)&lt;&gt;Calendar2MonthOption</formula>
    </cfRule>
  </conditionalFormatting>
  <conditionalFormatting sqref="B113">
    <cfRule type="expression" dxfId="213" priority="245">
      <formula>MONTH(B113)&lt;&gt;Calendar3MonthOption</formula>
    </cfRule>
  </conditionalFormatting>
  <conditionalFormatting sqref="E113">
    <cfRule type="expression" dxfId="212" priority="244">
      <formula>MONTH(E113)&lt;&gt;Calendar3MonthOption</formula>
    </cfRule>
  </conditionalFormatting>
  <conditionalFormatting sqref="F127">
    <cfRule type="expression" dxfId="211" priority="236">
      <formula>MONTH(F127)&lt;&gt;Calendar1MonthOption</formula>
    </cfRule>
  </conditionalFormatting>
  <conditionalFormatting sqref="F127">
    <cfRule type="expression" dxfId="210" priority="237">
      <formula>MONTH(F127)&lt;&gt;Calendar2MonthOption</formula>
    </cfRule>
  </conditionalFormatting>
  <conditionalFormatting sqref="E127">
    <cfRule type="expression" dxfId="209" priority="239">
      <formula>MONTH(E127)&lt;&gt;Calendar3MonthOption</formula>
    </cfRule>
  </conditionalFormatting>
  <conditionalFormatting sqref="B173">
    <cfRule type="expression" dxfId="208" priority="195">
      <formula>MONTH(B173)&lt;&gt;Calendar3MonthOption</formula>
    </cfRule>
  </conditionalFormatting>
  <conditionalFormatting sqref="F134">
    <cfRule type="expression" dxfId="207" priority="231">
      <formula>MONTH(F134)&lt;&gt;Calendar1MonthOption</formula>
    </cfRule>
  </conditionalFormatting>
  <conditionalFormatting sqref="F134">
    <cfRule type="expression" dxfId="206" priority="232">
      <formula>MONTH(F134)&lt;&gt;Calendar2MonthOption</formula>
    </cfRule>
  </conditionalFormatting>
  <conditionalFormatting sqref="B134">
    <cfRule type="expression" dxfId="205" priority="235">
      <formula>MONTH(B134)&lt;&gt;Calendar3MonthOption</formula>
    </cfRule>
  </conditionalFormatting>
  <conditionalFormatting sqref="E186">
    <cfRule type="expression" dxfId="204" priority="189">
      <formula>MONTH(E186)&lt;&gt;Calendar3MonthOption</formula>
    </cfRule>
  </conditionalFormatting>
  <conditionalFormatting sqref="D110">
    <cfRule type="expression" dxfId="203" priority="230">
      <formula>MONTH(D110)&lt;&gt;Calendar1MonthOption</formula>
    </cfRule>
  </conditionalFormatting>
  <conditionalFormatting sqref="B110">
    <cfRule type="expression" dxfId="202" priority="227">
      <formula>MONTH(B110)&lt;&gt;Calendar1MonthOption</formula>
    </cfRule>
  </conditionalFormatting>
  <conditionalFormatting sqref="B110">
    <cfRule type="expression" dxfId="201" priority="228">
      <formula>MONTH(B110)&lt;&gt;Calendar2MonthOption</formula>
    </cfRule>
  </conditionalFormatting>
  <conditionalFormatting sqref="E110">
    <cfRule type="expression" dxfId="200" priority="226">
      <formula>MONTH(E110)&lt;&gt;Calendar3MonthOption</formula>
    </cfRule>
  </conditionalFormatting>
  <conditionalFormatting sqref="D117">
    <cfRule type="expression" dxfId="199" priority="225">
      <formula>MONTH(D117)&lt;&gt;Calendar1MonthOption</formula>
    </cfRule>
  </conditionalFormatting>
  <conditionalFormatting sqref="D117">
    <cfRule type="expression" dxfId="198" priority="224">
      <formula>MONTH(D117)&lt;&gt;Calendar2MonthOption</formula>
    </cfRule>
  </conditionalFormatting>
  <conditionalFormatting sqref="B117">
    <cfRule type="expression" dxfId="197" priority="222">
      <formula>MONTH(B117)&lt;&gt;Calendar1MonthOption</formula>
    </cfRule>
  </conditionalFormatting>
  <conditionalFormatting sqref="B117">
    <cfRule type="expression" dxfId="196" priority="223">
      <formula>MONTH(B117)&lt;&gt;Calendar2MonthOption</formula>
    </cfRule>
  </conditionalFormatting>
  <conditionalFormatting sqref="E117">
    <cfRule type="expression" dxfId="195" priority="221">
      <formula>MONTH(E117)&lt;&gt;Calendar3MonthOption</formula>
    </cfRule>
  </conditionalFormatting>
  <conditionalFormatting sqref="D131">
    <cfRule type="expression" dxfId="194" priority="220">
      <formula>MONTH(D131)&lt;&gt;Calendar1MonthOption</formula>
    </cfRule>
  </conditionalFormatting>
  <conditionalFormatting sqref="D131">
    <cfRule type="expression" dxfId="193" priority="219">
      <formula>MONTH(D131)&lt;&gt;Calendar2MonthOption</formula>
    </cfRule>
  </conditionalFormatting>
  <conditionalFormatting sqref="B131">
    <cfRule type="expression" dxfId="192" priority="217">
      <formula>MONTH(B131)&lt;&gt;Calendar1MonthOption</formula>
    </cfRule>
  </conditionalFormatting>
  <conditionalFormatting sqref="B131">
    <cfRule type="expression" dxfId="191" priority="218">
      <formula>MONTH(B131)&lt;&gt;Calendar2MonthOption</formula>
    </cfRule>
  </conditionalFormatting>
  <conditionalFormatting sqref="F146">
    <cfRule type="expression" dxfId="190" priority="206">
      <formula>MONTH(F146)&lt;&gt;Calendar1MonthOption</formula>
    </cfRule>
  </conditionalFormatting>
  <conditionalFormatting sqref="F146">
    <cfRule type="expression" dxfId="189" priority="207">
      <formula>MONTH(F146)&lt;&gt;Calendar2MonthOption</formula>
    </cfRule>
  </conditionalFormatting>
  <conditionalFormatting sqref="B146">
    <cfRule type="expression" dxfId="188" priority="210">
      <formula>MONTH(B146)&lt;&gt;Calendar3MonthOption</formula>
    </cfRule>
  </conditionalFormatting>
  <conditionalFormatting sqref="E146">
    <cfRule type="expression" dxfId="187" priority="209">
      <formula>MONTH(E146)&lt;&gt;Calendar3MonthOption</formula>
    </cfRule>
  </conditionalFormatting>
  <conditionalFormatting sqref="F153">
    <cfRule type="expression" dxfId="186" priority="201">
      <formula>MONTH(F153)&lt;&gt;Calendar1MonthOption</formula>
    </cfRule>
  </conditionalFormatting>
  <conditionalFormatting sqref="F153">
    <cfRule type="expression" dxfId="185" priority="202">
      <formula>MONTH(F153)&lt;&gt;Calendar2MonthOption</formula>
    </cfRule>
  </conditionalFormatting>
  <conditionalFormatting sqref="B153">
    <cfRule type="expression" dxfId="184" priority="205">
      <formula>MONTH(B153)&lt;&gt;Calendar3MonthOption</formula>
    </cfRule>
  </conditionalFormatting>
  <conditionalFormatting sqref="E153">
    <cfRule type="expression" dxfId="183" priority="204">
      <formula>MONTH(E153)&lt;&gt;Calendar3MonthOption</formula>
    </cfRule>
  </conditionalFormatting>
  <conditionalFormatting sqref="F166">
    <cfRule type="expression" dxfId="182" priority="196">
      <formula>MONTH(F166)&lt;&gt;Calendar1MonthOption</formula>
    </cfRule>
  </conditionalFormatting>
  <conditionalFormatting sqref="F166">
    <cfRule type="expression" dxfId="181" priority="197">
      <formula>MONTH(F166)&lt;&gt;Calendar2MonthOption</formula>
    </cfRule>
  </conditionalFormatting>
  <conditionalFormatting sqref="E166">
    <cfRule type="expression" dxfId="180" priority="199">
      <formula>MONTH(E166)&lt;&gt;Calendar3MonthOption</formula>
    </cfRule>
  </conditionalFormatting>
  <conditionalFormatting sqref="E197">
    <cfRule type="expression" dxfId="179" priority="151">
      <formula>MONTH(E197)&lt;&gt;Calendar3MonthOption</formula>
    </cfRule>
  </conditionalFormatting>
  <conditionalFormatting sqref="F173">
    <cfRule type="expression" dxfId="178" priority="191">
      <formula>MONTH(F173)&lt;&gt;Calendar1MonthOption</formula>
    </cfRule>
  </conditionalFormatting>
  <conditionalFormatting sqref="F173">
    <cfRule type="expression" dxfId="177" priority="192">
      <formula>MONTH(F173)&lt;&gt;Calendar2MonthOption</formula>
    </cfRule>
  </conditionalFormatting>
  <conditionalFormatting sqref="E173">
    <cfRule type="expression" dxfId="176" priority="194">
      <formula>MONTH(E173)&lt;&gt;Calendar3MonthOption</formula>
    </cfRule>
  </conditionalFormatting>
  <conditionalFormatting sqref="E135">
    <cfRule type="expression" dxfId="175" priority="145">
      <formula>MONTH(E135)&lt;&gt;Calendar3MonthOption</formula>
    </cfRule>
  </conditionalFormatting>
  <conditionalFormatting sqref="F186">
    <cfRule type="expression" dxfId="174" priority="186">
      <formula>MONTH(F186)&lt;&gt;Calendar1MonthOption</formula>
    </cfRule>
  </conditionalFormatting>
  <conditionalFormatting sqref="F186">
    <cfRule type="expression" dxfId="173" priority="187">
      <formula>MONTH(F186)&lt;&gt;Calendar2MonthOption</formula>
    </cfRule>
  </conditionalFormatting>
  <conditionalFormatting sqref="B186">
    <cfRule type="expression" dxfId="172" priority="190">
      <formula>MONTH(B186)&lt;&gt;Calendar3MonthOption</formula>
    </cfRule>
  </conditionalFormatting>
  <conditionalFormatting sqref="F193">
    <cfRule type="expression" dxfId="171" priority="181">
      <formula>MONTH(F193)&lt;&gt;Calendar1MonthOption</formula>
    </cfRule>
  </conditionalFormatting>
  <conditionalFormatting sqref="F193">
    <cfRule type="expression" dxfId="170" priority="182">
      <formula>MONTH(F193)&lt;&gt;Calendar2MonthOption</formula>
    </cfRule>
  </conditionalFormatting>
  <conditionalFormatting sqref="B193">
    <cfRule type="expression" dxfId="169" priority="185">
      <formula>MONTH(B193)&lt;&gt;Calendar3MonthOption</formula>
    </cfRule>
  </conditionalFormatting>
  <conditionalFormatting sqref="E193">
    <cfRule type="expression" dxfId="168" priority="184">
      <formula>MONTH(E193)&lt;&gt;Calendar3MonthOption</formula>
    </cfRule>
  </conditionalFormatting>
  <conditionalFormatting sqref="E194">
    <cfRule type="expression" dxfId="167" priority="183">
      <formula>MONTH(E194)&lt;&gt;Calendar3MonthOption</formula>
    </cfRule>
  </conditionalFormatting>
  <conditionalFormatting sqref="D150">
    <cfRule type="expression" dxfId="166" priority="180">
      <formula>MONTH(D150)&lt;&gt;Calendar1MonthOption</formula>
    </cfRule>
  </conditionalFormatting>
  <conditionalFormatting sqref="D150">
    <cfRule type="expression" dxfId="165" priority="179">
      <formula>MONTH(D150)&lt;&gt;Calendar2MonthOption</formula>
    </cfRule>
  </conditionalFormatting>
  <conditionalFormatting sqref="B150">
    <cfRule type="expression" dxfId="164" priority="177">
      <formula>MONTH(B150)&lt;&gt;Calendar1MonthOption</formula>
    </cfRule>
  </conditionalFormatting>
  <conditionalFormatting sqref="B150">
    <cfRule type="expression" dxfId="163" priority="178">
      <formula>MONTH(B150)&lt;&gt;Calendar2MonthOption</formula>
    </cfRule>
  </conditionalFormatting>
  <conditionalFormatting sqref="E150">
    <cfRule type="expression" dxfId="162" priority="176">
      <formula>MONTH(E150)&lt;&gt;Calendar3MonthOption</formula>
    </cfRule>
  </conditionalFormatting>
  <conditionalFormatting sqref="D157">
    <cfRule type="expression" dxfId="161" priority="175">
      <formula>MONTH(D157)&lt;&gt;Calendar1MonthOption</formula>
    </cfRule>
  </conditionalFormatting>
  <conditionalFormatting sqref="D157">
    <cfRule type="expression" dxfId="160" priority="174">
      <formula>MONTH(D157)&lt;&gt;Calendar2MonthOption</formula>
    </cfRule>
  </conditionalFormatting>
  <conditionalFormatting sqref="B157">
    <cfRule type="expression" dxfId="159" priority="172">
      <formula>MONTH(B157)&lt;&gt;Calendar1MonthOption</formula>
    </cfRule>
  </conditionalFormatting>
  <conditionalFormatting sqref="B157">
    <cfRule type="expression" dxfId="158" priority="173">
      <formula>MONTH(B157)&lt;&gt;Calendar2MonthOption</formula>
    </cfRule>
  </conditionalFormatting>
  <conditionalFormatting sqref="E157">
    <cfRule type="expression" dxfId="157" priority="171">
      <formula>MONTH(E157)&lt;&gt;Calendar3MonthOption</formula>
    </cfRule>
  </conditionalFormatting>
  <conditionalFormatting sqref="D170">
    <cfRule type="expression" dxfId="156" priority="170">
      <formula>MONTH(D170)&lt;&gt;Calendar1MonthOption</formula>
    </cfRule>
  </conditionalFormatting>
  <conditionalFormatting sqref="D170">
    <cfRule type="expression" dxfId="155" priority="169">
      <formula>MONTH(D170)&lt;&gt;Calendar2MonthOption</formula>
    </cfRule>
  </conditionalFormatting>
  <conditionalFormatting sqref="B170">
    <cfRule type="expression" dxfId="154" priority="167">
      <formula>MONTH(B170)&lt;&gt;Calendar1MonthOption</formula>
    </cfRule>
  </conditionalFormatting>
  <conditionalFormatting sqref="B170">
    <cfRule type="expression" dxfId="153" priority="168">
      <formula>MONTH(B170)&lt;&gt;Calendar2MonthOption</formula>
    </cfRule>
  </conditionalFormatting>
  <conditionalFormatting sqref="E170">
    <cfRule type="expression" dxfId="152" priority="166">
      <formula>MONTH(E170)&lt;&gt;Calendar3MonthOption</formula>
    </cfRule>
  </conditionalFormatting>
  <conditionalFormatting sqref="D177">
    <cfRule type="expression" dxfId="151" priority="165">
      <formula>MONTH(D177)&lt;&gt;Calendar1MonthOption</formula>
    </cfRule>
  </conditionalFormatting>
  <conditionalFormatting sqref="D177">
    <cfRule type="expression" dxfId="150" priority="164">
      <formula>MONTH(D177)&lt;&gt;Calendar2MonthOption</formula>
    </cfRule>
  </conditionalFormatting>
  <conditionalFormatting sqref="B177">
    <cfRule type="expression" dxfId="149" priority="162">
      <formula>MONTH(B177)&lt;&gt;Calendar1MonthOption</formula>
    </cfRule>
  </conditionalFormatting>
  <conditionalFormatting sqref="B177">
    <cfRule type="expression" dxfId="148" priority="163">
      <formula>MONTH(B177)&lt;&gt;Calendar2MonthOption</formula>
    </cfRule>
  </conditionalFormatting>
  <conditionalFormatting sqref="E177">
    <cfRule type="expression" dxfId="147" priority="161">
      <formula>MONTH(E177)&lt;&gt;Calendar3MonthOption</formula>
    </cfRule>
  </conditionalFormatting>
  <conditionalFormatting sqref="D190">
    <cfRule type="expression" dxfId="146" priority="160">
      <formula>MONTH(D190)&lt;&gt;Calendar1MonthOption</formula>
    </cfRule>
  </conditionalFormatting>
  <conditionalFormatting sqref="D190">
    <cfRule type="expression" dxfId="145" priority="159">
      <formula>MONTH(D190)&lt;&gt;Calendar2MonthOption</formula>
    </cfRule>
  </conditionalFormatting>
  <conditionalFormatting sqref="F188">
    <cfRule type="expression" dxfId="144" priority="157">
      <formula>MONTH(F188)&lt;&gt;Calendar1MonthOption</formula>
    </cfRule>
  </conditionalFormatting>
  <conditionalFormatting sqref="F188">
    <cfRule type="expression" dxfId="143" priority="158">
      <formula>MONTH(F188)&lt;&gt;Calendar2MonthOption</formula>
    </cfRule>
  </conditionalFormatting>
  <conditionalFormatting sqref="E190">
    <cfRule type="expression" dxfId="142" priority="156">
      <formula>MONTH(E190)&lt;&gt;Calendar3MonthOption</formula>
    </cfRule>
  </conditionalFormatting>
  <conditionalFormatting sqref="D197">
    <cfRule type="expression" dxfId="141" priority="155">
      <formula>MONTH(D197)&lt;&gt;Calendar1MonthOption</formula>
    </cfRule>
  </conditionalFormatting>
  <conditionalFormatting sqref="D197">
    <cfRule type="expression" dxfId="140" priority="154">
      <formula>MONTH(D197)&lt;&gt;Calendar2MonthOption</formula>
    </cfRule>
  </conditionalFormatting>
  <conditionalFormatting sqref="B197">
    <cfRule type="expression" dxfId="139" priority="152">
      <formula>MONTH(B197)&lt;&gt;Calendar1MonthOption</formula>
    </cfRule>
  </conditionalFormatting>
  <conditionalFormatting sqref="B197">
    <cfRule type="expression" dxfId="138" priority="153">
      <formula>MONTH(B197)&lt;&gt;Calendar2MonthOption</formula>
    </cfRule>
  </conditionalFormatting>
  <conditionalFormatting sqref="E187:E188">
    <cfRule type="expression" dxfId="137" priority="150">
      <formula>MONTH(E187)&lt;&gt;Calendar3MonthOption</formula>
    </cfRule>
  </conditionalFormatting>
  <conditionalFormatting sqref="E174">
    <cfRule type="expression" dxfId="136" priority="149">
      <formula>MONTH(E174)&lt;&gt;Calendar3MonthOption</formula>
    </cfRule>
  </conditionalFormatting>
  <conditionalFormatting sqref="E167">
    <cfRule type="expression" dxfId="135" priority="148">
      <formula>MONTH(E167)&lt;&gt;Calendar3MonthOption</formula>
    </cfRule>
  </conditionalFormatting>
  <conditionalFormatting sqref="E154">
    <cfRule type="expression" dxfId="134" priority="147">
      <formula>MONTH(E154)&lt;&gt;Calendar3MonthOption</formula>
    </cfRule>
  </conditionalFormatting>
  <conditionalFormatting sqref="E147">
    <cfRule type="expression" dxfId="133" priority="146">
      <formula>MONTH(E147)&lt;&gt;Calendar3MonthOption</formula>
    </cfRule>
  </conditionalFormatting>
  <conditionalFormatting sqref="E128">
    <cfRule type="expression" dxfId="132" priority="144">
      <formula>MONTH(E128)&lt;&gt;Calendar3MonthOption</formula>
    </cfRule>
  </conditionalFormatting>
  <conditionalFormatting sqref="E114">
    <cfRule type="expression" dxfId="131" priority="143">
      <formula>MONTH(E114)&lt;&gt;Calendar3MonthOption</formula>
    </cfRule>
  </conditionalFormatting>
  <conditionalFormatting sqref="E108">
    <cfRule type="expression" dxfId="130" priority="142">
      <formula>MONTH(E108)&lt;&gt;Calendar3MonthOption</formula>
    </cfRule>
  </conditionalFormatting>
  <conditionalFormatting sqref="E229">
    <cfRule type="expression" dxfId="129" priority="97">
      <formula>MONTH(E229)&lt;&gt;Calendar3MonthOption</formula>
    </cfRule>
  </conditionalFormatting>
  <conditionalFormatting sqref="E35">
    <cfRule type="expression" dxfId="128" priority="135">
      <formula>MONTH(E35)&lt;&gt;Calendar3MonthOption</formula>
    </cfRule>
  </conditionalFormatting>
  <conditionalFormatting sqref="E28">
    <cfRule type="expression" dxfId="127" priority="134">
      <formula>MONTH(E28)&lt;&gt;Calendar3MonthOption</formula>
    </cfRule>
  </conditionalFormatting>
  <conditionalFormatting sqref="E17:E18">
    <cfRule type="expression" dxfId="126" priority="133">
      <formula>MONTH(E17)&lt;&gt;Calendar3MonthOption</formula>
    </cfRule>
  </conditionalFormatting>
  <conditionalFormatting sqref="E10:E11">
    <cfRule type="expression" dxfId="125" priority="132">
      <formula>MONTH(E10)&lt;&gt;Calendar3MonthOption</formula>
    </cfRule>
  </conditionalFormatting>
  <conditionalFormatting sqref="F204">
    <cfRule type="expression" dxfId="124" priority="127">
      <formula>MONTH(F204)&lt;&gt;Calendar1MonthOption</formula>
    </cfRule>
  </conditionalFormatting>
  <conditionalFormatting sqref="F204">
    <cfRule type="expression" dxfId="123" priority="128">
      <formula>MONTH(F204)&lt;&gt;Calendar2MonthOption</formula>
    </cfRule>
  </conditionalFormatting>
  <conditionalFormatting sqref="B204">
    <cfRule type="expression" dxfId="122" priority="131">
      <formula>MONTH(B204)&lt;&gt;Calendar3MonthOption</formula>
    </cfRule>
  </conditionalFormatting>
  <conditionalFormatting sqref="E204">
    <cfRule type="expression" dxfId="121" priority="130">
      <formula>MONTH(E204)&lt;&gt;Calendar3MonthOption</formula>
    </cfRule>
  </conditionalFormatting>
  <conditionalFormatting sqref="E205">
    <cfRule type="expression" dxfId="120" priority="129">
      <formula>MONTH(E205)&lt;&gt;Calendar3MonthOption</formula>
    </cfRule>
  </conditionalFormatting>
  <conditionalFormatting sqref="F211">
    <cfRule type="expression" dxfId="119" priority="122">
      <formula>MONTH(F211)&lt;&gt;Calendar1MonthOption</formula>
    </cfRule>
  </conditionalFormatting>
  <conditionalFormatting sqref="F211">
    <cfRule type="expression" dxfId="118" priority="123">
      <formula>MONTH(F211)&lt;&gt;Calendar2MonthOption</formula>
    </cfRule>
  </conditionalFormatting>
  <conditionalFormatting sqref="B211">
    <cfRule type="expression" dxfId="117" priority="126">
      <formula>MONTH(B211)&lt;&gt;Calendar3MonthOption</formula>
    </cfRule>
  </conditionalFormatting>
  <conditionalFormatting sqref="E211">
    <cfRule type="expression" dxfId="116" priority="125">
      <formula>MONTH(E211)&lt;&gt;Calendar3MonthOption</formula>
    </cfRule>
  </conditionalFormatting>
  <conditionalFormatting sqref="E212">
    <cfRule type="expression" dxfId="115" priority="124">
      <formula>MONTH(E212)&lt;&gt;Calendar3MonthOption</formula>
    </cfRule>
  </conditionalFormatting>
  <conditionalFormatting sqref="D208">
    <cfRule type="expression" dxfId="114" priority="121">
      <formula>MONTH(D208)&lt;&gt;Calendar1MonthOption</formula>
    </cfRule>
  </conditionalFormatting>
  <conditionalFormatting sqref="D208">
    <cfRule type="expression" dxfId="113" priority="120">
      <formula>MONTH(D208)&lt;&gt;Calendar2MonthOption</formula>
    </cfRule>
  </conditionalFormatting>
  <conditionalFormatting sqref="B208">
    <cfRule type="expression" dxfId="112" priority="118">
      <formula>MONTH(B208)&lt;&gt;Calendar1MonthOption</formula>
    </cfRule>
  </conditionalFormatting>
  <conditionalFormatting sqref="B208">
    <cfRule type="expression" dxfId="111" priority="119">
      <formula>MONTH(B208)&lt;&gt;Calendar2MonthOption</formula>
    </cfRule>
  </conditionalFormatting>
  <conditionalFormatting sqref="E208">
    <cfRule type="expression" dxfId="110" priority="117">
      <formula>MONTH(E208)&lt;&gt;Calendar3MonthOption</formula>
    </cfRule>
  </conditionalFormatting>
  <conditionalFormatting sqref="D215">
    <cfRule type="expression" dxfId="109" priority="116">
      <formula>MONTH(D215)&lt;&gt;Calendar1MonthOption</formula>
    </cfRule>
  </conditionalFormatting>
  <conditionalFormatting sqref="D215">
    <cfRule type="expression" dxfId="108" priority="115">
      <formula>MONTH(D215)&lt;&gt;Calendar2MonthOption</formula>
    </cfRule>
  </conditionalFormatting>
  <conditionalFormatting sqref="B215">
    <cfRule type="expression" dxfId="107" priority="113">
      <formula>MONTH(B215)&lt;&gt;Calendar1MonthOption</formula>
    </cfRule>
  </conditionalFormatting>
  <conditionalFormatting sqref="B215">
    <cfRule type="expression" dxfId="106" priority="114">
      <formula>MONTH(B215)&lt;&gt;Calendar2MonthOption</formula>
    </cfRule>
  </conditionalFormatting>
  <conditionalFormatting sqref="F215">
    <cfRule type="expression" dxfId="105" priority="112">
      <formula>MONTH(F215)&lt;&gt;Calendar3MonthOption</formula>
    </cfRule>
  </conditionalFormatting>
  <conditionalFormatting sqref="F225">
    <cfRule type="expression" dxfId="104" priority="102">
      <formula>MONTH(F225)&lt;&gt;Calendar1MonthOption</formula>
    </cfRule>
  </conditionalFormatting>
  <conditionalFormatting sqref="F225">
    <cfRule type="expression" dxfId="103" priority="103">
      <formula>MONTH(F225)&lt;&gt;Calendar2MonthOption</formula>
    </cfRule>
  </conditionalFormatting>
  <conditionalFormatting sqref="E225">
    <cfRule type="expression" dxfId="102" priority="105">
      <formula>MONTH(E225)&lt;&gt;Calendar3MonthOption</formula>
    </cfRule>
  </conditionalFormatting>
  <conditionalFormatting sqref="E226">
    <cfRule type="expression" dxfId="101" priority="104">
      <formula>MONTH(E226)&lt;&gt;Calendar3MonthOption</formula>
    </cfRule>
  </conditionalFormatting>
  <conditionalFormatting sqref="D229">
    <cfRule type="expression" dxfId="100" priority="101">
      <formula>MONTH(D229)&lt;&gt;Calendar1MonthOption</formula>
    </cfRule>
  </conditionalFormatting>
  <conditionalFormatting sqref="D229">
    <cfRule type="expression" dxfId="99" priority="100">
      <formula>MONTH(D229)&lt;&gt;Calendar2MonthOption</formula>
    </cfRule>
  </conditionalFormatting>
  <conditionalFormatting sqref="B229">
    <cfRule type="expression" dxfId="98" priority="98">
      <formula>MONTH(B229)&lt;&gt;Calendar1MonthOption</formula>
    </cfRule>
  </conditionalFormatting>
  <conditionalFormatting sqref="B229">
    <cfRule type="expression" dxfId="97" priority="99">
      <formula>MONTH(B229)&lt;&gt;Calendar2MonthOption</formula>
    </cfRule>
  </conditionalFormatting>
  <conditionalFormatting sqref="B232:C232 E232:F232">
    <cfRule type="expression" dxfId="96" priority="96">
      <formula>MONTH(B232)&lt;&gt;Calendar12MonthOption</formula>
    </cfRule>
  </conditionalFormatting>
  <conditionalFormatting sqref="F232">
    <cfRule type="expression" dxfId="95" priority="92">
      <formula>MONTH(F232)&lt;&gt;Calendar1MonthOption</formula>
    </cfRule>
  </conditionalFormatting>
  <conditionalFormatting sqref="F232">
    <cfRule type="expression" dxfId="94" priority="93">
      <formula>MONTH(F232)&lt;&gt;Calendar2MonthOption</formula>
    </cfRule>
  </conditionalFormatting>
  <conditionalFormatting sqref="E232">
    <cfRule type="expression" dxfId="93" priority="95">
      <formula>MONTH(E232)&lt;&gt;Calendar3MonthOption</formula>
    </cfRule>
  </conditionalFormatting>
  <conditionalFormatting sqref="E233">
    <cfRule type="expression" dxfId="92" priority="94">
      <formula>MONTH(E233)&lt;&gt;Calendar3MonthOption</formula>
    </cfRule>
  </conditionalFormatting>
  <conditionalFormatting sqref="D46">
    <cfRule type="expression" dxfId="91" priority="91">
      <formula>MONTH(D46)&lt;&gt;Calendar1MonthOption</formula>
    </cfRule>
  </conditionalFormatting>
  <conditionalFormatting sqref="D46">
    <cfRule type="expression" dxfId="90" priority="90">
      <formula>MONTH(D46)&lt;&gt;Calendar2MonthOption</formula>
    </cfRule>
  </conditionalFormatting>
  <conditionalFormatting sqref="B46">
    <cfRule type="expression" dxfId="89" priority="88">
      <formula>MONTH(B46)&lt;&gt;Calendar1MonthOption</formula>
    </cfRule>
  </conditionalFormatting>
  <conditionalFormatting sqref="B46">
    <cfRule type="expression" dxfId="88" priority="89">
      <formula>MONTH(B46)&lt;&gt;Calendar2MonthOption</formula>
    </cfRule>
  </conditionalFormatting>
  <conditionalFormatting sqref="E46">
    <cfRule type="expression" dxfId="87" priority="87">
      <formula>MONTH(E46)&lt;&gt;Calendar3MonthOption</formula>
    </cfRule>
  </conditionalFormatting>
  <conditionalFormatting sqref="D53">
    <cfRule type="expression" dxfId="86" priority="86">
      <formula>MONTH(D53)&lt;&gt;Calendar1MonthOption</formula>
    </cfRule>
  </conditionalFormatting>
  <conditionalFormatting sqref="D53">
    <cfRule type="expression" dxfId="85" priority="85">
      <formula>MONTH(D53)&lt;&gt;Calendar2MonthOption</formula>
    </cfRule>
  </conditionalFormatting>
  <conditionalFormatting sqref="B53">
    <cfRule type="expression" dxfId="84" priority="83">
      <formula>MONTH(B53)&lt;&gt;Calendar1MonthOption</formula>
    </cfRule>
  </conditionalFormatting>
  <conditionalFormatting sqref="B53">
    <cfRule type="expression" dxfId="83" priority="84">
      <formula>MONTH(B53)&lt;&gt;Calendar2MonthOption</formula>
    </cfRule>
  </conditionalFormatting>
  <conditionalFormatting sqref="E53">
    <cfRule type="expression" dxfId="82" priority="82">
      <formula>MONTH(E53)&lt;&gt;Calendar3MonthOption</formula>
    </cfRule>
  </conditionalFormatting>
  <conditionalFormatting sqref="D66">
    <cfRule type="expression" dxfId="81" priority="81">
      <formula>MONTH(D66)&lt;&gt;Calendar1MonthOption</formula>
    </cfRule>
  </conditionalFormatting>
  <conditionalFormatting sqref="D66">
    <cfRule type="expression" dxfId="80" priority="80">
      <formula>MONTH(D66)&lt;&gt;Calendar2MonthOption</formula>
    </cfRule>
  </conditionalFormatting>
  <conditionalFormatting sqref="B66">
    <cfRule type="expression" dxfId="79" priority="78">
      <formula>MONTH(B66)&lt;&gt;Calendar1MonthOption</formula>
    </cfRule>
  </conditionalFormatting>
  <conditionalFormatting sqref="B66">
    <cfRule type="expression" dxfId="78" priority="79">
      <formula>MONTH(B66)&lt;&gt;Calendar2MonthOption</formula>
    </cfRule>
  </conditionalFormatting>
  <conditionalFormatting sqref="E66">
    <cfRule type="expression" dxfId="77" priority="77">
      <formula>MONTH(E66)&lt;&gt;Calendar3MonthOption</formula>
    </cfRule>
  </conditionalFormatting>
  <conditionalFormatting sqref="D73">
    <cfRule type="expression" dxfId="76" priority="76">
      <formula>MONTH(D73)&lt;&gt;Calendar1MonthOption</formula>
    </cfRule>
  </conditionalFormatting>
  <conditionalFormatting sqref="D73">
    <cfRule type="expression" dxfId="75" priority="75">
      <formula>MONTH(D73)&lt;&gt;Calendar2MonthOption</formula>
    </cfRule>
  </conditionalFormatting>
  <conditionalFormatting sqref="B73">
    <cfRule type="expression" dxfId="74" priority="73">
      <formula>MONTH(B73)&lt;&gt;Calendar1MonthOption</formula>
    </cfRule>
  </conditionalFormatting>
  <conditionalFormatting sqref="B73">
    <cfRule type="expression" dxfId="73" priority="74">
      <formula>MONTH(B73)&lt;&gt;Calendar2MonthOption</formula>
    </cfRule>
  </conditionalFormatting>
  <conditionalFormatting sqref="E73">
    <cfRule type="expression" dxfId="72" priority="72">
      <formula>MONTH(E73)&lt;&gt;Calendar3MonthOption</formula>
    </cfRule>
  </conditionalFormatting>
  <conditionalFormatting sqref="D86">
    <cfRule type="expression" dxfId="71" priority="71">
      <formula>MONTH(D86)&lt;&gt;Calendar1MonthOption</formula>
    </cfRule>
  </conditionalFormatting>
  <conditionalFormatting sqref="D86">
    <cfRule type="expression" dxfId="70" priority="70">
      <formula>MONTH(D86)&lt;&gt;Calendar2MonthOption</formula>
    </cfRule>
  </conditionalFormatting>
  <conditionalFormatting sqref="B86">
    <cfRule type="expression" dxfId="69" priority="68">
      <formula>MONTH(B86)&lt;&gt;Calendar1MonthOption</formula>
    </cfRule>
  </conditionalFormatting>
  <conditionalFormatting sqref="B86">
    <cfRule type="expression" dxfId="68" priority="69">
      <formula>MONTH(B86)&lt;&gt;Calendar2MonthOption</formula>
    </cfRule>
  </conditionalFormatting>
  <conditionalFormatting sqref="E86">
    <cfRule type="expression" dxfId="67" priority="67">
      <formula>MONTH(E86)&lt;&gt;Calendar3MonthOption</formula>
    </cfRule>
  </conditionalFormatting>
  <conditionalFormatting sqref="D93">
    <cfRule type="expression" dxfId="66" priority="66">
      <formula>MONTH(D93)&lt;&gt;Calendar1MonthOption</formula>
    </cfRule>
  </conditionalFormatting>
  <conditionalFormatting sqref="D93">
    <cfRule type="expression" dxfId="65" priority="65">
      <formula>MONTH(D93)&lt;&gt;Calendar2MonthOption</formula>
    </cfRule>
  </conditionalFormatting>
  <conditionalFormatting sqref="B93">
    <cfRule type="expression" dxfId="64" priority="63">
      <formula>MONTH(B93)&lt;&gt;Calendar1MonthOption</formula>
    </cfRule>
  </conditionalFormatting>
  <conditionalFormatting sqref="B93">
    <cfRule type="expression" dxfId="63" priority="64">
      <formula>MONTH(B93)&lt;&gt;Calendar2MonthOption</formula>
    </cfRule>
  </conditionalFormatting>
  <conditionalFormatting sqref="E93">
    <cfRule type="expression" dxfId="62" priority="62">
      <formula>MONTH(E93)&lt;&gt;Calendar3MonthOption</formula>
    </cfRule>
  </conditionalFormatting>
  <conditionalFormatting sqref="B49">
    <cfRule type="expression" dxfId="61" priority="61">
      <formula>MONTH(B49)&lt;&gt;Calendar3MonthOption</formula>
    </cfRule>
  </conditionalFormatting>
  <conditionalFormatting sqref="F49">
    <cfRule type="expression" dxfId="60" priority="58">
      <formula>MONTH(F49)&lt;&gt;Calendar1MonthOption</formula>
    </cfRule>
  </conditionalFormatting>
  <conditionalFormatting sqref="F49">
    <cfRule type="expression" dxfId="59" priority="59">
      <formula>MONTH(F49)&lt;&gt;Calendar2MonthOption</formula>
    </cfRule>
  </conditionalFormatting>
  <conditionalFormatting sqref="E49">
    <cfRule type="expression" dxfId="58" priority="60">
      <formula>MONTH(E49)&lt;&gt;Calendar3MonthOption</formula>
    </cfRule>
  </conditionalFormatting>
  <conditionalFormatting sqref="E50">
    <cfRule type="expression" dxfId="57" priority="57">
      <formula>MONTH(E50)&lt;&gt;Calendar3MonthOption</formula>
    </cfRule>
  </conditionalFormatting>
  <conditionalFormatting sqref="B56">
    <cfRule type="expression" dxfId="56" priority="56">
      <formula>MONTH(B56)&lt;&gt;Calendar3MonthOption</formula>
    </cfRule>
  </conditionalFormatting>
  <conditionalFormatting sqref="F56">
    <cfRule type="expression" dxfId="55" priority="53">
      <formula>MONTH(F56)&lt;&gt;Calendar1MonthOption</formula>
    </cfRule>
  </conditionalFormatting>
  <conditionalFormatting sqref="F56">
    <cfRule type="expression" dxfId="54" priority="54">
      <formula>MONTH(F56)&lt;&gt;Calendar2MonthOption</formula>
    </cfRule>
  </conditionalFormatting>
  <conditionalFormatting sqref="E56">
    <cfRule type="expression" dxfId="53" priority="55">
      <formula>MONTH(E56)&lt;&gt;Calendar3MonthOption</formula>
    </cfRule>
  </conditionalFormatting>
  <conditionalFormatting sqref="E57">
    <cfRule type="expression" dxfId="52" priority="52">
      <formula>MONTH(E57)&lt;&gt;Calendar3MonthOption</formula>
    </cfRule>
  </conditionalFormatting>
  <conditionalFormatting sqref="B69">
    <cfRule type="expression" dxfId="51" priority="51">
      <formula>MONTH(B69)&lt;&gt;Calendar3MonthOption</formula>
    </cfRule>
  </conditionalFormatting>
  <conditionalFormatting sqref="F69">
    <cfRule type="expression" dxfId="50" priority="48">
      <formula>MONTH(F69)&lt;&gt;Calendar1MonthOption</formula>
    </cfRule>
  </conditionalFormatting>
  <conditionalFormatting sqref="F69">
    <cfRule type="expression" dxfId="49" priority="49">
      <formula>MONTH(F69)&lt;&gt;Calendar2MonthOption</formula>
    </cfRule>
  </conditionalFormatting>
  <conditionalFormatting sqref="E69">
    <cfRule type="expression" dxfId="48" priority="50">
      <formula>MONTH(E69)&lt;&gt;Calendar3MonthOption</formula>
    </cfRule>
  </conditionalFormatting>
  <conditionalFormatting sqref="E70">
    <cfRule type="expression" dxfId="47" priority="47">
      <formula>MONTH(E70)&lt;&gt;Calendar3MonthOption</formula>
    </cfRule>
  </conditionalFormatting>
  <conditionalFormatting sqref="B76">
    <cfRule type="expression" dxfId="46" priority="46">
      <formula>MONTH(B76)&lt;&gt;Calendar3MonthOption</formula>
    </cfRule>
  </conditionalFormatting>
  <conditionalFormatting sqref="F76">
    <cfRule type="expression" dxfId="45" priority="43">
      <formula>MONTH(F76)&lt;&gt;Calendar1MonthOption</formula>
    </cfRule>
  </conditionalFormatting>
  <conditionalFormatting sqref="F76">
    <cfRule type="expression" dxfId="44" priority="44">
      <formula>MONTH(F76)&lt;&gt;Calendar2MonthOption</formula>
    </cfRule>
  </conditionalFormatting>
  <conditionalFormatting sqref="E76">
    <cfRule type="expression" dxfId="43" priority="45">
      <formula>MONTH(E76)&lt;&gt;Calendar3MonthOption</formula>
    </cfRule>
  </conditionalFormatting>
  <conditionalFormatting sqref="E77">
    <cfRule type="expression" dxfId="42" priority="42">
      <formula>MONTH(E77)&lt;&gt;Calendar3MonthOption</formula>
    </cfRule>
  </conditionalFormatting>
  <conditionalFormatting sqref="B89">
    <cfRule type="expression" dxfId="41" priority="41">
      <formula>MONTH(B89)&lt;&gt;Calendar3MonthOption</formula>
    </cfRule>
  </conditionalFormatting>
  <conditionalFormatting sqref="F89">
    <cfRule type="expression" dxfId="40" priority="38">
      <formula>MONTH(F89)&lt;&gt;Calendar1MonthOption</formula>
    </cfRule>
  </conditionalFormatting>
  <conditionalFormatting sqref="F89">
    <cfRule type="expression" dxfId="39" priority="39">
      <formula>MONTH(F89)&lt;&gt;Calendar2MonthOption</formula>
    </cfRule>
  </conditionalFormatting>
  <conditionalFormatting sqref="E89">
    <cfRule type="expression" dxfId="38" priority="40">
      <formula>MONTH(E89)&lt;&gt;Calendar3MonthOption</formula>
    </cfRule>
  </conditionalFormatting>
  <conditionalFormatting sqref="E90">
    <cfRule type="expression" dxfId="37" priority="37">
      <formula>MONTH(E90)&lt;&gt;Calendar3MonthOption</formula>
    </cfRule>
  </conditionalFormatting>
  <conditionalFormatting sqref="B96">
    <cfRule type="expression" dxfId="36" priority="36">
      <formula>MONTH(B96)&lt;&gt;Calendar3MonthOption</formula>
    </cfRule>
  </conditionalFormatting>
  <conditionalFormatting sqref="F96">
    <cfRule type="expression" dxfId="35" priority="33">
      <formula>MONTH(F96)&lt;&gt;Calendar1MonthOption</formula>
    </cfRule>
  </conditionalFormatting>
  <conditionalFormatting sqref="F96">
    <cfRule type="expression" dxfId="34" priority="34">
      <formula>MONTH(F96)&lt;&gt;Calendar2MonthOption</formula>
    </cfRule>
  </conditionalFormatting>
  <conditionalFormatting sqref="E96">
    <cfRule type="expression" dxfId="33" priority="35">
      <formula>MONTH(E96)&lt;&gt;Calendar3MonthOption</formula>
    </cfRule>
  </conditionalFormatting>
  <conditionalFormatting sqref="E97:E98">
    <cfRule type="expression" dxfId="32" priority="32">
      <formula>MONTH(E97)&lt;&gt;Calendar3MonthOption</formula>
    </cfRule>
  </conditionalFormatting>
  <conditionalFormatting sqref="D104">
    <cfRule type="expression" dxfId="31" priority="31">
      <formula>MONTH(D104)&lt;&gt;Calendar1MonthOption</formula>
    </cfRule>
  </conditionalFormatting>
  <conditionalFormatting sqref="D104">
    <cfRule type="expression" dxfId="30" priority="30">
      <formula>MONTH(D104)&lt;&gt;Calendar2MonthOption</formula>
    </cfRule>
  </conditionalFormatting>
  <conditionalFormatting sqref="E104">
    <cfRule type="expression" dxfId="29" priority="29">
      <formula>MONTH(E104)&lt;&gt;Calendar3MonthOption</formula>
    </cfRule>
  </conditionalFormatting>
  <conditionalFormatting sqref="F98">
    <cfRule type="expression" dxfId="28" priority="27">
      <formula>MONTH(F98)&lt;&gt;Calendar1MonthOption</formula>
    </cfRule>
  </conditionalFormatting>
  <conditionalFormatting sqref="F98">
    <cfRule type="expression" dxfId="27" priority="28">
      <formula>MONTH(F98)&lt;&gt;Calendar2MonthOption</formula>
    </cfRule>
  </conditionalFormatting>
  <conditionalFormatting sqref="D4">
    <cfRule type="expression" dxfId="26" priority="26">
      <formula>MONTH(D4)&lt;&gt;Calendar3MonthOption</formula>
    </cfRule>
  </conditionalFormatting>
  <conditionalFormatting sqref="E4">
    <cfRule type="expression" dxfId="25" priority="24">
      <formula>MONTH(E4)&lt;&gt;Calendar1MonthOption</formula>
    </cfRule>
  </conditionalFormatting>
  <conditionalFormatting sqref="E4">
    <cfRule type="expression" dxfId="24" priority="25">
      <formula>MONTH(E4)&lt;&gt;Calendar2MonthOption</formula>
    </cfRule>
  </conditionalFormatting>
  <conditionalFormatting sqref="D143">
    <cfRule type="expression" dxfId="23" priority="23">
      <formula>MONTH(D143)&lt;&gt;Calendar1MonthOption</formula>
    </cfRule>
  </conditionalFormatting>
  <conditionalFormatting sqref="D143">
    <cfRule type="expression" dxfId="22" priority="22">
      <formula>MONTH(D143)&lt;&gt;Calendar2MonthOption</formula>
    </cfRule>
  </conditionalFormatting>
  <conditionalFormatting sqref="B143">
    <cfRule type="expression" dxfId="21" priority="20">
      <formula>MONTH(B143)&lt;&gt;Calendar1MonthOption</formula>
    </cfRule>
  </conditionalFormatting>
  <conditionalFormatting sqref="B143">
    <cfRule type="expression" dxfId="20" priority="21">
      <formula>MONTH(B143)&lt;&gt;Calendar2MonthOption</formula>
    </cfRule>
  </conditionalFormatting>
  <conditionalFormatting sqref="E143">
    <cfRule type="expression" dxfId="19" priority="19">
      <formula>MONTH(E143)&lt;&gt;Calendar3MonthOption</formula>
    </cfRule>
  </conditionalFormatting>
  <conditionalFormatting sqref="E29">
    <cfRule type="expression" dxfId="18" priority="18">
      <formula>MONTH(E29)&lt;&gt;Calendar3MonthOption</formula>
    </cfRule>
  </conditionalFormatting>
  <conditionalFormatting sqref="E36">
    <cfRule type="expression" dxfId="17" priority="17">
      <formula>MONTH(E36)&lt;&gt;Calendar3MonthOption</formula>
    </cfRule>
  </conditionalFormatting>
  <conditionalFormatting sqref="E51">
    <cfRule type="expression" dxfId="16" priority="16">
      <formula>MONTH(E51)&lt;&gt;Calendar3MonthOption</formula>
    </cfRule>
  </conditionalFormatting>
  <conditionalFormatting sqref="E58">
    <cfRule type="expression" dxfId="15" priority="15">
      <formula>MONTH(E58)&lt;&gt;Calendar3MonthOption</formula>
    </cfRule>
  </conditionalFormatting>
  <conditionalFormatting sqref="E71">
    <cfRule type="expression" dxfId="14" priority="14">
      <formula>MONTH(E71)&lt;&gt;Calendar3MonthOption</formula>
    </cfRule>
  </conditionalFormatting>
  <conditionalFormatting sqref="E78">
    <cfRule type="expression" dxfId="13" priority="13">
      <formula>MONTH(E78)&lt;&gt;Calendar3MonthOption</formula>
    </cfRule>
  </conditionalFormatting>
  <conditionalFormatting sqref="E91">
    <cfRule type="expression" dxfId="12" priority="12">
      <formula>MONTH(E91)&lt;&gt;Calendar3MonthOption</formula>
    </cfRule>
  </conditionalFormatting>
  <conditionalFormatting sqref="E115">
    <cfRule type="expression" dxfId="11" priority="11">
      <formula>MONTH(E115)&lt;&gt;Calendar3MonthOption</formula>
    </cfRule>
  </conditionalFormatting>
  <conditionalFormatting sqref="E129">
    <cfRule type="expression" dxfId="10" priority="10">
      <formula>MONTH(E129)&lt;&gt;Calendar3MonthOption</formula>
    </cfRule>
  </conditionalFormatting>
  <conditionalFormatting sqref="E148">
    <cfRule type="expression" dxfId="9" priority="9">
      <formula>MONTH(E148)&lt;&gt;Calendar3MonthOption</formula>
    </cfRule>
  </conditionalFormatting>
  <conditionalFormatting sqref="E155">
    <cfRule type="expression" dxfId="8" priority="8">
      <formula>MONTH(E155)&lt;&gt;Calendar3MonthOption</formula>
    </cfRule>
  </conditionalFormatting>
  <conditionalFormatting sqref="E168">
    <cfRule type="expression" dxfId="7" priority="7">
      <formula>MONTH(E168)&lt;&gt;Calendar3MonthOption</formula>
    </cfRule>
  </conditionalFormatting>
  <conditionalFormatting sqref="E175">
    <cfRule type="expression" dxfId="6" priority="6">
      <formula>MONTH(E175)&lt;&gt;Calendar3MonthOption</formula>
    </cfRule>
  </conditionalFormatting>
  <conditionalFormatting sqref="E195">
    <cfRule type="expression" dxfId="4" priority="5">
      <formula>MONTH(E195)&lt;&gt;Calendar3MonthOption</formula>
    </cfRule>
  </conditionalFormatting>
  <conditionalFormatting sqref="E206">
    <cfRule type="expression" dxfId="3" priority="4">
      <formula>MONTH(E206)&lt;&gt;Calendar3MonthOption</formula>
    </cfRule>
  </conditionalFormatting>
  <conditionalFormatting sqref="E213">
    <cfRule type="expression" dxfId="2" priority="3">
      <formula>MONTH(E213)&lt;&gt;Calendar3MonthOption</formula>
    </cfRule>
  </conditionalFormatting>
  <conditionalFormatting sqref="E227">
    <cfRule type="expression" dxfId="1" priority="2">
      <formula>MONTH(E227)&lt;&gt;Calendar3MonthOption</formula>
    </cfRule>
  </conditionalFormatting>
  <conditionalFormatting sqref="E234">
    <cfRule type="expression" dxfId="0" priority="1">
      <formula>MONTH(E234)&lt;&gt;Calendar3MonthOption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22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21" xr:uid="{00000000-0002-0000-0000-000007000000}"/>
    <dataValidation allowBlank="1" showInputMessage="1" prompt="Calendar month is automatically updated based on the month selected in cell C1" sqref="C21:E21" xr:uid="{00000000-0002-0000-0000-000008000000}"/>
    <dataValidation allowBlank="1" showInputMessage="1" prompt="Enter monthly Notes in cell below" sqref="D19:H19" xr:uid="{00000000-0002-0000-0000-00000C000000}"/>
    <dataValidation allowBlank="1" showInputMessage="1" prompt="Enter monthly Notes in this cell" sqref="D20:H20" xr:uid="{00000000-0002-0000-0000-00000D000000}"/>
    <dataValidation allowBlank="1" showInputMessage="1" showErrorMessage="1" prompt="Calendar year is automatically updated based on the year selected in cell B1" sqref="B41 B61 B81 B101 B121 B140 B161 B181 B201 B222" xr:uid="{00000000-0002-0000-0000-00000E000000}"/>
    <dataValidation allowBlank="1" showInputMessage="1" showErrorMessage="1" prompt="Calendar month is automatically updated based on the month selected in cell C1" sqref="C201:E201 C41:E41 C61:E61 C81:E81 C101:E101 C121:E121 C140:E140 C161:E161 C181:E181 C222:E222" xr:uid="{00000000-0002-0000-0000-00000F000000}"/>
    <dataValidation allowBlank="1" showInputMessage="1" showErrorMessage="1" prompt="Automatically determined weekday. To change weekdays, select a new week start day in cell B2" sqref="C22:H22 B42:H42 B62:H62 B82:H82 B102:H102 B122:H122 B141:H141 B162:H162 B182:H182 B202:H202 B223:H223" xr:uid="{00000000-0002-0000-0000-000010000000}"/>
  </dataValidations>
  <printOptions horizontalCentered="1" verticalCentered="1"/>
  <pageMargins left="0.25" right="0.25" top="0.45" bottom="0.45" header="0.5" footer="0.5"/>
  <pageSetup scale="63" fitToHeight="0" orientation="landscape" r:id="rId1"/>
  <headerFooter alignWithMargins="0"/>
  <rowBreaks count="11" manualBreakCount="11">
    <brk id="20" min="1" max="8" man="1"/>
    <brk id="40" min="1" max="8" man="1"/>
    <brk id="60" min="1" max="8" man="1"/>
    <brk id="80" min="1" max="8" man="1"/>
    <brk id="100" min="1" max="8" man="1"/>
    <brk id="120" min="1" max="8" man="1"/>
    <brk id="139" min="1" max="8" man="1"/>
    <brk id="160" min="1" max="8" man="1"/>
    <brk id="180" min="1" max="8" man="1"/>
    <brk id="200" min="1" max="8" man="1"/>
    <brk id="221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8A09022EFFD48B9857BB1F74B0964" ma:contentTypeVersion="13" ma:contentTypeDescription="Create a new document." ma:contentTypeScope="" ma:versionID="627a7ad80e81b97dc8c195b8b8399e8a">
  <xsd:schema xmlns:xsd="http://www.w3.org/2001/XMLSchema" xmlns:xs="http://www.w3.org/2001/XMLSchema" xmlns:p="http://schemas.microsoft.com/office/2006/metadata/properties" xmlns:ns3="74e3e7b4-977d-4fba-86dd-d3bda2f608bc" xmlns:ns4="b3dbbe11-4f44-45a4-ac5e-95b357291d14" targetNamespace="http://schemas.microsoft.com/office/2006/metadata/properties" ma:root="true" ma:fieldsID="9819980535818e9b1669a16f7d0d447b" ns3:_="" ns4:_="">
    <xsd:import namespace="74e3e7b4-977d-4fba-86dd-d3bda2f608bc"/>
    <xsd:import namespace="b3dbbe11-4f44-45a4-ac5e-95b357291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e7b4-977d-4fba-86dd-d3bda2f60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bbe11-4f44-45a4-ac5e-95b357291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4e3e7b4-977d-4fba-86dd-d3bda2f608bc" xsi:nil="true"/>
  </documentManagement>
</p:properties>
</file>

<file path=customXml/itemProps1.xml><?xml version="1.0" encoding="utf-8"?>
<ds:datastoreItem xmlns:ds="http://schemas.openxmlformats.org/officeDocument/2006/customXml" ds:itemID="{C7FEC366-A92B-4D82-82B5-736955792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e7b4-977d-4fba-86dd-d3bda2f608bc"/>
    <ds:schemaRef ds:uri="b3dbbe11-4f44-45a4-ac5e-95b357291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33DEB-E0CE-477C-A830-2CEC4FBEB4C7}">
  <ds:schemaRefs>
    <ds:schemaRef ds:uri="http://schemas.microsoft.com/office/2006/documentManagement/types"/>
    <ds:schemaRef ds:uri="http://www.w3.org/XML/1998/namespace"/>
    <ds:schemaRef ds:uri="http://purl.org/dc/dcmitype/"/>
    <ds:schemaRef ds:uri="74e3e7b4-977d-4fba-86dd-d3bda2f608bc"/>
    <ds:schemaRef ds:uri="b3dbbe11-4f44-45a4-ac5e-95b357291d14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2021-09-30T22:47:10Z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0x0101006D38A09022EFFD48B9857BB1F74B0964</vt:lpwstr>
  </property>
</Properties>
</file>