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autoCompressPictures="0"/>
  <mc:AlternateContent xmlns:mc="http://schemas.openxmlformats.org/markup-compatibility/2006">
    <mc:Choice Requires="x15">
      <x15ac:absPath xmlns:x15ac="http://schemas.microsoft.com/office/spreadsheetml/2010/11/ac" url="C:\Users\MauraVitelli\Documents\Salesforce DTC\Schedules\"/>
    </mc:Choice>
  </mc:AlternateContent>
  <xr:revisionPtr revIDLastSave="0" documentId="8_{A77544D6-0EDB-4BF4-8EB9-A371845FA3D4}" xr6:coauthVersionLast="45" xr6:coauthVersionMax="45" xr10:uidLastSave="{00000000-0000-0000-0000-000000000000}"/>
  <bookViews>
    <workbookView xWindow="3030" yWindow="3030" windowWidth="21600" windowHeight="11325" tabRatio="788" xr2:uid="{00000000-000D-0000-FFFF-FFFF00000000}"/>
  </bookViews>
  <sheets>
    <sheet name="Calendar" sheetId="14" r:id="rId1"/>
  </sheets>
  <definedNames>
    <definedName name="Calendar10Month">Calendar!$C$144</definedName>
    <definedName name="Calendar10MonthOption">MATCH(Calendar10Month,Months,0)</definedName>
    <definedName name="Calendar10Year">Calendar!$B$144</definedName>
    <definedName name="Calendar11Month">Calendar!$C$159</definedName>
    <definedName name="Calendar11MonthOption">MATCH(Calendar11Month,Months,0)</definedName>
    <definedName name="Calendar11Year">Calendar!$B$159</definedName>
    <definedName name="Calendar12Month">Calendar!$C$174</definedName>
    <definedName name="Calendar12MonthOption">MATCH(Calendar12Month,Months,0)</definedName>
    <definedName name="Calendar12Year">Calendar!$B$174</definedName>
    <definedName name="Calendar1Month">Calendar!$C$1</definedName>
    <definedName name="Calendar1MonthOption">MATCH(Calendar1Month,Months,0)</definedName>
    <definedName name="Calendar1Year">Calendar!$B$1</definedName>
    <definedName name="Calendar2Month">Calendar!$C$13</definedName>
    <definedName name="Calendar2MonthOption">MATCH(Calendar2Month,Months,0)</definedName>
    <definedName name="Calendar2Year">Calendar!$B$13</definedName>
    <definedName name="Calendar3Month">Calendar!$C$27</definedName>
    <definedName name="Calendar3MonthOption">MATCH(Calendar3Month,Months,0)</definedName>
    <definedName name="Calendar3Year">Calendar!$B$27</definedName>
    <definedName name="Calendar4Month">Calendar!$C$41</definedName>
    <definedName name="Calendar4MonthOption">MATCH(Calendar4Month,Months,0)</definedName>
    <definedName name="Calendar4Year">Calendar!$B$41</definedName>
    <definedName name="Calendar5Month">Calendar!$C$55</definedName>
    <definedName name="Calendar5MonthOption">MATCH(Calendar5Month,Months,0)</definedName>
    <definedName name="Calendar5Year">Calendar!$B$55</definedName>
    <definedName name="Calendar6Month">Calendar!$C$73</definedName>
    <definedName name="Calendar6MonthOption">MATCH(Calendar6Month,Months,0)</definedName>
    <definedName name="Calendar6Year">Calendar!$B$73</definedName>
    <definedName name="Calendar7Month">Calendar!$C$91</definedName>
    <definedName name="Calendar7MonthOption">MATCH(Calendar7Month,Months,0)</definedName>
    <definedName name="Calendar7Year">Calendar!$B$91</definedName>
    <definedName name="Calendar8Month">Calendar!$C$108</definedName>
    <definedName name="Calendar8MonthOption">MATCH(Calendar8Month,Months,0)</definedName>
    <definedName name="Calendar8Year">Calendar!$B$108</definedName>
    <definedName name="Calendar9Month">Calendar!$C$127</definedName>
    <definedName name="Calendar9MonthOption">MATCH(Calendar9Month,Months,0)</definedName>
    <definedName name="Calendar9Year">Calendar!$B$127</definedName>
    <definedName name="ColumnTitleRegion1..H12.1">Calendar!$B$2</definedName>
    <definedName name="ColumnTitleRegion10..H54.1">Calendar!$B$42</definedName>
    <definedName name="ColumnTitleRegion11..C56.1">Calendar!$B$42</definedName>
    <definedName name="ColumnTitleRegion12..D56.1">Calendar!$D$53</definedName>
    <definedName name="ColumnTitleRegion13..H68.1">Calendar!$B$56</definedName>
    <definedName name="ColumnTitleRegion14..C70.1">Calendar!$B$56</definedName>
    <definedName name="ColumnTitleRegion15..D70.1">Calendar!$D$71</definedName>
    <definedName name="ColumnTitleRegion16..H82.1">Calendar!$B$74</definedName>
    <definedName name="ColumnTitleRegion17..C84.1">Calendar!$B$74</definedName>
    <definedName name="ColumnTitleRegion18..D84.1">Calendar!$D$89</definedName>
    <definedName name="ColumnTitleRegion19..H96.1">Calendar!$B$92</definedName>
    <definedName name="ColumnTitleRegion2..C14.1">Calendar!$B$2</definedName>
    <definedName name="ColumnTitleRegion20..C98.1">Calendar!$B$92</definedName>
    <definedName name="ColumnTitleRegion21..D98.1">Calendar!$D$106</definedName>
    <definedName name="ColumnTitleRegion22..H110.1">Calendar!$B$109</definedName>
    <definedName name="ColumnTitleRegion23..C112.1">Calendar!$B$109</definedName>
    <definedName name="ColumnTitleRegion24..D112.1">Calendar!$D$125</definedName>
    <definedName name="ColumnTitleRegion25..H124.1">Calendar!$B$128</definedName>
    <definedName name="ColumnTitleRegion26..C126.1">Calendar!$B$128</definedName>
    <definedName name="ColumnTitleRegion27..D126.1">Calendar!$D$142</definedName>
    <definedName name="ColumnTitleRegion28..H138.1">Calendar!$B$145</definedName>
    <definedName name="ColumnTitleRegion29..C140.1">Calendar!$B$145</definedName>
    <definedName name="ColumnTitleRegion3..D14.1">Calendar!#REF!</definedName>
    <definedName name="ColumnTitleRegion30..D140.1">Calendar!$D$157</definedName>
    <definedName name="ColumnTitleRegion31..H152.1">Calendar!$B$160</definedName>
    <definedName name="ColumnTitleRegion32..C154.1">Calendar!$B$160</definedName>
    <definedName name="ColumnTitleRegion33..D154.1">Calendar!$D$172</definedName>
    <definedName name="ColumnTitleRegion34..H166.1">Calendar!$B$175</definedName>
    <definedName name="ColumnTitleRegion35..C168.1">Calendar!$B$175</definedName>
    <definedName name="ColumnTitleRegion36..D168.1">Calendar!$D$187</definedName>
    <definedName name="ColumnTitleRegion4..H26.1">Calendar!$B$14</definedName>
    <definedName name="ColumnTitleRegion5..C28.1">Calendar!$B$14</definedName>
    <definedName name="ColumnTitleRegion6..D28.1">Calendar!$D$25</definedName>
    <definedName name="ColumnTitleRegion7..H40.1">Calendar!$B$28</definedName>
    <definedName name="ColumnTitleRegion8..C42.1">Calendar!$B$28</definedName>
    <definedName name="ColumnTitleRegion9..D42.1">Calendar!$D$39</definedName>
    <definedName name="Days">{0,1,2,3,4,5,6}</definedName>
    <definedName name="Months">{"January","February","March","April","May","June","July","August","September","October","November","December"}</definedName>
    <definedName name="_xlnm.Print_Area" localSheetId="0">Calendar!$B$1:$I$188</definedName>
    <definedName name="WeekdayOption">MATCH(WeekStart,Weekdays,0)+10</definedName>
    <definedName name="Weekdays">{"Monday","Tuesday","Wednesday","Thursday","Friday","Saturday","Sunday"}</definedName>
    <definedName name="WeekStart">Calendar!$B$2</definedName>
    <definedName name="WeekStartValue">IF(WeekStart="Monday",2,1)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3" i="14" l="1"/>
  <c r="B3" i="14" l="1" a="1"/>
  <c r="B3" i="14" s="1"/>
  <c r="B5" i="14" a="1"/>
  <c r="H5" i="14" s="1"/>
  <c r="B7" i="14" a="1"/>
  <c r="E7" i="14" s="1"/>
  <c r="B9" i="14" a="1"/>
  <c r="G9" i="14" s="1"/>
  <c r="B11" i="14" a="1"/>
  <c r="G11" i="14" s="1"/>
  <c r="C13" i="14"/>
  <c r="F5" i="14" l="1"/>
  <c r="B5" i="14"/>
  <c r="D5" i="14"/>
  <c r="C5" i="14"/>
  <c r="F11" i="14"/>
  <c r="D11" i="14"/>
  <c r="E5" i="14"/>
  <c r="G5" i="14"/>
  <c r="H3" i="14"/>
  <c r="H2" i="14" s="1"/>
  <c r="B17" i="14" a="1"/>
  <c r="C17" i="14" s="1"/>
  <c r="E9" i="14"/>
  <c r="B9" i="14"/>
  <c r="C3" i="14"/>
  <c r="C2" i="14" s="1"/>
  <c r="D3" i="14"/>
  <c r="D2" i="14" s="1"/>
  <c r="F9" i="14"/>
  <c r="F3" i="14"/>
  <c r="F2" i="14" s="1"/>
  <c r="E3" i="14"/>
  <c r="E2" i="14" s="1"/>
  <c r="C7" i="14"/>
  <c r="F7" i="14"/>
  <c r="G7" i="14"/>
  <c r="B23" i="14" a="1"/>
  <c r="B23" i="14" s="1"/>
  <c r="B15" i="14" a="1"/>
  <c r="B15" i="14" s="1"/>
  <c r="B14" i="14" s="1"/>
  <c r="B25" i="14" a="1"/>
  <c r="C25" i="14" s="1"/>
  <c r="B21" i="14" a="1"/>
  <c r="B21" i="14" s="1"/>
  <c r="B11" i="14"/>
  <c r="C9" i="14"/>
  <c r="H7" i="14"/>
  <c r="C11" i="14"/>
  <c r="E11" i="14"/>
  <c r="B19" i="14" a="1"/>
  <c r="F19" i="14" s="1"/>
  <c r="H9" i="14"/>
  <c r="D9" i="14"/>
  <c r="H11" i="14"/>
  <c r="D7" i="14"/>
  <c r="B7" i="14"/>
  <c r="G3" i="14"/>
  <c r="G2" i="14" s="1"/>
  <c r="C27" i="14"/>
  <c r="B27" i="14"/>
  <c r="F17" i="14" l="1"/>
  <c r="H17" i="14"/>
  <c r="G17" i="14"/>
  <c r="B17" i="14"/>
  <c r="E17" i="14"/>
  <c r="D17" i="14"/>
  <c r="B41" i="14"/>
  <c r="G15" i="14"/>
  <c r="G14" i="14" s="1"/>
  <c r="F15" i="14"/>
  <c r="F14" i="14" s="1"/>
  <c r="D15" i="14"/>
  <c r="D14" i="14" s="1"/>
  <c r="D21" i="14"/>
  <c r="B25" i="14"/>
  <c r="H15" i="14"/>
  <c r="H14" i="14" s="1"/>
  <c r="H21" i="14"/>
  <c r="C15" i="14"/>
  <c r="C14" i="14" s="1"/>
  <c r="E15" i="14"/>
  <c r="E14" i="14" s="1"/>
  <c r="B19" i="14"/>
  <c r="C21" i="14"/>
  <c r="E21" i="14"/>
  <c r="G21" i="14"/>
  <c r="E23" i="14"/>
  <c r="F23" i="14"/>
  <c r="G23" i="14"/>
  <c r="F21" i="14"/>
  <c r="H23" i="14"/>
  <c r="D23" i="14"/>
  <c r="C23" i="14"/>
  <c r="C19" i="14"/>
  <c r="D19" i="14"/>
  <c r="E19" i="14"/>
  <c r="B33" i="14" a="1"/>
  <c r="B33" i="14" s="1"/>
  <c r="B39" i="14" a="1"/>
  <c r="C39" i="14" s="1"/>
  <c r="B35" i="14" a="1"/>
  <c r="H35" i="14" s="1"/>
  <c r="B31" i="14" a="1"/>
  <c r="D31" i="14" s="1"/>
  <c r="B29" i="14" a="1"/>
  <c r="G29" i="14" s="1"/>
  <c r="G28" i="14" s="1"/>
  <c r="B37" i="14" a="1"/>
  <c r="H37" i="14" s="1"/>
  <c r="G19" i="14"/>
  <c r="H19" i="14"/>
  <c r="C41" i="14"/>
  <c r="B53" i="14" l="1" a="1"/>
  <c r="C53" i="14" s="1"/>
  <c r="G33" i="14"/>
  <c r="C33" i="14"/>
  <c r="E37" i="14"/>
  <c r="B39" i="14"/>
  <c r="D37" i="14"/>
  <c r="F33" i="14"/>
  <c r="B37" i="14"/>
  <c r="E33" i="14"/>
  <c r="H31" i="14"/>
  <c r="B31" i="14"/>
  <c r="B35" i="14"/>
  <c r="F35" i="14"/>
  <c r="B29" i="14"/>
  <c r="B28" i="14" s="1"/>
  <c r="F29" i="14"/>
  <c r="F28" i="14" s="1"/>
  <c r="E29" i="14"/>
  <c r="E28" i="14" s="1"/>
  <c r="C29" i="14"/>
  <c r="C28" i="14" s="1"/>
  <c r="H33" i="14"/>
  <c r="E31" i="14"/>
  <c r="B51" i="14" a="1"/>
  <c r="E51" i="14" s="1"/>
  <c r="B55" i="14"/>
  <c r="D33" i="14"/>
  <c r="D29" i="14"/>
  <c r="D28" i="14" s="1"/>
  <c r="D35" i="14"/>
  <c r="C35" i="14"/>
  <c r="E35" i="14"/>
  <c r="G35" i="14"/>
  <c r="B49" i="14" a="1"/>
  <c r="D49" i="14" s="1"/>
  <c r="B43" i="14" a="1"/>
  <c r="G43" i="14" s="1"/>
  <c r="G42" i="14" s="1"/>
  <c r="G31" i="14"/>
  <c r="C31" i="14"/>
  <c r="H29" i="14"/>
  <c r="H28" i="14" s="1"/>
  <c r="F31" i="14"/>
  <c r="C37" i="14"/>
  <c r="F37" i="14"/>
  <c r="G37" i="14"/>
  <c r="B47" i="14" a="1"/>
  <c r="H47" i="14" s="1"/>
  <c r="B45" i="14" a="1"/>
  <c r="B45" i="14" s="1"/>
  <c r="C55" i="14"/>
  <c r="B53" i="14" l="1"/>
  <c r="H51" i="14"/>
  <c r="E49" i="14"/>
  <c r="C43" i="14"/>
  <c r="C42" i="14" s="1"/>
  <c r="G45" i="14"/>
  <c r="F45" i="14"/>
  <c r="C73" i="14"/>
  <c r="H45" i="14"/>
  <c r="G47" i="14"/>
  <c r="D45" i="14"/>
  <c r="B73" i="14"/>
  <c r="B47" i="14"/>
  <c r="B43" i="14"/>
  <c r="B42" i="14" s="1"/>
  <c r="F43" i="14"/>
  <c r="F42" i="14" s="1"/>
  <c r="C47" i="14"/>
  <c r="D47" i="14"/>
  <c r="H49" i="14"/>
  <c r="H43" i="14"/>
  <c r="H42" i="14" s="1"/>
  <c r="E43" i="14"/>
  <c r="E42" i="14" s="1"/>
  <c r="E45" i="14"/>
  <c r="F47" i="14"/>
  <c r="D43" i="14"/>
  <c r="D42" i="14" s="1"/>
  <c r="E47" i="14"/>
  <c r="C49" i="14"/>
  <c r="G49" i="14"/>
  <c r="B49" i="14"/>
  <c r="F51" i="14"/>
  <c r="B51" i="14"/>
  <c r="C51" i="14"/>
  <c r="F49" i="14"/>
  <c r="D51" i="14"/>
  <c r="G51" i="14"/>
  <c r="C45" i="14"/>
  <c r="B62" i="14" a="1"/>
  <c r="E62" i="14" s="1"/>
  <c r="B71" i="14" a="1"/>
  <c r="C71" i="14" s="1"/>
  <c r="B64" i="14" a="1"/>
  <c r="E64" i="14" s="1"/>
  <c r="B60" i="14" a="1"/>
  <c r="E60" i="14" s="1"/>
  <c r="B67" i="14" a="1"/>
  <c r="F67" i="14" s="1"/>
  <c r="B57" i="14" a="1"/>
  <c r="B57" i="14" s="1"/>
  <c r="B56" i="14" s="1"/>
  <c r="B77" i="14" l="1" a="1"/>
  <c r="B77" i="14" s="1"/>
  <c r="B89" i="14" a="1"/>
  <c r="B86" i="14" a="1"/>
  <c r="E86" i="14" s="1"/>
  <c r="B67" i="14"/>
  <c r="D62" i="14"/>
  <c r="C60" i="14"/>
  <c r="H60" i="14"/>
  <c r="B60" i="14"/>
  <c r="F62" i="14"/>
  <c r="B75" i="14" a="1"/>
  <c r="B82" i="14" a="1"/>
  <c r="D82" i="14" s="1"/>
  <c r="G60" i="14"/>
  <c r="C91" i="14"/>
  <c r="B91" i="14"/>
  <c r="F60" i="14"/>
  <c r="D60" i="14"/>
  <c r="B79" i="14" a="1"/>
  <c r="C79" i="14" s="1"/>
  <c r="H62" i="14"/>
  <c r="B71" i="14"/>
  <c r="D64" i="14"/>
  <c r="H57" i="14"/>
  <c r="H56" i="14" s="1"/>
  <c r="G67" i="14"/>
  <c r="D67" i="14"/>
  <c r="C62" i="14"/>
  <c r="G62" i="14"/>
  <c r="B62" i="14"/>
  <c r="G64" i="14"/>
  <c r="B64" i="14"/>
  <c r="C64" i="14"/>
  <c r="F57" i="14"/>
  <c r="F56" i="14" s="1"/>
  <c r="E57" i="14"/>
  <c r="E56" i="14" s="1"/>
  <c r="C57" i="14"/>
  <c r="C56" i="14" s="1"/>
  <c r="H67" i="14"/>
  <c r="G57" i="14"/>
  <c r="G56" i="14" s="1"/>
  <c r="H64" i="14"/>
  <c r="C67" i="14"/>
  <c r="F64" i="14"/>
  <c r="D57" i="14"/>
  <c r="D56" i="14" s="1"/>
  <c r="E67" i="14"/>
  <c r="C77" i="14" l="1"/>
  <c r="E77" i="14"/>
  <c r="D77" i="14"/>
  <c r="H77" i="14"/>
  <c r="F77" i="14"/>
  <c r="B106" i="14" a="1"/>
  <c r="C106" i="14" s="1"/>
  <c r="G77" i="14"/>
  <c r="C86" i="14"/>
  <c r="B86" i="14"/>
  <c r="F86" i="14"/>
  <c r="B98" i="14" a="1"/>
  <c r="D98" i="14" s="1"/>
  <c r="G82" i="14"/>
  <c r="C108" i="14"/>
  <c r="C82" i="14"/>
  <c r="H86" i="14"/>
  <c r="B100" i="14" a="1"/>
  <c r="H100" i="14" s="1"/>
  <c r="G86" i="14"/>
  <c r="D86" i="14"/>
  <c r="B89" i="14"/>
  <c r="C89" i="14"/>
  <c r="C75" i="14"/>
  <c r="C74" i="14" s="1"/>
  <c r="B75" i="14"/>
  <c r="B74" i="14" s="1"/>
  <c r="B96" i="14" a="1"/>
  <c r="B93" i="14" a="1"/>
  <c r="E75" i="14"/>
  <c r="E74" i="14" s="1"/>
  <c r="B108" i="14"/>
  <c r="B103" i="14" a="1"/>
  <c r="H103" i="14" s="1"/>
  <c r="H75" i="14"/>
  <c r="H74" i="14" s="1"/>
  <c r="F75" i="14"/>
  <c r="F74" i="14" s="1"/>
  <c r="G75" i="14"/>
  <c r="G74" i="14" s="1"/>
  <c r="D75" i="14"/>
  <c r="D74" i="14" s="1"/>
  <c r="E79" i="14"/>
  <c r="H79" i="14"/>
  <c r="F79" i="14"/>
  <c r="G79" i="14"/>
  <c r="D79" i="14"/>
  <c r="B79" i="14"/>
  <c r="B82" i="14"/>
  <c r="F82" i="14"/>
  <c r="H82" i="14"/>
  <c r="E82" i="14"/>
  <c r="B98" i="14" l="1"/>
  <c r="B106" i="14"/>
  <c r="B110" i="14" a="1"/>
  <c r="H110" i="14" s="1"/>
  <c r="H109" i="14" s="1"/>
  <c r="F98" i="14"/>
  <c r="B125" i="14" a="1"/>
  <c r="B125" i="14" s="1"/>
  <c r="G98" i="14"/>
  <c r="B116" i="14" a="1"/>
  <c r="E116" i="14" s="1"/>
  <c r="B114" i="14" a="1"/>
  <c r="B114" i="14" s="1"/>
  <c r="D100" i="14"/>
  <c r="C98" i="14"/>
  <c r="C127" i="14"/>
  <c r="E98" i="14"/>
  <c r="H98" i="14"/>
  <c r="F100" i="14"/>
  <c r="G100" i="14"/>
  <c r="C100" i="14"/>
  <c r="B103" i="14"/>
  <c r="D103" i="14"/>
  <c r="F103" i="14"/>
  <c r="C103" i="14"/>
  <c r="B127" i="14"/>
  <c r="B122" i="14" a="1"/>
  <c r="E122" i="14" s="1"/>
  <c r="B118" i="14" a="1"/>
  <c r="B118" i="14" s="1"/>
  <c r="B100" i="14"/>
  <c r="E100" i="14"/>
  <c r="E96" i="14"/>
  <c r="G96" i="14"/>
  <c r="F96" i="14"/>
  <c r="B96" i="14"/>
  <c r="H96" i="14"/>
  <c r="D96" i="14"/>
  <c r="C96" i="14"/>
  <c r="G93" i="14"/>
  <c r="G92" i="14" s="1"/>
  <c r="E93" i="14"/>
  <c r="E92" i="14" s="1"/>
  <c r="C93" i="14"/>
  <c r="C92" i="14" s="1"/>
  <c r="B93" i="14"/>
  <c r="B92" i="14" s="1"/>
  <c r="H93" i="14"/>
  <c r="H92" i="14" s="1"/>
  <c r="D93" i="14"/>
  <c r="D92" i="14" s="1"/>
  <c r="F93" i="14"/>
  <c r="F92" i="14" s="1"/>
  <c r="E103" i="14"/>
  <c r="G103" i="14"/>
  <c r="D110" i="14" l="1"/>
  <c r="D109" i="14" s="1"/>
  <c r="C110" i="14"/>
  <c r="C109" i="14" s="1"/>
  <c r="C125" i="14"/>
  <c r="D114" i="14"/>
  <c r="G110" i="14"/>
  <c r="G109" i="14" s="1"/>
  <c r="B133" i="14" a="1"/>
  <c r="C133" i="14" s="1"/>
  <c r="F110" i="14"/>
  <c r="F109" i="14" s="1"/>
  <c r="E110" i="14"/>
  <c r="E109" i="14" s="1"/>
  <c r="C114" i="14"/>
  <c r="B110" i="14"/>
  <c r="B109" i="14" s="1"/>
  <c r="B129" i="14" a="1"/>
  <c r="F129" i="14" s="1"/>
  <c r="F128" i="14" s="1"/>
  <c r="C116" i="14"/>
  <c r="B140" i="14" a="1"/>
  <c r="G140" i="14" s="1"/>
  <c r="B116" i="14"/>
  <c r="G116" i="14"/>
  <c r="H116" i="14"/>
  <c r="H114" i="14"/>
  <c r="E114" i="14"/>
  <c r="G114" i="14"/>
  <c r="F114" i="14"/>
  <c r="C144" i="14"/>
  <c r="B137" i="14" a="1"/>
  <c r="E137" i="14" s="1"/>
  <c r="D116" i="14"/>
  <c r="F116" i="14"/>
  <c r="B142" i="14" a="1"/>
  <c r="B142" i="14" s="1"/>
  <c r="B144" i="14"/>
  <c r="C118" i="14"/>
  <c r="D118" i="14"/>
  <c r="B131" i="14" a="1"/>
  <c r="F131" i="14" s="1"/>
  <c r="G118" i="14"/>
  <c r="H118" i="14"/>
  <c r="H122" i="14"/>
  <c r="G122" i="14"/>
  <c r="B122" i="14"/>
  <c r="E118" i="14"/>
  <c r="D122" i="14"/>
  <c r="F122" i="14"/>
  <c r="F118" i="14"/>
  <c r="C122" i="14"/>
  <c r="H133" i="14" l="1"/>
  <c r="E133" i="14"/>
  <c r="D133" i="14"/>
  <c r="G133" i="14"/>
  <c r="B133" i="14"/>
  <c r="F133" i="14"/>
  <c r="H129" i="14"/>
  <c r="H128" i="14" s="1"/>
  <c r="B150" i="14" a="1"/>
  <c r="D150" i="14" s="1"/>
  <c r="H140" i="14"/>
  <c r="C140" i="14"/>
  <c r="C129" i="14"/>
  <c r="C128" i="14" s="1"/>
  <c r="B137" i="14"/>
  <c r="E129" i="14"/>
  <c r="E128" i="14" s="1"/>
  <c r="B129" i="14"/>
  <c r="B128" i="14" s="1"/>
  <c r="D140" i="14"/>
  <c r="B146" i="14" a="1"/>
  <c r="F146" i="14" s="1"/>
  <c r="F145" i="14" s="1"/>
  <c r="B155" i="14" a="1"/>
  <c r="F155" i="14" s="1"/>
  <c r="B157" i="14" a="1"/>
  <c r="B157" i="14" s="1"/>
  <c r="B140" i="14"/>
  <c r="E140" i="14"/>
  <c r="D129" i="14"/>
  <c r="D128" i="14" s="1"/>
  <c r="G129" i="14"/>
  <c r="G128" i="14" s="1"/>
  <c r="H131" i="14"/>
  <c r="B152" i="14" a="1"/>
  <c r="C152" i="14" s="1"/>
  <c r="E131" i="14"/>
  <c r="B159" i="14"/>
  <c r="G137" i="14"/>
  <c r="D137" i="14"/>
  <c r="C159" i="14"/>
  <c r="H137" i="14"/>
  <c r="F140" i="14"/>
  <c r="F137" i="14"/>
  <c r="C142" i="14"/>
  <c r="B148" i="14" a="1"/>
  <c r="G148" i="14" s="1"/>
  <c r="D131" i="14"/>
  <c r="C137" i="14"/>
  <c r="G131" i="14"/>
  <c r="C131" i="14"/>
  <c r="B131" i="14"/>
  <c r="B150" i="14" l="1"/>
  <c r="C150" i="14"/>
  <c r="H150" i="14"/>
  <c r="E150" i="14"/>
  <c r="F150" i="14"/>
  <c r="G150" i="14"/>
  <c r="D146" i="14"/>
  <c r="D145" i="14" s="1"/>
  <c r="C146" i="14"/>
  <c r="C145" i="14" s="1"/>
  <c r="H146" i="14"/>
  <c r="H145" i="14" s="1"/>
  <c r="E146" i="14"/>
  <c r="E145" i="14" s="1"/>
  <c r="H152" i="14"/>
  <c r="G152" i="14"/>
  <c r="G155" i="14"/>
  <c r="E155" i="14"/>
  <c r="B172" i="14" a="1"/>
  <c r="B172" i="14" s="1"/>
  <c r="B163" i="14" a="1"/>
  <c r="F163" i="14" s="1"/>
  <c r="B155" i="14"/>
  <c r="G146" i="14"/>
  <c r="G145" i="14" s="1"/>
  <c r="H155" i="14"/>
  <c r="B146" i="14"/>
  <c r="B145" i="14" s="1"/>
  <c r="C174" i="14"/>
  <c r="B165" i="14" a="1"/>
  <c r="B165" i="14" s="1"/>
  <c r="C157" i="14"/>
  <c r="B167" i="14" a="1"/>
  <c r="B167" i="14" s="1"/>
  <c r="D155" i="14"/>
  <c r="C155" i="14"/>
  <c r="B174" i="14"/>
  <c r="B170" i="14" a="1"/>
  <c r="F170" i="14" s="1"/>
  <c r="B152" i="14"/>
  <c r="E152" i="14"/>
  <c r="B148" i="14"/>
  <c r="B161" i="14" a="1"/>
  <c r="B161" i="14" s="1"/>
  <c r="B160" i="14" s="1"/>
  <c r="E148" i="14"/>
  <c r="F152" i="14"/>
  <c r="D152" i="14"/>
  <c r="H148" i="14"/>
  <c r="F148" i="14"/>
  <c r="D148" i="14"/>
  <c r="C148" i="14"/>
  <c r="H163" i="14" l="1"/>
  <c r="B185" i="14" a="1"/>
  <c r="C185" i="14" s="1"/>
  <c r="C172" i="14"/>
  <c r="D163" i="14"/>
  <c r="E163" i="14"/>
  <c r="B163" i="14"/>
  <c r="G163" i="14"/>
  <c r="C163" i="14"/>
  <c r="D165" i="14"/>
  <c r="G165" i="14"/>
  <c r="H165" i="14"/>
  <c r="C165" i="14"/>
  <c r="E165" i="14"/>
  <c r="F165" i="14"/>
  <c r="B176" i="14" a="1"/>
  <c r="D176" i="14" s="1"/>
  <c r="D175" i="14" s="1"/>
  <c r="B180" i="14" a="1"/>
  <c r="B180" i="14" s="1"/>
  <c r="D161" i="14"/>
  <c r="D160" i="14" s="1"/>
  <c r="F167" i="14"/>
  <c r="B178" i="14" a="1"/>
  <c r="G178" i="14" s="1"/>
  <c r="G170" i="14"/>
  <c r="B183" i="14" a="1"/>
  <c r="F183" i="14" s="1"/>
  <c r="E161" i="14"/>
  <c r="E160" i="14" s="1"/>
  <c r="G167" i="14"/>
  <c r="D170" i="14"/>
  <c r="E167" i="14"/>
  <c r="H167" i="14"/>
  <c r="H170" i="14"/>
  <c r="B187" i="14" a="1"/>
  <c r="C187" i="14" s="1"/>
  <c r="H161" i="14"/>
  <c r="H160" i="14" s="1"/>
  <c r="F161" i="14"/>
  <c r="F160" i="14" s="1"/>
  <c r="C167" i="14"/>
  <c r="D167" i="14"/>
  <c r="C170" i="14"/>
  <c r="B170" i="14"/>
  <c r="C161" i="14"/>
  <c r="C160" i="14" s="1"/>
  <c r="G161" i="14"/>
  <c r="G160" i="14" s="1"/>
  <c r="E170" i="14"/>
  <c r="E185" i="14" l="1"/>
  <c r="G185" i="14"/>
  <c r="F185" i="14"/>
  <c r="B185" i="14"/>
  <c r="D185" i="14"/>
  <c r="H185" i="14"/>
  <c r="C183" i="14"/>
  <c r="C176" i="14"/>
  <c r="C175" i="14" s="1"/>
  <c r="G176" i="14"/>
  <c r="G175" i="14" s="1"/>
  <c r="H176" i="14"/>
  <c r="H175" i="14" s="1"/>
  <c r="B176" i="14"/>
  <c r="B175" i="14" s="1"/>
  <c r="H183" i="14"/>
  <c r="E176" i="14"/>
  <c r="E175" i="14" s="1"/>
  <c r="F176" i="14"/>
  <c r="F175" i="14" s="1"/>
  <c r="B183" i="14"/>
  <c r="D180" i="14"/>
  <c r="H180" i="14"/>
  <c r="E180" i="14"/>
  <c r="F180" i="14"/>
  <c r="C180" i="14"/>
  <c r="G180" i="14"/>
  <c r="C178" i="14"/>
  <c r="H178" i="14"/>
  <c r="E178" i="14"/>
  <c r="B178" i="14"/>
  <c r="F178" i="14"/>
  <c r="D178" i="14"/>
  <c r="B187" i="14"/>
  <c r="D183" i="14"/>
  <c r="G183" i="14"/>
  <c r="E183" i="14"/>
</calcChain>
</file>

<file path=xl/sharedStrings.xml><?xml version="1.0" encoding="utf-8"?>
<sst xmlns="http://schemas.openxmlformats.org/spreadsheetml/2006/main" count="159" uniqueCount="81">
  <si>
    <t>Notes:</t>
  </si>
  <si>
    <t>MONDAY</t>
  </si>
  <si>
    <t>January</t>
  </si>
  <si>
    <t>Business Owner Sign off on User Stories Due</t>
  </si>
  <si>
    <t>DTC Review Period</t>
  </si>
  <si>
    <t>UAT will be available for testing after 2PM EST</t>
  </si>
  <si>
    <t>Business Owner Sign off on UAT Due</t>
  </si>
  <si>
    <t>Staging will be available for testing after 12PM EST</t>
  </si>
  <si>
    <t>Next Release Push to Prod</t>
  </si>
  <si>
    <t>President's Day</t>
  </si>
  <si>
    <t>Memorial Day</t>
  </si>
  <si>
    <t>Independence Day</t>
  </si>
  <si>
    <t>Labor Day</t>
  </si>
  <si>
    <t>Columbus Day</t>
  </si>
  <si>
    <t>Veterans Day</t>
  </si>
  <si>
    <t>Thanksgiving Day</t>
  </si>
  <si>
    <t>Christmas Day</t>
  </si>
  <si>
    <t>Independence Day (Observed)</t>
  </si>
  <si>
    <t>Case for Deployment to Staging must be submitted by 9am</t>
  </si>
  <si>
    <t>Integrator Mandatory Copado Training Period (finish Copado Academy, work with DTC during Office Hours) - runs in parallel with current deployment cycle/process</t>
  </si>
  <si>
    <t>Questions/Clarification Period Tailored to March Release</t>
  </si>
  <si>
    <t>DTC Current February Release Process Freeze</t>
  </si>
  <si>
    <t>Integrator Shift to Copado Cut Over Date (Including Refresh of DTC Envs)</t>
  </si>
  <si>
    <t>DTC Copado Development Period - 1-on-1 with Copado Team (Zach/Aditya unavailable for all other tasks)</t>
  </si>
  <si>
    <t>Integrator and DTC Copado Retro</t>
  </si>
  <si>
    <t>Push to UAT will occur EOD - all code must be in final state - case for UAT deployment and final deployment plan must be submitted</t>
  </si>
  <si>
    <t>Build Completion Due (code must be merged or questions on merging must be submitted to DTC) -- deployment plan submission is also required</t>
  </si>
  <si>
    <t>Case for Deployment to Staging must be submitted by EOD- User stories moving forward should be marked "Ready to Promote." Stories not moving forward should have their org credential changed back to your dev box</t>
  </si>
  <si>
    <r>
      <rPr>
        <b/>
        <sz val="11"/>
        <color theme="1"/>
        <rFont val="Arial"/>
        <family val="2"/>
        <scheme val="major"/>
      </rPr>
      <t>UAT will be available for testing after 2PM EST</t>
    </r>
    <r>
      <rPr>
        <sz val="11"/>
        <color theme="1"/>
        <rFont val="Arial"/>
        <family val="2"/>
        <scheme val="major"/>
      </rPr>
      <t xml:space="preserve"> - note: if available UAT will be released as early as possible</t>
    </r>
  </si>
  <si>
    <t>Enhancement for June must be entered in Salesforce</t>
  </si>
  <si>
    <t>Case for Deployment to Staging must be submitted by EOD- User stories moving forward should be marked "Ready to Promote." Stories not moving forward be moved to DO NOT USE release, and have the "exclude from CBM" checkbox checked</t>
  </si>
  <si>
    <t>DTC Review/Deployment Period</t>
  </si>
  <si>
    <t>DTC Review/Deployment Period -- Please ensure your team has resources available for any deployment error troubleshooting needed</t>
  </si>
  <si>
    <t>DTC to begin back promotion to SIT sandboxes from April User Stories in Staging</t>
  </si>
  <si>
    <t>April Release Push to Prod after 5PM EST</t>
  </si>
  <si>
    <t>May Release Push to Prod after 5PM EST</t>
  </si>
  <si>
    <t>DTC to begin back promotion to SIT sandboxes from May User Stories in Staging</t>
  </si>
  <si>
    <t xml:space="preserve">NOTE: DTC has only committed to the following deadlines in this release month, the other deadlines such as the UAT availability will be added as we continue to receive lessons learned from prior releases. </t>
  </si>
  <si>
    <t>Enhancements for July Release must be entered in Salesforce</t>
  </si>
  <si>
    <t>June Release Push to Prod</t>
  </si>
  <si>
    <t>December Release Push to Prod</t>
  </si>
  <si>
    <t>November Release Push to Prod</t>
  </si>
  <si>
    <t>October Release Push to Prod</t>
  </si>
  <si>
    <t>September Release Push to Prod</t>
  </si>
  <si>
    <t>August Release Push to Prod</t>
  </si>
  <si>
    <t>July Release Push to Prod</t>
  </si>
  <si>
    <t>Enhancements for August Release must be entered in Salesforce</t>
  </si>
  <si>
    <t>Enhancements for September Release must be entered in Salesforce</t>
  </si>
  <si>
    <t>Enhancements for October Release must be entered in Salesforce</t>
  </si>
  <si>
    <t>Enhancements for November Release must be entered in Salesforce</t>
  </si>
  <si>
    <t>Enhancements for December Release must be entered in Salesforce</t>
  </si>
  <si>
    <t>December Build Completion Due (code must be merged or questions on merging must be submitted to DTC) -- deployment plan submission is also required</t>
  </si>
  <si>
    <t>Enhancements for January Release must be entered in Salesforce</t>
  </si>
  <si>
    <t>User Stories for June must be attached to the Enhancement in Salesforce</t>
  </si>
  <si>
    <t>User Stories for May must be attached to the Enhancement in Salesforce</t>
  </si>
  <si>
    <t>User Stories for July must be attached to the Enhancement in Salesforce</t>
  </si>
  <si>
    <t>User Stories for August must be attached to the Enhancement in Salesforce</t>
  </si>
  <si>
    <t>User Stories for September must be attached to the Enhancement in Salesforce</t>
  </si>
  <si>
    <t>User Stories for October must be attached to the Enhancement in Salesforce</t>
  </si>
  <si>
    <t>User Stories for November must be attached to the Enhancement in Salesforce</t>
  </si>
  <si>
    <t>User Stories for December must be attached to the Enhancement in Salesforce</t>
  </si>
  <si>
    <t>Business Owner Sign off on July User Stories Due</t>
  </si>
  <si>
    <t>Business Owner Sign off on August User Stories Due</t>
  </si>
  <si>
    <t>Business Owner Sign off on September User Stories Due</t>
  </si>
  <si>
    <t>Business Owner Sign off on October User Stories Due</t>
  </si>
  <si>
    <t>Business Owner Sign off on November User Stories Due</t>
  </si>
  <si>
    <t>Business Owner Sign off on December User Stories Due</t>
  </si>
  <si>
    <t>DTC to begin back promotion to SIT sandboxes from June User Stories in Staging</t>
  </si>
  <si>
    <t>DTC to begin back promotion to SIT sandboxes from July User Stories in Staging</t>
  </si>
  <si>
    <t>May Build Completion Due (code must be merged or questions on merging must be submitted to DTC) -- deployment plan submission is also required</t>
  </si>
  <si>
    <t>June Build Completion Due (code must be merged or questions on merging must be submitted to DTC) -- deployment plan submission is also required</t>
  </si>
  <si>
    <t>July Build Completion Due (code must be merged or questions on merging must be submitted to DTC) -- deployment plan submission is also required</t>
  </si>
  <si>
    <t>October Build Completion Due (code must be merged or questions on merging must be submitted to DTC) -- deployment plan submission is also required</t>
  </si>
  <si>
    <t>November Build Completion Due (code must be merged or questions on merging must be submitted to DTC) -- deployment plan submission is also required</t>
  </si>
  <si>
    <t>Business Owner Sign off for UAT Due</t>
  </si>
  <si>
    <t>Integrator Copado Implementation/Support -- Refresh Sandboxes and begin ENTSD Deployments</t>
  </si>
  <si>
    <t>Integrator Copado Implementation/Support -- ENTSD Deployment Support</t>
  </si>
  <si>
    <t>Integrator Copado Implementation/Support -- Sandbox alignment and ENTSD Deployment Support</t>
  </si>
  <si>
    <t>ENTSD Deploy Deadline -- Teams will no longer have the ability to deploy to ENTSD starting at COB on this day</t>
  </si>
  <si>
    <t>August Build Completion Due (code must be merged or questions on merging must be submitted to DTC) -- deployment plan submission is also required -- UAT push will occur at COB</t>
  </si>
  <si>
    <t>September Build Completion Due (code must be merged or questions on merging must be submitted to DTC) -- deployment plan submission is also required -- UAT push will occur at COB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</si>
</sst>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21"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b/>
      <sz val="11"/>
      <color theme="1"/>
      <name val="Arial"/>
      <family val="2"/>
      <scheme val="major"/>
    </font>
    <font>
      <sz val="11"/>
      <name val="Arial"/>
      <family val="2"/>
      <scheme val="major"/>
    </font>
    <font>
      <sz val="14"/>
      <color theme="1"/>
      <name val="Arial"/>
      <family val="2"/>
      <scheme val="major"/>
    </font>
    <font>
      <sz val="18"/>
      <color theme="1"/>
      <name val="Arial"/>
      <family val="2"/>
      <scheme val="major"/>
    </font>
    <font>
      <sz val="12"/>
      <color theme="1"/>
      <name val="Trebuchet MS"/>
      <family val="2"/>
      <scheme val="minor"/>
    </font>
  </fonts>
  <fills count="20">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39997558519241921"/>
        <bgColor indexed="64"/>
      </patternFill>
    </fill>
  </fills>
  <borders count="2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right/>
      <top/>
      <bottom style="thin">
        <color theme="0" tint="-0.14993743705557422"/>
      </bottom>
      <diagonal/>
    </border>
    <border>
      <left/>
      <right/>
      <top style="thin">
        <color theme="0" tint="-0.14996795556505021"/>
      </top>
      <bottom/>
      <diagonal/>
    </border>
    <border>
      <left style="thin">
        <color theme="0" tint="-0.14996795556505021"/>
      </left>
      <right/>
      <top/>
      <bottom style="thin">
        <color theme="0" tint="-0.14993743705557422"/>
      </bottom>
      <diagonal/>
    </border>
    <border>
      <left style="thin">
        <color theme="0" tint="-0.14993743705557422"/>
      </left>
      <right style="thin">
        <color theme="0" tint="-0.14996795556505021"/>
      </right>
      <top/>
      <bottom/>
      <diagonal/>
    </border>
    <border>
      <left style="thin">
        <color theme="0" tint="-0.14993743705557422"/>
      </left>
      <right style="thin">
        <color theme="0" tint="-0.14996795556505021"/>
      </right>
      <top/>
      <bottom style="thin">
        <color theme="0" tint="-0.14996795556505021"/>
      </bottom>
      <diagonal/>
    </border>
    <border>
      <left/>
      <right style="thin">
        <color theme="0" tint="-0.14993743705557422"/>
      </right>
      <top/>
      <bottom/>
      <diagonal/>
    </border>
    <border>
      <left/>
      <right style="thin">
        <color theme="0" tint="-0.14993743705557422"/>
      </right>
      <top/>
      <bottom style="thin">
        <color theme="0" tint="-0.14996795556505021"/>
      </bottom>
      <diagonal/>
    </border>
  </borders>
  <cellStyleXfs count="16">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7" applyFill="0" applyProtection="0">
      <alignment horizontal="left" vertical="center" wrapText="1" indent="1"/>
    </xf>
    <xf numFmtId="164" fontId="12" fillId="0" borderId="5" applyFill="0" applyProtection="0">
      <alignment horizontal="left" vertical="top" wrapText="1" indent="1"/>
    </xf>
    <xf numFmtId="164" fontId="1" fillId="0" borderId="0" applyNumberFormat="0" applyFill="0" applyProtection="0">
      <alignment horizontal="left" vertical="top" wrapText="1" indent="1"/>
    </xf>
    <xf numFmtId="164" fontId="11" fillId="0" borderId="6"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8" applyNumberFormat="0" applyFont="0" applyAlignment="0" applyProtection="0"/>
    <xf numFmtId="0" fontId="15" fillId="0" borderId="0" applyNumberFormat="0" applyFill="0" applyBorder="0" applyAlignment="0" applyProtection="0"/>
    <xf numFmtId="0" fontId="14" fillId="0" borderId="9" applyNumberFormat="0" applyFill="0" applyAlignment="0" applyProtection="0"/>
  </cellStyleXfs>
  <cellXfs count="103">
    <xf numFmtId="0" fontId="0" fillId="0" borderId="0" xfId="0"/>
    <xf numFmtId="0" fontId="6" fillId="6" borderId="0" xfId="9">
      <alignment horizontal="center"/>
    </xf>
    <xf numFmtId="0" fontId="0" fillId="2" borderId="0" xfId="0" applyFill="1"/>
    <xf numFmtId="0" fontId="3" fillId="0" borderId="0" xfId="0" applyFont="1"/>
    <xf numFmtId="164" fontId="9" fillId="0" borderId="7" xfId="5" applyFill="1">
      <alignment horizontal="left" vertical="center" wrapText="1" indent="1"/>
    </xf>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5" xfId="6" applyNumberFormat="1" applyFill="1">
      <alignment horizontal="left" vertical="top" wrapText="1" indent="1"/>
    </xf>
    <xf numFmtId="0" fontId="12" fillId="9" borderId="5" xfId="6" applyNumberFormat="1" applyFill="1" applyAlignment="1">
      <alignment horizontal="left" vertical="top" wrapText="1"/>
    </xf>
    <xf numFmtId="0" fontId="12" fillId="10" borderId="5" xfId="6" applyNumberFormat="1" applyFill="1" applyAlignment="1">
      <alignment horizontal="left" vertical="top" wrapText="1"/>
    </xf>
    <xf numFmtId="0" fontId="12" fillId="11" borderId="5" xfId="6" applyNumberFormat="1" applyFill="1" applyAlignment="1">
      <alignment horizontal="left" vertical="top" wrapText="1"/>
    </xf>
    <xf numFmtId="164" fontId="9" fillId="12" borderId="7" xfId="5" applyFill="1">
      <alignment horizontal="left" vertical="center" wrapText="1" indent="1"/>
    </xf>
    <xf numFmtId="0" fontId="12" fillId="12" borderId="5" xfId="6" applyNumberFormat="1" applyFill="1">
      <alignment horizontal="left" vertical="top" wrapText="1" indent="1"/>
    </xf>
    <xf numFmtId="0" fontId="12" fillId="13" borderId="5" xfId="6" applyNumberFormat="1" applyFill="1" applyAlignment="1">
      <alignment horizontal="left" vertical="top" wrapText="1"/>
    </xf>
    <xf numFmtId="0" fontId="12" fillId="14" borderId="5" xfId="6" applyNumberFormat="1" applyFill="1" applyAlignment="1">
      <alignment horizontal="left" vertical="top" wrapText="1"/>
    </xf>
    <xf numFmtId="0" fontId="12" fillId="10" borderId="5" xfId="6" applyNumberFormat="1" applyFill="1">
      <alignment horizontal="left" vertical="top" wrapText="1" indent="1"/>
    </xf>
    <xf numFmtId="0" fontId="12" fillId="14" borderId="5" xfId="6" applyNumberFormat="1" applyFill="1" applyAlignment="1">
      <alignment horizontal="center" vertical="top" wrapText="1"/>
    </xf>
    <xf numFmtId="0" fontId="12" fillId="10" borderId="5" xfId="6" applyNumberFormat="1" applyFill="1" applyAlignment="1">
      <alignment horizontal="center" vertical="top" wrapText="1"/>
    </xf>
    <xf numFmtId="0" fontId="10" fillId="16" borderId="0" xfId="6" applyNumberFormat="1" applyFont="1" applyFill="1" applyBorder="1" applyAlignment="1">
      <alignment vertical="top" wrapText="1"/>
    </xf>
    <xf numFmtId="0" fontId="12" fillId="17" borderId="5" xfId="6" applyNumberFormat="1" applyFill="1" applyAlignment="1">
      <alignment horizontal="left" vertical="top" wrapText="1"/>
    </xf>
    <xf numFmtId="164" fontId="9" fillId="17" borderId="7" xfId="5" applyFill="1">
      <alignment horizontal="left" vertical="center" wrapText="1" indent="1"/>
    </xf>
    <xf numFmtId="0" fontId="0" fillId="17" borderId="0" xfId="0" applyFill="1"/>
    <xf numFmtId="0" fontId="17" fillId="17" borderId="10" xfId="6" applyNumberFormat="1" applyFont="1" applyFill="1" applyBorder="1" applyAlignment="1">
      <alignment horizontal="center" vertical="center" wrapText="1"/>
    </xf>
    <xf numFmtId="0" fontId="12" fillId="17" borderId="12" xfId="6" applyNumberFormat="1" applyFill="1" applyBorder="1" applyAlignment="1">
      <alignment vertical="top" wrapText="1"/>
    </xf>
    <xf numFmtId="0" fontId="0" fillId="0" borderId="0" xfId="0" applyAlignment="1">
      <alignment horizontal="center" vertical="top" wrapText="1"/>
    </xf>
    <xf numFmtId="0" fontId="12" fillId="10" borderId="5" xfId="6" applyNumberFormat="1" applyFill="1" applyAlignment="1">
      <alignment horizontal="center" vertical="top" wrapText="1"/>
    </xf>
    <xf numFmtId="0" fontId="12" fillId="10" borderId="13" xfId="6" applyNumberFormat="1" applyFill="1" applyBorder="1" applyAlignment="1">
      <alignment horizontal="center" vertical="top" wrapText="1"/>
    </xf>
    <xf numFmtId="0" fontId="16" fillId="13" borderId="5" xfId="6" applyNumberFormat="1" applyFont="1" applyFill="1" applyAlignment="1">
      <alignment horizontal="left" vertical="top" wrapText="1"/>
    </xf>
    <xf numFmtId="0" fontId="0" fillId="0" borderId="11" xfId="0" applyBorder="1" applyAlignment="1">
      <alignment vertical="center"/>
    </xf>
    <xf numFmtId="0" fontId="0" fillId="0" borderId="12" xfId="0" applyBorder="1" applyAlignment="1">
      <alignment vertical="center"/>
    </xf>
    <xf numFmtId="0" fontId="12" fillId="14" borderId="5" xfId="6" applyNumberFormat="1" applyFill="1" applyAlignment="1">
      <alignment vertical="top" wrapText="1"/>
    </xf>
    <xf numFmtId="0" fontId="10" fillId="16" borderId="0" xfId="6" applyNumberFormat="1" applyFont="1" applyFill="1" applyBorder="1" applyAlignment="1">
      <alignment horizontal="center" vertical="top" wrapText="1"/>
    </xf>
    <xf numFmtId="0" fontId="12" fillId="0" borderId="5" xfId="6" applyNumberFormat="1" applyFill="1" applyAlignment="1">
      <alignment horizontal="left" vertical="top" wrapText="1"/>
    </xf>
    <xf numFmtId="0" fontId="16" fillId="13" borderId="5" xfId="6" applyNumberFormat="1" applyFont="1" applyFill="1">
      <alignment horizontal="left" vertical="top" wrapText="1" indent="1"/>
    </xf>
    <xf numFmtId="0" fontId="12" fillId="14" borderId="5" xfId="6" applyNumberFormat="1" applyFill="1">
      <alignment horizontal="left" vertical="top" wrapText="1" indent="1"/>
    </xf>
    <xf numFmtId="0" fontId="12" fillId="11" borderId="5" xfId="6" applyNumberFormat="1" applyFill="1">
      <alignment horizontal="left" vertical="top" wrapText="1" indent="1"/>
    </xf>
    <xf numFmtId="164" fontId="12" fillId="18" borderId="7" xfId="5" applyFont="1" applyFill="1" applyAlignment="1">
      <alignment horizontal="left" vertical="top" wrapText="1"/>
    </xf>
    <xf numFmtId="0" fontId="12" fillId="19" borderId="5" xfId="6" applyNumberFormat="1" applyFill="1">
      <alignment horizontal="left" vertical="top" wrapText="1" indent="1"/>
    </xf>
    <xf numFmtId="0" fontId="17" fillId="11" borderId="5" xfId="6" applyNumberFormat="1" applyFont="1" applyFill="1" applyAlignment="1">
      <alignment horizontal="left" vertical="top" wrapText="1"/>
    </xf>
    <xf numFmtId="0" fontId="12" fillId="10" borderId="0" xfId="6" applyNumberFormat="1" applyFill="1" applyBorder="1" applyAlignment="1">
      <alignment horizontal="center" vertical="center" wrapText="1"/>
    </xf>
    <xf numFmtId="0" fontId="12" fillId="10" borderId="11" xfId="6" applyNumberFormat="1" applyFill="1" applyBorder="1" applyAlignment="1">
      <alignment horizontal="center" vertical="center" wrapText="1"/>
    </xf>
    <xf numFmtId="0" fontId="12" fillId="10" borderId="5" xfId="6" applyNumberFormat="1" applyFill="1" applyBorder="1" applyAlignment="1">
      <alignment horizontal="center" vertical="center" wrapText="1"/>
    </xf>
    <xf numFmtId="0" fontId="0" fillId="0" borderId="16" xfId="0" applyBorder="1" applyAlignment="1">
      <alignment horizontal="center" vertical="center" wrapText="1"/>
    </xf>
    <xf numFmtId="0" fontId="0" fillId="0" borderId="11" xfId="0" applyBorder="1" applyAlignment="1">
      <alignment horizontal="center" vertical="center" wrapText="1"/>
    </xf>
    <xf numFmtId="0" fontId="0" fillId="2" borderId="0" xfId="0" applyFill="1" applyBorder="1" applyAlignment="1">
      <alignment horizontal="center" vertical="center" wrapText="1"/>
    </xf>
    <xf numFmtId="0" fontId="10" fillId="16" borderId="4" xfId="6" applyNumberFormat="1" applyFont="1" applyFill="1" applyBorder="1" applyAlignment="1">
      <alignment horizontal="center" vertical="top" wrapText="1"/>
    </xf>
    <xf numFmtId="0" fontId="10" fillId="16" borderId="10" xfId="6" applyNumberFormat="1" applyFont="1" applyFill="1" applyBorder="1" applyAlignment="1">
      <alignment horizontal="center" vertical="top" wrapText="1"/>
    </xf>
    <xf numFmtId="0" fontId="10" fillId="16" borderId="0" xfId="6" applyNumberFormat="1" applyFont="1" applyFill="1" applyBorder="1" applyAlignment="1">
      <alignment horizontal="center" vertical="top" wrapText="1"/>
    </xf>
    <xf numFmtId="164" fontId="0" fillId="0" borderId="6" xfId="8" applyFont="1" applyBorder="1">
      <alignment horizontal="left" vertical="center" wrapText="1" indent="1"/>
    </xf>
    <xf numFmtId="164" fontId="11" fillId="0" borderId="6" xfId="8" applyBorder="1">
      <alignment horizontal="left" vertical="center" wrapText="1" indent="1"/>
    </xf>
    <xf numFmtId="0" fontId="7" fillId="0" borderId="0" xfId="2">
      <alignment horizontal="left" indent="3"/>
    </xf>
    <xf numFmtId="0" fontId="0" fillId="0" borderId="10" xfId="0" applyBorder="1" applyAlignment="1">
      <alignment horizontal="center" vertical="center" wrapText="1"/>
    </xf>
    <xf numFmtId="0" fontId="0" fillId="10" borderId="4" xfId="0" applyFill="1" applyBorder="1" applyAlignment="1">
      <alignment horizontal="center" vertical="center" wrapText="1"/>
    </xf>
    <xf numFmtId="0" fontId="0" fillId="10" borderId="17"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12" fillId="10" borderId="11" xfId="6" applyNumberFormat="1" applyFont="1" applyFill="1" applyBorder="1" applyAlignment="1">
      <alignment horizontal="center" vertical="center" wrapText="1"/>
    </xf>
    <xf numFmtId="0" fontId="19" fillId="10" borderId="11" xfId="6" applyNumberFormat="1" applyFont="1" applyFill="1" applyBorder="1" applyAlignment="1">
      <alignment horizontal="center" vertical="center" wrapText="1"/>
    </xf>
    <xf numFmtId="0" fontId="19" fillId="10" borderId="12" xfId="6" applyNumberFormat="1" applyFont="1" applyFill="1" applyBorder="1" applyAlignment="1">
      <alignment horizontal="center" vertical="center" wrapText="1"/>
    </xf>
    <xf numFmtId="0" fontId="17" fillId="10" borderId="0" xfId="6" applyNumberFormat="1" applyFont="1" applyFill="1" applyBorder="1" applyAlignment="1">
      <alignment horizontal="center" vertical="top" wrapText="1"/>
    </xf>
    <xf numFmtId="0" fontId="18" fillId="10" borderId="0" xfId="6" applyNumberFormat="1" applyFont="1" applyFill="1" applyBorder="1" applyAlignment="1">
      <alignment horizontal="center" vertical="top" wrapText="1"/>
    </xf>
    <xf numFmtId="0" fontId="18" fillId="10" borderId="5" xfId="6" applyNumberFormat="1" applyFont="1" applyFill="1" applyAlignment="1">
      <alignment horizontal="center" vertical="top" wrapText="1"/>
    </xf>
    <xf numFmtId="0" fontId="12" fillId="10" borderId="12" xfId="6" applyNumberFormat="1" applyFill="1" applyBorder="1" applyAlignment="1">
      <alignment horizontal="center" vertical="center" wrapText="1"/>
    </xf>
    <xf numFmtId="0" fontId="12" fillId="10" borderId="11" xfId="6" applyNumberFormat="1" applyFill="1" applyBorder="1" applyAlignment="1">
      <alignment horizontal="center" vertical="top" wrapText="1"/>
    </xf>
    <xf numFmtId="0" fontId="12" fillId="10" borderId="12" xfId="6" applyNumberFormat="1" applyFill="1" applyBorder="1" applyAlignment="1">
      <alignment horizontal="center" vertical="top" wrapText="1"/>
    </xf>
    <xf numFmtId="0" fontId="12" fillId="14" borderId="18" xfId="6" applyNumberFormat="1" applyFill="1" applyBorder="1" applyAlignment="1">
      <alignment horizontal="center" vertical="center" wrapText="1"/>
    </xf>
    <xf numFmtId="0" fontId="12" fillId="14" borderId="19" xfId="6" applyNumberFormat="1" applyFill="1" applyBorder="1" applyAlignment="1">
      <alignment horizontal="center" vertical="center" wrapText="1"/>
    </xf>
    <xf numFmtId="164" fontId="20" fillId="0" borderId="16" xfId="5" applyFont="1" applyFill="1" applyBorder="1" applyAlignment="1">
      <alignment horizontal="center" vertical="center" wrapText="1"/>
    </xf>
    <xf numFmtId="164" fontId="9" fillId="0" borderId="7" xfId="5" applyFill="1" applyAlignment="1">
      <alignment horizontal="center" vertical="center" wrapText="1"/>
    </xf>
    <xf numFmtId="164" fontId="9" fillId="0" borderId="0" xfId="5" applyFill="1" applyBorder="1" applyAlignment="1">
      <alignment horizontal="center" vertical="center" wrapText="1"/>
    </xf>
    <xf numFmtId="164" fontId="9" fillId="0" borderId="20" xfId="5" applyFill="1" applyBorder="1" applyAlignment="1">
      <alignment horizontal="center" vertical="center" wrapText="1"/>
    </xf>
    <xf numFmtId="164" fontId="9" fillId="0" borderId="11" xfId="5" applyFill="1" applyBorder="1" applyAlignment="1">
      <alignment horizontal="center" vertical="center" wrapText="1"/>
    </xf>
    <xf numFmtId="164" fontId="9" fillId="0" borderId="21" xfId="5" applyFill="1" applyBorder="1" applyAlignment="1">
      <alignment horizontal="center" vertical="center" wrapText="1"/>
    </xf>
    <xf numFmtId="0" fontId="12" fillId="18" borderId="11" xfId="6" applyNumberFormat="1" applyFill="1" applyBorder="1" applyAlignment="1">
      <alignment horizontal="center" vertical="center" wrapText="1"/>
    </xf>
    <xf numFmtId="0" fontId="12" fillId="18" borderId="12" xfId="6" applyNumberFormat="1" applyFill="1" applyBorder="1" applyAlignment="1">
      <alignment horizontal="center" vertical="center" wrapText="1"/>
    </xf>
    <xf numFmtId="0" fontId="12" fillId="16" borderId="15" xfId="6" applyNumberFormat="1" applyFill="1" applyBorder="1" applyAlignment="1">
      <alignment horizontal="center" vertical="center" wrapText="1"/>
    </xf>
    <xf numFmtId="0" fontId="0" fillId="10" borderId="11" xfId="0" applyFill="1" applyBorder="1" applyAlignment="1">
      <alignment horizontal="center" vertical="center"/>
    </xf>
    <xf numFmtId="0" fontId="0" fillId="10" borderId="12"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1" fillId="0" borderId="0" xfId="7" applyNumberFormat="1">
      <alignment horizontal="left" vertical="top" wrapText="1" indent="1"/>
    </xf>
    <xf numFmtId="0" fontId="12" fillId="10" borderId="5" xfId="6" applyNumberFormat="1" applyFill="1" applyAlignment="1">
      <alignment horizontal="center" vertical="center" wrapText="1"/>
    </xf>
    <xf numFmtId="0" fontId="12" fillId="11" borderId="11" xfId="6" applyNumberFormat="1" applyFill="1" applyBorder="1" applyAlignment="1">
      <alignment horizontal="center" vertical="center" wrapText="1"/>
    </xf>
    <xf numFmtId="0" fontId="12" fillId="11" borderId="12" xfId="6" applyNumberFormat="1" applyFill="1" applyBorder="1" applyAlignment="1">
      <alignment horizontal="center" vertical="center" wrapText="1"/>
    </xf>
    <xf numFmtId="0" fontId="12" fillId="18" borderId="0" xfId="6" applyNumberFormat="1" applyFill="1" applyBorder="1" applyAlignment="1">
      <alignment horizontal="center" vertical="center" wrapText="1"/>
    </xf>
    <xf numFmtId="0" fontId="12" fillId="15" borderId="11" xfId="6" applyNumberFormat="1" applyFill="1" applyBorder="1" applyAlignment="1">
      <alignment horizontal="center" vertical="center" wrapText="1"/>
    </xf>
    <xf numFmtId="0" fontId="12" fillId="15" borderId="12" xfId="6" applyNumberFormat="1" applyFill="1" applyBorder="1" applyAlignment="1">
      <alignment horizontal="center" vertical="center" wrapText="1"/>
    </xf>
    <xf numFmtId="164" fontId="11" fillId="0" borderId="6" xfId="8">
      <alignment horizontal="left" vertical="center" wrapText="1" indent="1"/>
    </xf>
    <xf numFmtId="0" fontId="12" fillId="9" borderId="13" xfId="6" applyNumberFormat="1" applyFill="1" applyBorder="1" applyAlignment="1">
      <alignment horizontal="center" vertical="top" wrapText="1"/>
    </xf>
    <xf numFmtId="0" fontId="12" fillId="9" borderId="14" xfId="6" applyNumberFormat="1" applyFill="1" applyBorder="1" applyAlignment="1">
      <alignment horizontal="center" vertical="top" wrapText="1"/>
    </xf>
    <xf numFmtId="0" fontId="12" fillId="14" borderId="16" xfId="6" applyNumberFormat="1" applyFill="1" applyBorder="1" applyAlignment="1">
      <alignment horizontal="center" vertical="top" wrapText="1"/>
    </xf>
    <xf numFmtId="0" fontId="12" fillId="14" borderId="11" xfId="6" applyNumberFormat="1" applyFill="1" applyBorder="1" applyAlignment="1">
      <alignment horizontal="center" vertical="top" wrapText="1"/>
    </xf>
    <xf numFmtId="0" fontId="0" fillId="10" borderId="0" xfId="0" applyFill="1" applyBorder="1" applyAlignment="1">
      <alignment horizontal="center" vertical="center" wrapText="1"/>
    </xf>
    <xf numFmtId="0" fontId="12" fillId="19" borderId="11" xfId="6" applyNumberFormat="1" applyFill="1" applyBorder="1" applyAlignment="1">
      <alignment horizontal="center" vertical="center" wrapText="1"/>
    </xf>
    <xf numFmtId="0" fontId="12" fillId="19" borderId="12" xfId="6" applyNumberFormat="1" applyFill="1" applyBorder="1" applyAlignment="1">
      <alignment horizontal="center" vertical="center" wrapText="1"/>
    </xf>
    <xf numFmtId="164" fontId="20" fillId="0" borderId="7" xfId="5" applyFont="1" applyFill="1" applyAlignment="1">
      <alignment horizontal="center" vertical="center" wrapText="1"/>
    </xf>
    <xf numFmtId="164" fontId="20" fillId="0" borderId="0" xfId="5" applyFont="1" applyFill="1" applyBorder="1" applyAlignment="1">
      <alignment horizontal="center" vertical="center" wrapText="1"/>
    </xf>
    <xf numFmtId="164" fontId="20" fillId="0" borderId="20" xfId="5" applyFont="1" applyFill="1" applyBorder="1" applyAlignment="1">
      <alignment horizontal="center" vertical="center" wrapText="1"/>
    </xf>
    <xf numFmtId="164" fontId="20" fillId="0" borderId="11" xfId="5" applyFont="1" applyFill="1" applyBorder="1" applyAlignment="1">
      <alignment horizontal="center" vertical="center" wrapText="1"/>
    </xf>
    <xf numFmtId="164" fontId="20" fillId="0" borderId="21" xfId="5" applyFont="1" applyFill="1" applyBorder="1" applyAlignment="1">
      <alignment horizontal="center" vertical="center" wrapText="1"/>
    </xf>
    <xf numFmtId="0" fontId="12" fillId="9" borderId="0" xfId="6" applyNumberFormat="1" applyFill="1" applyBorder="1" applyAlignment="1">
      <alignment horizontal="center" vertical="top" wrapText="1"/>
    </xf>
    <xf numFmtId="0" fontId="12" fillId="9" borderId="11" xfId="6" applyNumberFormat="1" applyFill="1" applyBorder="1" applyAlignment="1">
      <alignment horizontal="center" vertical="top" wrapText="1"/>
    </xf>
  </cellXfs>
  <cellStyles count="16">
    <cellStyle name="40% - Accent1" xfId="1" builtinId="31" customBuiltin="1"/>
    <cellStyle name="Accent1" xfId="3" builtinId="29" customBuiltin="1"/>
    <cellStyle name="Accent5" xfId="4" builtinId="45" customBuiltin="1"/>
    <cellStyle name="Day" xfId="5" xr:uid="{00000000-0005-0000-0000-000003000000}"/>
    <cellStyle name="Day Detail" xfId="6" xr:uid="{00000000-0005-0000-0000-000004000000}"/>
    <cellStyle name="Explanatory Text" xfId="14" builtinId="53" customBuiltin="1"/>
    <cellStyle name="Heading 1" xfId="2" builtinId="16" customBuiltin="1"/>
    <cellStyle name="Heading 2" xfId="10" builtinId="17" customBuiltin="1"/>
    <cellStyle name="Heading 3" xfId="11" builtinId="18" customBuiltin="1"/>
    <cellStyle name="Heading 4" xfId="12" builtinId="19" customBuiltin="1"/>
    <cellStyle name="Normal" xfId="0" builtinId="0" customBuiltin="1"/>
    <cellStyle name="Note" xfId="13" builtinId="10" customBuiltin="1"/>
    <cellStyle name="Notes" xfId="7" xr:uid="{00000000-0005-0000-0000-00000C000000}"/>
    <cellStyle name="Notes Header" xfId="8" xr:uid="{00000000-0005-0000-0000-00000D000000}"/>
    <cellStyle name="Title" xfId="9" builtinId="15" customBuiltin="1"/>
    <cellStyle name="Total" xfId="15" builtinId="25" customBuiltin="1"/>
  </cellStyles>
  <dxfs count="207">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K188"/>
  <sheetViews>
    <sheetView showGridLines="0" tabSelected="1" topLeftCell="A88" zoomScale="60" zoomScaleNormal="60" workbookViewId="0">
      <selection activeCell="B139" sqref="B139:D139"/>
    </sheetView>
  </sheetViews>
  <sheetFormatPr defaultColWidth="8.875" defaultRowHeight="16.5" x14ac:dyDescent="0.3"/>
  <cols>
    <col min="1" max="1" width="2" customWidth="1"/>
    <col min="2" max="2" width="22.125" customWidth="1"/>
    <col min="3" max="4" width="32.125" customWidth="1"/>
    <col min="5" max="5" width="26.5" customWidth="1"/>
    <col min="6" max="6" width="43.5" customWidth="1"/>
    <col min="7" max="8" width="17.625" customWidth="1"/>
    <col min="9" max="9" width="2.5" customWidth="1"/>
    <col min="14" max="14" width="6.875" customWidth="1"/>
  </cols>
  <sheetData>
    <row r="1" spans="1:11" ht="54" hidden="1" customHeight="1" x14ac:dyDescent="0.7">
      <c r="A1" s="2"/>
      <c r="B1" s="1">
        <v>2020</v>
      </c>
      <c r="C1" s="51" t="s">
        <v>2</v>
      </c>
      <c r="D1" s="51"/>
      <c r="E1" s="51"/>
      <c r="F1" s="2"/>
      <c r="G1" s="2"/>
      <c r="H1" s="2"/>
    </row>
    <row r="2" spans="1:11" ht="14.25" hidden="1" customHeight="1" x14ac:dyDescent="0.3">
      <c r="A2" s="3"/>
      <c r="B2" s="5" t="s">
        <v>1</v>
      </c>
      <c r="C2" s="6" t="str">
        <f>UPPER(TEXT(C3,"dddd"))</f>
        <v>TUESDAY</v>
      </c>
      <c r="D2" s="5" t="str">
        <f t="shared" ref="D2:H2" si="0">UPPER(TEXT(D3,"dddd"))</f>
        <v>WEDNESDAY</v>
      </c>
      <c r="E2" s="6" t="str">
        <f t="shared" si="0"/>
        <v>THURSDAY</v>
      </c>
      <c r="F2" s="5" t="str">
        <f t="shared" si="0"/>
        <v>FRIDAY</v>
      </c>
      <c r="G2" s="6" t="str">
        <f t="shared" si="0"/>
        <v>SATURDAY</v>
      </c>
      <c r="H2" s="5" t="str">
        <f t="shared" si="0"/>
        <v>SUNDAY</v>
      </c>
      <c r="K2" s="22"/>
    </row>
    <row r="3" spans="1:11" ht="16.5" hidden="1" customHeight="1" x14ac:dyDescent="0.3">
      <c r="B3" s="4">
        <f t="array" ref="B3:H3">Days+1+DATE(Calendar1Year,Calendar1MonthOption,1)-WEEKDAY(DATE(Calendar1Year,Calendar1MonthOption,1),WeekdayOption)</f>
        <v>43829</v>
      </c>
      <c r="C3" s="4">
        <v>43830</v>
      </c>
      <c r="D3" s="4">
        <v>43831</v>
      </c>
      <c r="E3" s="4">
        <v>43832</v>
      </c>
      <c r="F3" s="4">
        <v>43833</v>
      </c>
      <c r="G3" s="12">
        <v>43834</v>
      </c>
      <c r="H3" s="12">
        <v>43835</v>
      </c>
      <c r="K3" s="22"/>
    </row>
    <row r="4" spans="1:11" ht="85.35" hidden="1" customHeight="1" x14ac:dyDescent="0.3">
      <c r="B4" s="86" t="s">
        <v>23</v>
      </c>
      <c r="C4" s="86"/>
      <c r="D4" s="86"/>
      <c r="E4" s="86"/>
      <c r="F4" s="87"/>
      <c r="G4" s="12"/>
      <c r="H4" s="13"/>
      <c r="K4" s="22"/>
    </row>
    <row r="5" spans="1:11" ht="16.5" hidden="1" customHeight="1" x14ac:dyDescent="0.3">
      <c r="B5" s="4">
        <f t="array" ref="B5:H5">Days+8+DATE(Calendar1Year,Calendar1MonthOption,1)-WEEKDAY(DATE(Calendar1Year,Calendar1MonthOption,1),WeekdayOption)</f>
        <v>43836</v>
      </c>
      <c r="C5" s="4">
        <v>43837</v>
      </c>
      <c r="D5" s="4">
        <v>43838</v>
      </c>
      <c r="E5" s="4">
        <v>43839</v>
      </c>
      <c r="F5" s="4">
        <v>43840</v>
      </c>
      <c r="G5" s="12">
        <v>43841</v>
      </c>
      <c r="H5" s="12">
        <v>43842</v>
      </c>
      <c r="K5" s="22"/>
    </row>
    <row r="6" spans="1:11" ht="56.25" hidden="1" customHeight="1" x14ac:dyDescent="0.3">
      <c r="B6" s="86" t="s">
        <v>23</v>
      </c>
      <c r="C6" s="86"/>
      <c r="D6" s="86"/>
      <c r="E6" s="86"/>
      <c r="F6" s="87"/>
      <c r="G6" s="13"/>
      <c r="H6" s="13"/>
      <c r="K6" s="20"/>
    </row>
    <row r="7" spans="1:11" ht="16.5" hidden="1" customHeight="1" x14ac:dyDescent="0.3">
      <c r="B7" s="4">
        <f t="array" ref="B7:H7">Days+15+DATE(Calendar1Year,Calendar1MonthOption,1)-WEEKDAY(DATE(Calendar1Year,Calendar1MonthOption,1),WeekdayOption)</f>
        <v>43843</v>
      </c>
      <c r="C7" s="4">
        <v>43844</v>
      </c>
      <c r="D7" s="4">
        <v>43845</v>
      </c>
      <c r="E7" s="4">
        <v>43846</v>
      </c>
      <c r="F7" s="4">
        <v>43847</v>
      </c>
      <c r="G7" s="12">
        <v>43848</v>
      </c>
      <c r="H7" s="12">
        <v>43849</v>
      </c>
      <c r="K7" s="22"/>
    </row>
    <row r="8" spans="1:11" ht="86.45" hidden="1" customHeight="1" x14ac:dyDescent="0.3">
      <c r="B8" s="86" t="s">
        <v>23</v>
      </c>
      <c r="C8" s="87"/>
      <c r="D8" s="83" t="s">
        <v>19</v>
      </c>
      <c r="E8" s="83"/>
      <c r="F8" s="83"/>
      <c r="G8" s="12"/>
      <c r="H8" s="12"/>
      <c r="K8" s="22"/>
    </row>
    <row r="9" spans="1:11" ht="16.5" hidden="1" customHeight="1" x14ac:dyDescent="0.3">
      <c r="B9" s="4">
        <f t="array" ref="B9:H9">Days+22+DATE(Calendar1Year,Calendar1MonthOption,1)-WEEKDAY(DATE(Calendar1Year,Calendar1MonthOption,1),WeekdayOption)</f>
        <v>43850</v>
      </c>
      <c r="C9" s="4">
        <v>43851</v>
      </c>
      <c r="D9" s="4">
        <v>43852</v>
      </c>
      <c r="E9" s="4">
        <v>43853</v>
      </c>
      <c r="F9" s="4">
        <v>43854</v>
      </c>
      <c r="G9" s="12">
        <v>43855</v>
      </c>
      <c r="H9" s="12">
        <v>43856</v>
      </c>
    </row>
    <row r="10" spans="1:11" ht="56.25" hidden="1" customHeight="1" x14ac:dyDescent="0.3">
      <c r="B10" s="83" t="s">
        <v>19</v>
      </c>
      <c r="C10" s="83"/>
      <c r="D10" s="83"/>
      <c r="E10" s="83"/>
      <c r="F10" s="84"/>
      <c r="G10" s="12"/>
      <c r="H10" s="12"/>
    </row>
    <row r="11" spans="1:11" ht="16.5" hidden="1" customHeight="1" x14ac:dyDescent="0.3">
      <c r="B11" s="4">
        <f t="array" ref="B11:H11">Days+29+DATE(Calendar1Year,Calendar1MonthOption,1)-WEEKDAY(DATE(Calendar1Year,Calendar1MonthOption,1),WeekdayOption)</f>
        <v>43857</v>
      </c>
      <c r="C11" s="4">
        <v>43858</v>
      </c>
      <c r="D11" s="4">
        <v>43859</v>
      </c>
      <c r="E11" s="4">
        <v>43860</v>
      </c>
      <c r="F11" s="4">
        <v>43861</v>
      </c>
      <c r="G11" s="12">
        <v>43862</v>
      </c>
      <c r="H11" s="12">
        <v>43863</v>
      </c>
    </row>
    <row r="12" spans="1:11" ht="57" hidden="1" customHeight="1" x14ac:dyDescent="0.3">
      <c r="B12" s="83" t="s">
        <v>19</v>
      </c>
      <c r="C12" s="83"/>
      <c r="D12" s="83"/>
      <c r="E12" s="83"/>
      <c r="F12" s="84"/>
      <c r="G12" s="13"/>
      <c r="H12" s="13"/>
    </row>
    <row r="13" spans="1:11" ht="54" hidden="1" customHeight="1" x14ac:dyDescent="0.7">
      <c r="A13" s="2"/>
      <c r="B13" s="1">
        <f>YEAR(DATE(Calendar1Year,Calendar1MonthOption+1,1))</f>
        <v>2020</v>
      </c>
      <c r="C13" s="51" t="str">
        <f>TEXT(DATE(Calendar1Year,Calendar1MonthOption+1,1),"mmmm")</f>
        <v>February</v>
      </c>
      <c r="D13" s="51"/>
      <c r="E13" s="51"/>
      <c r="F13" s="7"/>
      <c r="G13" s="7"/>
      <c r="H13" s="2"/>
    </row>
    <row r="14" spans="1:11" ht="14.25" hidden="1" customHeight="1" x14ac:dyDescent="0.3">
      <c r="A14" s="3"/>
      <c r="B14" s="5" t="str">
        <f>UPPER(TEXT(B15,"dddd"))</f>
        <v>MONDAY</v>
      </c>
      <c r="C14" s="6" t="str">
        <f t="shared" ref="C14:H14" si="1">UPPER(TEXT(C15,"dddd"))</f>
        <v>TUESDAY</v>
      </c>
      <c r="D14" s="5" t="str">
        <f t="shared" si="1"/>
        <v>WEDNESDAY</v>
      </c>
      <c r="E14" s="6" t="str">
        <f t="shared" si="1"/>
        <v>THURSDAY</v>
      </c>
      <c r="F14" s="5" t="str">
        <f t="shared" si="1"/>
        <v>FRIDAY</v>
      </c>
      <c r="G14" s="6" t="str">
        <f t="shared" si="1"/>
        <v>SATURDAY</v>
      </c>
      <c r="H14" s="5" t="str">
        <f t="shared" si="1"/>
        <v>SUNDAY</v>
      </c>
    </row>
    <row r="15" spans="1:11" ht="16.5" hidden="1" customHeight="1" x14ac:dyDescent="0.3">
      <c r="B15" s="4">
        <f t="array" ref="B15:H15">Days+1+DATE(Calendar2Year,Calendar2MonthOption,1)-WEEKDAY(DATE(Calendar2Year,Calendar2MonthOption,1),WeekdayOption)</f>
        <v>43857</v>
      </c>
      <c r="C15" s="4">
        <v>43858</v>
      </c>
      <c r="D15" s="4">
        <v>43859</v>
      </c>
      <c r="E15" s="4">
        <v>43860</v>
      </c>
      <c r="F15" s="4">
        <v>43861</v>
      </c>
      <c r="G15" s="12">
        <v>43862</v>
      </c>
      <c r="H15" s="12">
        <v>43863</v>
      </c>
    </row>
    <row r="16" spans="1:11" ht="43.35" hidden="1" customHeight="1" x14ac:dyDescent="0.3">
      <c r="B16" s="83" t="s">
        <v>19</v>
      </c>
      <c r="C16" s="83"/>
      <c r="D16" s="83"/>
      <c r="E16" s="83"/>
      <c r="F16" s="84"/>
      <c r="G16" s="12"/>
      <c r="H16" s="12"/>
    </row>
    <row r="17" spans="1:8" ht="16.5" hidden="1" customHeight="1" x14ac:dyDescent="0.3">
      <c r="B17" s="4">
        <f t="array" ref="B17:H17">Days+8+DATE(Calendar2Year,Calendar2MonthOption,1)-WEEKDAY(DATE(Calendar2Year,Calendar2MonthOption,1),WeekdayOption)</f>
        <v>43864</v>
      </c>
      <c r="C17" s="4">
        <v>43865</v>
      </c>
      <c r="D17" s="4">
        <v>43866</v>
      </c>
      <c r="E17" s="4">
        <v>43867</v>
      </c>
      <c r="F17" s="4">
        <v>43868</v>
      </c>
      <c r="G17" s="12">
        <v>43869</v>
      </c>
      <c r="H17" s="12">
        <v>43870</v>
      </c>
    </row>
    <row r="18" spans="1:8" ht="56.25" hidden="1" customHeight="1" x14ac:dyDescent="0.3">
      <c r="B18" s="83" t="s">
        <v>19</v>
      </c>
      <c r="C18" s="83"/>
      <c r="D18" s="83"/>
      <c r="E18" s="83"/>
      <c r="F18" s="84"/>
      <c r="G18" s="13"/>
      <c r="H18" s="13"/>
    </row>
    <row r="19" spans="1:8" ht="16.5" hidden="1" customHeight="1" x14ac:dyDescent="0.3">
      <c r="B19" s="4">
        <f t="array" ref="B19:H19">Days+15+DATE(Calendar2Year,Calendar2MonthOption,1)-WEEKDAY(DATE(Calendar2Year,Calendar2MonthOption,1),WeekdayOption)</f>
        <v>43871</v>
      </c>
      <c r="C19" s="4">
        <v>43872</v>
      </c>
      <c r="D19" s="4">
        <v>43873</v>
      </c>
      <c r="E19" s="4">
        <v>43874</v>
      </c>
      <c r="F19" s="4">
        <v>43875</v>
      </c>
      <c r="G19" s="12">
        <v>43876</v>
      </c>
      <c r="H19" s="12">
        <v>43877</v>
      </c>
    </row>
    <row r="20" spans="1:8" ht="56.25" hidden="1" customHeight="1" x14ac:dyDescent="0.3">
      <c r="B20" s="83" t="s">
        <v>19</v>
      </c>
      <c r="C20" s="83"/>
      <c r="D20" s="83"/>
      <c r="E20" s="83"/>
      <c r="F20" s="84"/>
      <c r="G20" s="13"/>
      <c r="H20" s="13"/>
    </row>
    <row r="21" spans="1:8" ht="16.5" hidden="1" customHeight="1" x14ac:dyDescent="0.3">
      <c r="B21" s="4">
        <f t="array" ref="B21:H21">Days+22+DATE(Calendar2Year,Calendar2MonthOption,1)-WEEKDAY(DATE(Calendar2Year,Calendar2MonthOption,1),WeekdayOption)</f>
        <v>43878</v>
      </c>
      <c r="C21" s="4">
        <v>43879</v>
      </c>
      <c r="D21" s="4">
        <v>43880</v>
      </c>
      <c r="E21" s="4">
        <v>43881</v>
      </c>
      <c r="F21" s="4">
        <v>43882</v>
      </c>
      <c r="G21" s="12">
        <v>43883</v>
      </c>
      <c r="H21" s="12">
        <v>43884</v>
      </c>
    </row>
    <row r="22" spans="1:8" ht="36" hidden="1" customHeight="1" x14ac:dyDescent="0.3">
      <c r="B22" s="16" t="s">
        <v>9</v>
      </c>
      <c r="C22" s="85" t="s">
        <v>20</v>
      </c>
      <c r="D22" s="85"/>
      <c r="E22" s="85"/>
      <c r="F22" s="85"/>
      <c r="G22" s="13"/>
      <c r="H22" s="13"/>
    </row>
    <row r="23" spans="1:8" ht="16.5" hidden="1" customHeight="1" x14ac:dyDescent="0.3">
      <c r="B23" s="4">
        <f t="array" ref="B23:H23">Days+29+DATE(Calendar2Year,Calendar2MonthOption,1)-WEEKDAY(DATE(Calendar2Year,Calendar2MonthOption,1),WeekdayOption)</f>
        <v>43885</v>
      </c>
      <c r="C23" s="4">
        <v>43886</v>
      </c>
      <c r="D23" s="4">
        <v>43887</v>
      </c>
      <c r="E23" s="4">
        <v>43888</v>
      </c>
      <c r="F23" s="4">
        <v>43889</v>
      </c>
      <c r="G23" s="12">
        <v>43890</v>
      </c>
      <c r="H23" s="12">
        <v>43891</v>
      </c>
    </row>
    <row r="24" spans="1:8" ht="53.45" hidden="1" customHeight="1" x14ac:dyDescent="0.3">
      <c r="B24" s="74" t="s">
        <v>20</v>
      </c>
      <c r="C24" s="74"/>
      <c r="D24" s="76" t="s">
        <v>21</v>
      </c>
      <c r="E24" s="76"/>
      <c r="F24" s="18" t="s">
        <v>22</v>
      </c>
      <c r="G24" s="13"/>
      <c r="H24" s="13"/>
    </row>
    <row r="25" spans="1:8" ht="16.5" hidden="1" customHeight="1" x14ac:dyDescent="0.3">
      <c r="B25" s="4">
        <f t="array" ref="B25:C25">Days+36+DATE(Calendar2Year,Calendar2MonthOption,1)-WEEKDAY(DATE(Calendar2Year,Calendar2MonthOption,1),WeekdayOption)</f>
        <v>43892</v>
      </c>
      <c r="C25" s="4">
        <v>43893</v>
      </c>
      <c r="D25" s="88" t="s">
        <v>0</v>
      </c>
      <c r="E25" s="88"/>
      <c r="F25" s="88"/>
      <c r="G25" s="88"/>
      <c r="H25" s="88"/>
    </row>
    <row r="26" spans="1:8" ht="63.75" hidden="1" customHeight="1" x14ac:dyDescent="0.3">
      <c r="B26" s="8"/>
      <c r="C26" s="8"/>
      <c r="D26" s="81"/>
      <c r="E26" s="81"/>
      <c r="F26" s="81"/>
      <c r="G26" s="81"/>
      <c r="H26" s="81"/>
    </row>
    <row r="27" spans="1:8" ht="54" customHeight="1" x14ac:dyDescent="0.7">
      <c r="A27" s="2"/>
      <c r="B27" s="1">
        <f>YEAR(DATE(Calendar2Year,Calendar2MonthOption+1,1))</f>
        <v>2020</v>
      </c>
      <c r="C27" s="51" t="str">
        <f>TEXT(DATE(Calendar2Year,Calendar2MonthOption+1,1),"mmmm")</f>
        <v>March</v>
      </c>
      <c r="D27" s="51"/>
      <c r="E27" s="51"/>
      <c r="F27" s="7"/>
      <c r="G27" s="7"/>
      <c r="H27" s="2"/>
    </row>
    <row r="28" spans="1:8" ht="14.25" customHeight="1" x14ac:dyDescent="0.3">
      <c r="A28" s="3"/>
      <c r="B28" s="5" t="str">
        <f>UPPER(TEXT(B29,"dddd"))</f>
        <v>MONDAY</v>
      </c>
      <c r="C28" s="6" t="str">
        <f t="shared" ref="C28" si="2">UPPER(TEXT(C29,"dddd"))</f>
        <v>TUESDAY</v>
      </c>
      <c r="D28" s="5" t="str">
        <f t="shared" ref="D28" si="3">UPPER(TEXT(D29,"dddd"))</f>
        <v>WEDNESDAY</v>
      </c>
      <c r="E28" s="6" t="str">
        <f t="shared" ref="E28" si="4">UPPER(TEXT(E29,"dddd"))</f>
        <v>THURSDAY</v>
      </c>
      <c r="F28" s="5" t="str">
        <f t="shared" ref="F28" si="5">UPPER(TEXT(F29,"dddd"))</f>
        <v>FRIDAY</v>
      </c>
      <c r="G28" s="6" t="str">
        <f t="shared" ref="G28" si="6">UPPER(TEXT(G29,"dddd"))</f>
        <v>SATURDAY</v>
      </c>
      <c r="H28" s="5" t="str">
        <f t="shared" ref="H28" si="7">UPPER(TEXT(H29,"dddd"))</f>
        <v>SUNDAY</v>
      </c>
    </row>
    <row r="29" spans="1:8" ht="16.5" customHeight="1" x14ac:dyDescent="0.3">
      <c r="B29" s="4">
        <f t="array" ref="B29:H29">Days+1+DATE(Calendar3Year,Calendar3MonthOption,1)-WEEKDAY(DATE(Calendar3Year,Calendar3MonthOption,1),WeekdayOption)</f>
        <v>43885</v>
      </c>
      <c r="C29" s="4">
        <v>43886</v>
      </c>
      <c r="D29" s="4">
        <v>43887</v>
      </c>
      <c r="E29" s="4">
        <v>43888</v>
      </c>
      <c r="F29" s="4">
        <v>43889</v>
      </c>
      <c r="G29" s="12">
        <v>43890</v>
      </c>
      <c r="H29" s="12">
        <v>43891</v>
      </c>
    </row>
    <row r="30" spans="1:8" ht="55.35" customHeight="1" x14ac:dyDescent="0.3">
      <c r="B30" s="74" t="s">
        <v>20</v>
      </c>
      <c r="C30" s="75"/>
      <c r="D30" s="76" t="s">
        <v>21</v>
      </c>
      <c r="E30" s="76"/>
      <c r="F30" s="18" t="s">
        <v>22</v>
      </c>
      <c r="G30" s="12"/>
      <c r="H30" s="12"/>
    </row>
    <row r="31" spans="1:8" ht="16.5" customHeight="1" x14ac:dyDescent="0.3">
      <c r="B31" s="4">
        <f t="array" ref="B31:H31">Days+8+DATE(Calendar3Year,Calendar3MonthOption,1)-WEEKDAY(DATE(Calendar3Year,Calendar3MonthOption,1),WeekdayOption)</f>
        <v>43892</v>
      </c>
      <c r="C31" s="4">
        <v>43893</v>
      </c>
      <c r="D31" s="4">
        <v>43894</v>
      </c>
      <c r="E31" s="4">
        <v>43895</v>
      </c>
      <c r="F31" s="4">
        <v>43896</v>
      </c>
      <c r="G31" s="12">
        <v>43897</v>
      </c>
      <c r="H31" s="12">
        <v>43898</v>
      </c>
    </row>
    <row r="32" spans="1:8" ht="122.45" customHeight="1" x14ac:dyDescent="0.3">
      <c r="B32" s="41" t="s">
        <v>75</v>
      </c>
      <c r="C32" s="41"/>
      <c r="D32" s="41"/>
      <c r="E32" s="41"/>
      <c r="F32" s="28" t="s">
        <v>26</v>
      </c>
      <c r="G32" s="13"/>
      <c r="H32" s="13"/>
    </row>
    <row r="33" spans="1:8" ht="16.5" customHeight="1" x14ac:dyDescent="0.3">
      <c r="B33" s="21">
        <f t="array" ref="B33:H33">Days+15+DATE(Calendar3Year,Calendar3MonthOption,1)-WEEKDAY(DATE(Calendar3Year,Calendar3MonthOption,1),WeekdayOption)</f>
        <v>43899</v>
      </c>
      <c r="C33" s="21">
        <v>43900</v>
      </c>
      <c r="D33" s="21">
        <v>43901</v>
      </c>
      <c r="E33" s="21">
        <v>43902</v>
      </c>
      <c r="F33" s="21">
        <v>43903</v>
      </c>
      <c r="G33" s="12">
        <v>43904</v>
      </c>
      <c r="H33" s="12">
        <v>43905</v>
      </c>
    </row>
    <row r="34" spans="1:8" ht="91.7" customHeight="1" x14ac:dyDescent="0.3">
      <c r="B34" s="77" t="s">
        <v>76</v>
      </c>
      <c r="C34" s="77"/>
      <c r="D34" s="77"/>
      <c r="E34" s="78"/>
      <c r="F34" s="28" t="s">
        <v>25</v>
      </c>
      <c r="G34" s="13"/>
      <c r="H34" s="13"/>
    </row>
    <row r="35" spans="1:8" ht="16.5" customHeight="1" x14ac:dyDescent="0.3">
      <c r="B35" s="4">
        <f t="array" ref="B35:H35">Days+22+DATE(Calendar3Year,Calendar3MonthOption,1)-WEEKDAY(DATE(Calendar3Year,Calendar3MonthOption,1),WeekdayOption)</f>
        <v>43906</v>
      </c>
      <c r="C35" s="4">
        <v>43907</v>
      </c>
      <c r="D35" s="4">
        <v>43908</v>
      </c>
      <c r="E35" s="4">
        <v>43909</v>
      </c>
      <c r="F35" s="4">
        <v>43910</v>
      </c>
      <c r="G35" s="12">
        <v>43911</v>
      </c>
      <c r="H35" s="12">
        <v>43912</v>
      </c>
    </row>
    <row r="36" spans="1:8" ht="44.45" customHeight="1" x14ac:dyDescent="0.3">
      <c r="B36" s="80" t="s">
        <v>4</v>
      </c>
      <c r="C36" s="80"/>
      <c r="D36" s="15" t="s">
        <v>5</v>
      </c>
      <c r="F36" s="20"/>
      <c r="G36" s="13"/>
      <c r="H36" s="13"/>
    </row>
    <row r="37" spans="1:8" ht="16.5" customHeight="1" x14ac:dyDescent="0.3">
      <c r="B37" s="4">
        <f t="array" ref="B37:H37">Days+29+DATE(Calendar3Year,Calendar3MonthOption,1)-WEEKDAY(DATE(Calendar3Year,Calendar3MonthOption,1),WeekdayOption)</f>
        <v>43913</v>
      </c>
      <c r="C37" s="4">
        <v>43914</v>
      </c>
      <c r="D37" s="4">
        <v>43915</v>
      </c>
      <c r="E37" s="4">
        <v>43916</v>
      </c>
      <c r="F37" s="4">
        <v>43917</v>
      </c>
      <c r="G37" s="12">
        <v>43918</v>
      </c>
      <c r="H37" s="12">
        <v>43919</v>
      </c>
    </row>
    <row r="38" spans="1:8" ht="93" customHeight="1" x14ac:dyDescent="0.3">
      <c r="B38" s="14" t="s">
        <v>18</v>
      </c>
      <c r="C38" s="17" t="s">
        <v>7</v>
      </c>
      <c r="D38" s="8"/>
      <c r="E38" s="19" t="s">
        <v>8</v>
      </c>
      <c r="F38" s="25" t="s">
        <v>24</v>
      </c>
      <c r="G38" s="12"/>
      <c r="H38" s="12"/>
    </row>
    <row r="39" spans="1:8" ht="16.5" customHeight="1" x14ac:dyDescent="0.3">
      <c r="B39" s="4">
        <f t="array" ref="B39:C39">Days+36+DATE(Calendar3Year,Calendar3MonthOption,1)-WEEKDAY(DATE(Calendar3Year,Calendar3MonthOption,1),WeekdayOption)</f>
        <v>43920</v>
      </c>
      <c r="C39" s="4">
        <v>43921</v>
      </c>
      <c r="D39" s="88" t="s">
        <v>0</v>
      </c>
      <c r="E39" s="88"/>
      <c r="F39" s="88"/>
      <c r="G39" s="88"/>
      <c r="H39" s="88"/>
    </row>
    <row r="40" spans="1:8" ht="63.75" customHeight="1" x14ac:dyDescent="0.3">
      <c r="B40" s="8"/>
      <c r="C40" s="8"/>
      <c r="D40" s="81"/>
      <c r="E40" s="81"/>
      <c r="F40" s="81"/>
      <c r="G40" s="81"/>
      <c r="H40" s="81"/>
    </row>
    <row r="41" spans="1:8" ht="54" customHeight="1" x14ac:dyDescent="0.7">
      <c r="A41" s="2"/>
      <c r="B41" s="1">
        <f>YEAR(DATE(Calendar3Year,Calendar3MonthOption+1,1))</f>
        <v>2020</v>
      </c>
      <c r="C41" s="51" t="str">
        <f>TEXT(DATE(Calendar3Year,Calendar3MonthOption+1,1),"mmmm")</f>
        <v>April</v>
      </c>
      <c r="D41" s="51"/>
      <c r="E41" s="51"/>
      <c r="F41" s="7"/>
      <c r="G41" s="7"/>
      <c r="H41" s="2"/>
    </row>
    <row r="42" spans="1:8" ht="14.25" customHeight="1" x14ac:dyDescent="0.3">
      <c r="A42" s="3"/>
      <c r="B42" s="5" t="str">
        <f>UPPER(TEXT(B43,"dddd"))</f>
        <v>MONDAY</v>
      </c>
      <c r="C42" s="6" t="str">
        <f t="shared" ref="C42" si="8">UPPER(TEXT(C43,"dddd"))</f>
        <v>TUESDAY</v>
      </c>
      <c r="D42" s="5" t="str">
        <f t="shared" ref="D42" si="9">UPPER(TEXT(D43,"dddd"))</f>
        <v>WEDNESDAY</v>
      </c>
      <c r="E42" s="6" t="str">
        <f t="shared" ref="E42" si="10">UPPER(TEXT(E43,"dddd"))</f>
        <v>THURSDAY</v>
      </c>
      <c r="F42" s="5" t="str">
        <f t="shared" ref="F42" si="11">UPPER(TEXT(F43,"dddd"))</f>
        <v>FRIDAY</v>
      </c>
      <c r="G42" s="6" t="str">
        <f t="shared" ref="G42" si="12">UPPER(TEXT(G43,"dddd"))</f>
        <v>SATURDAY</v>
      </c>
      <c r="H42" s="5" t="str">
        <f t="shared" ref="H42" si="13">UPPER(TEXT(H43,"dddd"))</f>
        <v>SUNDAY</v>
      </c>
    </row>
    <row r="43" spans="1:8" ht="16.350000000000001" customHeight="1" x14ac:dyDescent="0.3">
      <c r="B43" s="4">
        <f t="array" ref="B43:H43">Days+1+DATE(Calendar4Year,Calendar4MonthOption,1)-WEEKDAY(DATE(Calendar4Year,Calendar4MonthOption,1),WeekdayOption)</f>
        <v>43920</v>
      </c>
      <c r="C43" s="4">
        <v>43921</v>
      </c>
      <c r="D43" s="4">
        <v>43922</v>
      </c>
      <c r="E43" s="4">
        <v>43923</v>
      </c>
      <c r="F43" s="4">
        <v>43924</v>
      </c>
      <c r="G43" s="12">
        <v>43925</v>
      </c>
      <c r="H43" s="12">
        <v>43926</v>
      </c>
    </row>
    <row r="44" spans="1:8" ht="84.6" customHeight="1" x14ac:dyDescent="0.3">
      <c r="B44" s="77" t="s">
        <v>75</v>
      </c>
      <c r="C44" s="77"/>
      <c r="D44" s="77"/>
      <c r="E44" s="77"/>
      <c r="F44" s="77"/>
      <c r="G44" s="13"/>
      <c r="H44" s="13"/>
    </row>
    <row r="45" spans="1:8" ht="16.5" customHeight="1" x14ac:dyDescent="0.3">
      <c r="B45" s="4">
        <f t="array" ref="B45:H45">Days+8+DATE(Calendar4Year,Calendar4MonthOption,1)-WEEKDAY(DATE(Calendar4Year,Calendar4MonthOption,1),WeekdayOption)</f>
        <v>43927</v>
      </c>
      <c r="C45" s="4">
        <v>43928</v>
      </c>
      <c r="D45" s="4">
        <v>43929</v>
      </c>
      <c r="E45" s="4">
        <v>43930</v>
      </c>
      <c r="F45" s="4">
        <v>43931</v>
      </c>
      <c r="G45" s="12">
        <v>43932</v>
      </c>
      <c r="H45" s="12">
        <v>43933</v>
      </c>
    </row>
    <row r="46" spans="1:8" ht="82.35" customHeight="1" x14ac:dyDescent="0.3">
      <c r="B46" s="77" t="s">
        <v>76</v>
      </c>
      <c r="C46" s="77"/>
      <c r="D46" s="77"/>
      <c r="E46" s="78"/>
      <c r="F46" s="28" t="s">
        <v>26</v>
      </c>
      <c r="G46" s="13"/>
      <c r="H46" s="13"/>
    </row>
    <row r="47" spans="1:8" ht="16.5" customHeight="1" x14ac:dyDescent="0.3">
      <c r="B47" s="4">
        <f t="array" ref="B47:H47">Days+15+DATE(Calendar4Year,Calendar4MonthOption,1)-WEEKDAY(DATE(Calendar4Year,Calendar4MonthOption,1),WeekdayOption)</f>
        <v>43934</v>
      </c>
      <c r="C47" s="4">
        <v>43935</v>
      </c>
      <c r="D47" s="4">
        <v>43936</v>
      </c>
      <c r="E47" s="4">
        <v>43937</v>
      </c>
      <c r="F47" s="4">
        <v>43938</v>
      </c>
      <c r="G47" s="12">
        <v>43939</v>
      </c>
      <c r="H47" s="12">
        <v>43940</v>
      </c>
    </row>
    <row r="48" spans="1:8" ht="95.45" customHeight="1" x14ac:dyDescent="0.3">
      <c r="C48" s="28" t="s">
        <v>25</v>
      </c>
      <c r="D48" s="79" t="s">
        <v>4</v>
      </c>
      <c r="E48" s="80"/>
      <c r="F48" s="80"/>
      <c r="G48" s="13"/>
      <c r="H48" s="13"/>
    </row>
    <row r="49" spans="1:8" ht="16.5" customHeight="1" x14ac:dyDescent="0.3">
      <c r="B49" s="4">
        <f t="array" ref="B49:H49">Days+22+DATE(Calendar4Year,Calendar4MonthOption,1)-WEEKDAY(DATE(Calendar4Year,Calendar4MonthOption,1),WeekdayOption)</f>
        <v>43941</v>
      </c>
      <c r="C49" s="4">
        <v>43942</v>
      </c>
      <c r="D49" s="4">
        <v>43943</v>
      </c>
      <c r="E49" s="4">
        <v>43944</v>
      </c>
      <c r="F49" s="4">
        <v>43945</v>
      </c>
      <c r="G49" s="12">
        <v>43946</v>
      </c>
      <c r="H49" s="12">
        <v>43947</v>
      </c>
    </row>
    <row r="50" spans="1:8" ht="117.6" customHeight="1" x14ac:dyDescent="0.3">
      <c r="B50" s="29" t="s">
        <v>4</v>
      </c>
      <c r="C50" s="15" t="s">
        <v>28</v>
      </c>
      <c r="E50" s="23"/>
      <c r="F50" s="28" t="s">
        <v>27</v>
      </c>
      <c r="G50" s="13"/>
      <c r="H50" s="13"/>
    </row>
    <row r="51" spans="1:8" ht="16.5" customHeight="1" x14ac:dyDescent="0.3">
      <c r="B51" s="4">
        <f t="array" ref="B51:H51">Days+29+DATE(Calendar4Year,Calendar4MonthOption,1)-WEEKDAY(DATE(Calendar4Year,Calendar4MonthOption,1),WeekdayOption)</f>
        <v>43948</v>
      </c>
      <c r="C51" s="4">
        <v>43949</v>
      </c>
      <c r="D51" s="4">
        <v>43950</v>
      </c>
      <c r="E51" s="4">
        <v>43951</v>
      </c>
      <c r="F51" s="4">
        <v>43952</v>
      </c>
      <c r="G51" s="12">
        <v>43953</v>
      </c>
      <c r="H51" s="12">
        <v>43954</v>
      </c>
    </row>
    <row r="52" spans="1:8" ht="57" customHeight="1" x14ac:dyDescent="0.3">
      <c r="C52" s="17" t="s">
        <v>7</v>
      </c>
      <c r="D52" s="24"/>
      <c r="E52" s="19" t="s">
        <v>8</v>
      </c>
      <c r="F52" s="20"/>
      <c r="G52" s="13"/>
      <c r="H52" s="13"/>
    </row>
    <row r="53" spans="1:8" ht="16.5" customHeight="1" x14ac:dyDescent="0.3">
      <c r="B53" s="4">
        <f t="array" ref="B53:C53">Days+36+DATE(Calendar4Year,Calendar4MonthOption,1)-WEEKDAY(DATE(Calendar4Year,Calendar4MonthOption,1),WeekdayOption)</f>
        <v>43955</v>
      </c>
      <c r="C53" s="4">
        <v>43956</v>
      </c>
      <c r="D53" s="49" t="s">
        <v>0</v>
      </c>
      <c r="E53" s="50"/>
      <c r="F53" s="50"/>
      <c r="G53" s="50"/>
      <c r="H53" s="50"/>
    </row>
    <row r="54" spans="1:8" ht="62.45" customHeight="1" x14ac:dyDescent="0.3">
      <c r="B54" s="8"/>
      <c r="C54" s="8"/>
      <c r="D54" s="81"/>
      <c r="E54" s="81"/>
      <c r="F54" s="81"/>
      <c r="G54" s="81"/>
      <c r="H54" s="81"/>
    </row>
    <row r="55" spans="1:8" ht="54" customHeight="1" x14ac:dyDescent="0.7">
      <c r="A55" s="2"/>
      <c r="B55" s="1">
        <f>YEAR(DATE(Calendar4Year,Calendar4MonthOption+1,1))</f>
        <v>2020</v>
      </c>
      <c r="C55" s="51" t="str">
        <f>TEXT(DATE(Calendar4Year,Calendar4MonthOption+1,1),"mmmm")</f>
        <v>May</v>
      </c>
      <c r="D55" s="51"/>
      <c r="E55" s="51"/>
      <c r="F55" s="7"/>
      <c r="G55" s="7"/>
      <c r="H55" s="2"/>
    </row>
    <row r="56" spans="1:8" ht="14.25" customHeight="1" x14ac:dyDescent="0.3">
      <c r="A56" s="3"/>
      <c r="B56" s="5" t="str">
        <f>UPPER(TEXT(B57,"dddd"))</f>
        <v>MONDAY</v>
      </c>
      <c r="C56" s="6" t="str">
        <f t="shared" ref="C56" si="14">UPPER(TEXT(C57,"dddd"))</f>
        <v>TUESDAY</v>
      </c>
      <c r="D56" s="5" t="str">
        <f t="shared" ref="D56" si="15">UPPER(TEXT(D57,"dddd"))</f>
        <v>WEDNESDAY</v>
      </c>
      <c r="E56" s="6" t="str">
        <f t="shared" ref="E56" si="16">UPPER(TEXT(E57,"dddd"))</f>
        <v>THURSDAY</v>
      </c>
      <c r="F56" s="5" t="str">
        <f t="shared" ref="F56" si="17">UPPER(TEXT(F57,"dddd"))</f>
        <v>FRIDAY</v>
      </c>
      <c r="G56" s="6" t="str">
        <f t="shared" ref="G56" si="18">UPPER(TEXT(G57,"dddd"))</f>
        <v>SATURDAY</v>
      </c>
      <c r="H56" s="5" t="str">
        <f t="shared" ref="H56" si="19">UPPER(TEXT(H57,"dddd"))</f>
        <v>SUNDAY</v>
      </c>
    </row>
    <row r="57" spans="1:8" ht="21" x14ac:dyDescent="0.3">
      <c r="B57" s="4">
        <f t="array" ref="B57:H57">Days+1+DATE(Calendar5Year,Calendar5MonthOption,1)-WEEKDAY(DATE(Calendar5Year,Calendar5MonthOption,1),WeekdayOption)</f>
        <v>43948</v>
      </c>
      <c r="C57" s="4">
        <v>43949</v>
      </c>
      <c r="D57" s="4">
        <v>43950</v>
      </c>
      <c r="E57" s="4">
        <v>43951</v>
      </c>
      <c r="F57" s="4">
        <v>43952</v>
      </c>
      <c r="G57" s="12">
        <v>43953</v>
      </c>
      <c r="H57" s="12">
        <v>43954</v>
      </c>
    </row>
    <row r="58" spans="1:8" ht="38.450000000000003" customHeight="1" x14ac:dyDescent="0.3">
      <c r="B58" s="40" t="s">
        <v>33</v>
      </c>
      <c r="C58" s="40"/>
      <c r="D58" s="82"/>
      <c r="E58" s="48" t="s">
        <v>34</v>
      </c>
      <c r="F58" s="9" t="s">
        <v>54</v>
      </c>
      <c r="G58" s="12"/>
      <c r="H58" s="12"/>
    </row>
    <row r="59" spans="1:8" ht="29.45" customHeight="1" x14ac:dyDescent="0.3">
      <c r="B59" s="41"/>
      <c r="C59" s="41"/>
      <c r="D59" s="63"/>
      <c r="E59" s="48"/>
      <c r="F59" s="11" t="s">
        <v>3</v>
      </c>
      <c r="G59" s="12"/>
      <c r="H59" s="12"/>
    </row>
    <row r="60" spans="1:8" ht="16.5" customHeight="1" x14ac:dyDescent="0.3">
      <c r="B60" s="4">
        <f t="array" ref="B60:H60">Days+8+DATE(Calendar5Year,Calendar5MonthOption,1)-WEEKDAY(DATE(Calendar5Year,Calendar5MonthOption,1),WeekdayOption)</f>
        <v>43955</v>
      </c>
      <c r="C60" s="4">
        <v>43956</v>
      </c>
      <c r="D60" s="4">
        <v>43957</v>
      </c>
      <c r="E60" s="4">
        <v>43958</v>
      </c>
      <c r="F60" s="4">
        <v>43959</v>
      </c>
      <c r="G60" s="12">
        <v>43960</v>
      </c>
      <c r="H60" s="12">
        <v>43961</v>
      </c>
    </row>
    <row r="61" spans="1:8" ht="76.349999999999994" customHeight="1" x14ac:dyDescent="0.3">
      <c r="B61" s="77" t="s">
        <v>77</v>
      </c>
      <c r="C61" s="77"/>
      <c r="D61" s="77"/>
      <c r="E61" s="78"/>
      <c r="F61" s="28" t="s">
        <v>69</v>
      </c>
      <c r="G61" s="13"/>
      <c r="H61" s="13"/>
    </row>
    <row r="62" spans="1:8" ht="16.5" customHeight="1" x14ac:dyDescent="0.3">
      <c r="B62" s="4">
        <f t="array" ref="B62:H62">Days+15+DATE(Calendar5Year,Calendar5MonthOption,1)-WEEKDAY(DATE(Calendar5Year,Calendar5MonthOption,1),WeekdayOption)</f>
        <v>43962</v>
      </c>
      <c r="C62" s="4">
        <v>43963</v>
      </c>
      <c r="D62" s="4">
        <v>43964</v>
      </c>
      <c r="E62" s="4">
        <v>43965</v>
      </c>
      <c r="F62" s="4">
        <v>43966</v>
      </c>
      <c r="G62" s="12">
        <v>43967</v>
      </c>
      <c r="H62" s="12">
        <v>43968</v>
      </c>
    </row>
    <row r="63" spans="1:8" ht="85.35" customHeight="1" x14ac:dyDescent="0.3">
      <c r="B63" s="29"/>
      <c r="C63" s="28" t="s">
        <v>25</v>
      </c>
      <c r="D63" s="52" t="s">
        <v>32</v>
      </c>
      <c r="E63" s="44"/>
      <c r="F63" s="44"/>
      <c r="G63" s="13"/>
      <c r="H63" s="13"/>
    </row>
    <row r="64" spans="1:8" ht="16.5" customHeight="1" x14ac:dyDescent="0.3">
      <c r="B64" s="4">
        <f t="array" ref="B64:H64">Days+22+DATE(Calendar5Year,Calendar5MonthOption,1)-WEEKDAY(DATE(Calendar5Year,Calendar5MonthOption,1),WeekdayOption)</f>
        <v>43969</v>
      </c>
      <c r="C64" s="4">
        <v>43970</v>
      </c>
      <c r="D64" s="4">
        <v>43971</v>
      </c>
      <c r="E64" s="4">
        <v>43972</v>
      </c>
      <c r="F64" s="4">
        <v>43973</v>
      </c>
      <c r="G64" s="12">
        <v>43974</v>
      </c>
      <c r="H64" s="12">
        <v>43975</v>
      </c>
    </row>
    <row r="65" spans="1:8" x14ac:dyDescent="0.3">
      <c r="B65" s="43" t="s">
        <v>31</v>
      </c>
      <c r="C65" s="91" t="s">
        <v>28</v>
      </c>
      <c r="D65" s="8"/>
      <c r="E65" s="89" t="s">
        <v>29</v>
      </c>
      <c r="F65" s="11" t="s">
        <v>6</v>
      </c>
      <c r="G65" s="13"/>
      <c r="H65" s="13"/>
    </row>
    <row r="66" spans="1:8" ht="99.6" customHeight="1" x14ac:dyDescent="0.3">
      <c r="B66" s="44"/>
      <c r="C66" s="92"/>
      <c r="D66" s="8"/>
      <c r="E66" s="90"/>
      <c r="F66" s="28" t="s">
        <v>30</v>
      </c>
      <c r="G66" s="13"/>
      <c r="H66" s="13"/>
    </row>
    <row r="67" spans="1:8" ht="16.5" customHeight="1" x14ac:dyDescent="0.3">
      <c r="B67" s="4">
        <f t="array" ref="B67:H67">Days+29+DATE(Calendar5Year,Calendar5MonthOption,1)-WEEKDAY(DATE(Calendar5Year,Calendar5MonthOption,1),WeekdayOption)</f>
        <v>43976</v>
      </c>
      <c r="C67" s="4">
        <v>43977</v>
      </c>
      <c r="D67" s="4">
        <v>43978</v>
      </c>
      <c r="E67" s="4">
        <v>43979</v>
      </c>
      <c r="F67" s="4">
        <v>43980</v>
      </c>
      <c r="G67" s="12">
        <v>43981</v>
      </c>
      <c r="H67" s="12">
        <v>43982</v>
      </c>
    </row>
    <row r="68" spans="1:8" ht="33" customHeight="1" x14ac:dyDescent="0.3">
      <c r="B68" s="40" t="s">
        <v>10</v>
      </c>
      <c r="C68" s="8"/>
      <c r="D68" s="31" t="s">
        <v>7</v>
      </c>
      <c r="E68" s="19" t="s">
        <v>35</v>
      </c>
      <c r="F68" s="9" t="s">
        <v>53</v>
      </c>
      <c r="G68" s="12"/>
      <c r="H68" s="12"/>
    </row>
    <row r="69" spans="1:8" ht="33" customHeight="1" x14ac:dyDescent="0.3">
      <c r="B69" s="40"/>
      <c r="C69" s="8"/>
      <c r="D69" s="31"/>
      <c r="E69" s="19"/>
      <c r="F69" s="9"/>
      <c r="G69" s="12"/>
      <c r="H69" s="12"/>
    </row>
    <row r="70" spans="1:8" ht="46.7" customHeight="1" x14ac:dyDescent="0.3">
      <c r="B70" s="41"/>
      <c r="C70" s="40" t="s">
        <v>36</v>
      </c>
      <c r="D70" s="42"/>
      <c r="E70" s="19"/>
      <c r="F70" s="11" t="s">
        <v>3</v>
      </c>
      <c r="G70" s="12"/>
      <c r="H70" s="12"/>
    </row>
    <row r="71" spans="1:8" ht="16.5" customHeight="1" x14ac:dyDescent="0.3">
      <c r="B71" s="4">
        <f t="array" ref="B71:C71">Days+36+DATE(Calendar5Year,Calendar5MonthOption,1)-WEEKDAY(DATE(Calendar5Year,Calendar5MonthOption,1),WeekdayOption)</f>
        <v>43983</v>
      </c>
      <c r="C71" s="4">
        <v>43984</v>
      </c>
      <c r="D71" s="49" t="s">
        <v>0</v>
      </c>
      <c r="E71" s="50"/>
      <c r="F71" s="50"/>
      <c r="G71" s="50"/>
      <c r="H71" s="50"/>
    </row>
    <row r="72" spans="1:8" ht="63.75" customHeight="1" x14ac:dyDescent="0.3">
      <c r="B72" s="8"/>
      <c r="C72" s="8"/>
      <c r="D72" s="81"/>
      <c r="E72" s="81"/>
      <c r="F72" s="81"/>
      <c r="G72" s="81"/>
      <c r="H72" s="81"/>
    </row>
    <row r="73" spans="1:8" ht="54" customHeight="1" x14ac:dyDescent="0.7">
      <c r="A73" s="2"/>
      <c r="B73" s="1">
        <f>YEAR(DATE(Calendar5Year,Calendar5MonthOption+1,1))</f>
        <v>2020</v>
      </c>
      <c r="C73" s="51" t="str">
        <f>TEXT(DATE(Calendar5Year,Calendar5MonthOption+1,1),"mmmm")</f>
        <v>June</v>
      </c>
      <c r="D73" s="51"/>
      <c r="E73" s="51"/>
      <c r="F73" s="45"/>
      <c r="G73" s="45"/>
      <c r="H73" s="45"/>
    </row>
    <row r="74" spans="1:8" ht="14.25" customHeight="1" x14ac:dyDescent="0.3">
      <c r="A74" s="3"/>
      <c r="B74" s="5" t="str">
        <f>UPPER(TEXT(B75,"dddd"))</f>
        <v>MONDAY</v>
      </c>
      <c r="C74" s="6" t="str">
        <f t="shared" ref="C74" si="20">UPPER(TEXT(C75,"dddd"))</f>
        <v>TUESDAY</v>
      </c>
      <c r="D74" s="5" t="str">
        <f t="shared" ref="D74" si="21">UPPER(TEXT(D75,"dddd"))</f>
        <v>WEDNESDAY</v>
      </c>
      <c r="E74" s="6" t="str">
        <f t="shared" ref="E74" si="22">UPPER(TEXT(E75,"dddd"))</f>
        <v>THURSDAY</v>
      </c>
      <c r="F74" s="5" t="str">
        <f t="shared" ref="F74" si="23">UPPER(TEXT(F75,"dddd"))</f>
        <v>FRIDAY</v>
      </c>
      <c r="G74" s="6" t="str">
        <f t="shared" ref="G74" si="24">UPPER(TEXT(G75,"dddd"))</f>
        <v>SATURDAY</v>
      </c>
      <c r="H74" s="5" t="str">
        <f t="shared" ref="H74" si="25">UPPER(TEXT(H75,"dddd"))</f>
        <v>SUNDAY</v>
      </c>
    </row>
    <row r="75" spans="1:8" ht="16.5" customHeight="1" x14ac:dyDescent="0.3">
      <c r="B75" s="4">
        <f t="array" ref="B75:H75">Days+1+DATE(Calendar6Year,Calendar6MonthOption,1)-WEEKDAY(DATE(Calendar6Year,Calendar6MonthOption,1),WeekdayOption)</f>
        <v>43983</v>
      </c>
      <c r="C75" s="4">
        <v>43984</v>
      </c>
      <c r="D75" s="4">
        <v>43985</v>
      </c>
      <c r="E75" s="4">
        <v>43986</v>
      </c>
      <c r="F75" s="4">
        <v>43987</v>
      </c>
      <c r="G75" s="12">
        <v>43988</v>
      </c>
      <c r="H75" s="12">
        <v>43989</v>
      </c>
    </row>
    <row r="76" spans="1:8" ht="73.7" customHeight="1" x14ac:dyDescent="0.3">
      <c r="B76" s="55" t="s">
        <v>77</v>
      </c>
      <c r="C76" s="55"/>
      <c r="D76" s="55"/>
      <c r="E76" s="56"/>
      <c r="F76" s="28" t="s">
        <v>70</v>
      </c>
      <c r="G76" s="13"/>
      <c r="H76" s="13"/>
    </row>
    <row r="77" spans="1:8" ht="16.5" customHeight="1" x14ac:dyDescent="0.3">
      <c r="B77" s="4">
        <f t="array" ref="B77:H77">Days+8+DATE(Calendar6Year,Calendar6MonthOption,1)-WEEKDAY(DATE(Calendar6Year,Calendar6MonthOption,1),WeekdayOption)</f>
        <v>43990</v>
      </c>
      <c r="C77" s="4">
        <v>43991</v>
      </c>
      <c r="D77" s="4">
        <v>43992</v>
      </c>
      <c r="E77" s="4">
        <v>43993</v>
      </c>
      <c r="F77" s="4">
        <v>43994</v>
      </c>
      <c r="G77" s="12">
        <v>43995</v>
      </c>
      <c r="H77" s="12">
        <v>43996</v>
      </c>
    </row>
    <row r="78" spans="1:8" ht="87.6" customHeight="1" x14ac:dyDescent="0.3">
      <c r="B78" s="29"/>
      <c r="C78" s="28" t="s">
        <v>25</v>
      </c>
      <c r="D78" s="52" t="s">
        <v>32</v>
      </c>
      <c r="E78" s="44"/>
      <c r="F78" s="44"/>
      <c r="G78" s="13"/>
      <c r="H78" s="13"/>
    </row>
    <row r="79" spans="1:8" ht="16.5" customHeight="1" x14ac:dyDescent="0.3">
      <c r="B79" s="4">
        <f t="array" ref="B79:H79">Days+15+DATE(Calendar6Year,Calendar6MonthOption,1)-WEEKDAY(DATE(Calendar6Year,Calendar6MonthOption,1),WeekdayOption)</f>
        <v>43997</v>
      </c>
      <c r="C79" s="4">
        <v>43998</v>
      </c>
      <c r="D79" s="4">
        <v>43999</v>
      </c>
      <c r="E79" s="4">
        <v>44000</v>
      </c>
      <c r="F79" s="4">
        <v>44001</v>
      </c>
      <c r="G79" s="12">
        <v>44002</v>
      </c>
      <c r="H79" s="12">
        <v>44003</v>
      </c>
    </row>
    <row r="80" spans="1:8" ht="16.5" customHeight="1" x14ac:dyDescent="0.3">
      <c r="B80" s="43" t="s">
        <v>31</v>
      </c>
      <c r="C80" s="91" t="s">
        <v>28</v>
      </c>
      <c r="D80" s="8"/>
      <c r="E80" s="89" t="s">
        <v>38</v>
      </c>
      <c r="F80" s="11" t="s">
        <v>6</v>
      </c>
      <c r="G80" s="13"/>
      <c r="H80" s="13"/>
    </row>
    <row r="81" spans="1:8" ht="102.6" customHeight="1" x14ac:dyDescent="0.3">
      <c r="B81" s="44"/>
      <c r="C81" s="92"/>
      <c r="D81" s="8"/>
      <c r="E81" s="90"/>
      <c r="F81" s="28" t="s">
        <v>30</v>
      </c>
      <c r="G81" s="13"/>
      <c r="H81" s="13"/>
    </row>
    <row r="82" spans="1:8" ht="16.5" customHeight="1" x14ac:dyDescent="0.3">
      <c r="B82" s="4">
        <f t="array" ref="B82:H82">Days+22+DATE(Calendar6Year,Calendar6MonthOption,1)-WEEKDAY(DATE(Calendar6Year,Calendar6MonthOption,1),WeekdayOption)</f>
        <v>44004</v>
      </c>
      <c r="C82" s="4">
        <v>44005</v>
      </c>
      <c r="D82" s="4">
        <v>44006</v>
      </c>
      <c r="E82" s="4">
        <v>44007</v>
      </c>
      <c r="F82" s="4">
        <v>44008</v>
      </c>
      <c r="G82" s="12">
        <v>44009</v>
      </c>
      <c r="H82" s="12">
        <v>44010</v>
      </c>
    </row>
    <row r="83" spans="1:8" ht="49.35" customHeight="1" x14ac:dyDescent="0.3">
      <c r="B83" s="8"/>
      <c r="C83" s="17" t="s">
        <v>7</v>
      </c>
      <c r="D83" s="8"/>
      <c r="E83" s="46" t="s">
        <v>39</v>
      </c>
      <c r="F83" s="8"/>
      <c r="G83" s="12"/>
      <c r="H83" s="12"/>
    </row>
    <row r="84" spans="1:8" ht="21" customHeight="1" x14ac:dyDescent="0.3">
      <c r="B84" s="40" t="s">
        <v>67</v>
      </c>
      <c r="C84" s="40"/>
      <c r="D84" s="42"/>
      <c r="E84" s="46"/>
      <c r="F84" s="8"/>
      <c r="G84" s="12"/>
      <c r="H84" s="12"/>
    </row>
    <row r="85" spans="1:8" ht="40.700000000000003" customHeight="1" x14ac:dyDescent="0.3">
      <c r="B85" s="41"/>
      <c r="C85" s="41"/>
      <c r="D85" s="63"/>
      <c r="E85" s="47"/>
      <c r="F85" s="8"/>
      <c r="G85" s="13"/>
      <c r="H85" s="13"/>
    </row>
    <row r="86" spans="1:8" ht="16.5" customHeight="1" x14ac:dyDescent="0.3">
      <c r="B86" s="4">
        <f t="array" ref="B86:H86">Days+29+DATE(Calendar6Year,Calendar6MonthOption,1)-WEEKDAY(DATE(Calendar6Year,Calendar6MonthOption,1),WeekdayOption)</f>
        <v>44011</v>
      </c>
      <c r="C86" s="4">
        <v>44012</v>
      </c>
      <c r="D86" s="4">
        <v>44013</v>
      </c>
      <c r="E86" s="4">
        <v>44014</v>
      </c>
      <c r="F86" s="4">
        <v>44015</v>
      </c>
      <c r="G86" s="12">
        <v>44016</v>
      </c>
      <c r="H86" s="12">
        <v>44017</v>
      </c>
    </row>
    <row r="87" spans="1:8" ht="59.45" customHeight="1" x14ac:dyDescent="0.3">
      <c r="B87" s="93" t="s">
        <v>77</v>
      </c>
      <c r="C87" s="93"/>
      <c r="D87" s="93"/>
      <c r="E87" s="9" t="s">
        <v>55</v>
      </c>
      <c r="F87" s="53" t="s">
        <v>77</v>
      </c>
      <c r="G87" s="12"/>
      <c r="H87" s="12"/>
    </row>
    <row r="88" spans="1:8" ht="57" customHeight="1" x14ac:dyDescent="0.3">
      <c r="B88" s="93"/>
      <c r="C88" s="93"/>
      <c r="D88" s="93"/>
      <c r="E88" s="11" t="s">
        <v>61</v>
      </c>
      <c r="F88" s="54"/>
      <c r="G88" s="13"/>
      <c r="H88" s="13"/>
    </row>
    <row r="89" spans="1:8" ht="16.5" customHeight="1" x14ac:dyDescent="0.3">
      <c r="B89" s="4">
        <f t="array" ref="B89:C89">Days+36+DATE(Calendar6Year,Calendar6MonthOption,1)-WEEKDAY(DATE(Calendar6Year,Calendar6MonthOption,1),WeekdayOption)</f>
        <v>44018</v>
      </c>
      <c r="C89" s="4">
        <v>44019</v>
      </c>
      <c r="D89" s="49" t="s">
        <v>0</v>
      </c>
      <c r="E89" s="50"/>
      <c r="F89" s="50"/>
      <c r="G89" s="50"/>
      <c r="H89" s="50"/>
    </row>
    <row r="90" spans="1:8" ht="63.75" customHeight="1" x14ac:dyDescent="0.3">
      <c r="B90" s="8"/>
      <c r="C90" s="8"/>
      <c r="D90" s="81"/>
      <c r="E90" s="81"/>
      <c r="F90" s="81"/>
      <c r="G90" s="81"/>
      <c r="H90" s="81"/>
    </row>
    <row r="91" spans="1:8" ht="54" customHeight="1" x14ac:dyDescent="0.7">
      <c r="A91" s="2"/>
      <c r="B91" s="1">
        <f>YEAR(DATE(Calendar6Year,Calendar6MonthOption+1,1))</f>
        <v>2020</v>
      </c>
      <c r="C91" s="51" t="str">
        <f>TEXT(DATE(Calendar6Year,Calendar6MonthOption+1,1),"mmmm")</f>
        <v>July</v>
      </c>
      <c r="D91" s="51"/>
      <c r="E91" s="51"/>
      <c r="F91" s="45"/>
      <c r="G91" s="45"/>
      <c r="H91" s="45"/>
    </row>
    <row r="92" spans="1:8" ht="14.25" customHeight="1" x14ac:dyDescent="0.3">
      <c r="A92" s="3"/>
      <c r="B92" s="5" t="str">
        <f>UPPER(TEXT(B93,"dddd"))</f>
        <v>MONDAY</v>
      </c>
      <c r="C92" s="6" t="str">
        <f t="shared" ref="C92" si="26">UPPER(TEXT(C93,"dddd"))</f>
        <v>TUESDAY</v>
      </c>
      <c r="D92" s="5" t="str">
        <f t="shared" ref="D92" si="27">UPPER(TEXT(D93,"dddd"))</f>
        <v>WEDNESDAY</v>
      </c>
      <c r="E92" s="6" t="str">
        <f t="shared" ref="E92" si="28">UPPER(TEXT(E93,"dddd"))</f>
        <v>THURSDAY</v>
      </c>
      <c r="F92" s="5" t="str">
        <f t="shared" ref="F92" si="29">UPPER(TEXT(F93,"dddd"))</f>
        <v>FRIDAY</v>
      </c>
      <c r="G92" s="6" t="str">
        <f t="shared" ref="G92" si="30">UPPER(TEXT(G93,"dddd"))</f>
        <v>SATURDAY</v>
      </c>
      <c r="H92" s="5" t="str">
        <f t="shared" ref="H92" si="31">UPPER(TEXT(H93,"dddd"))</f>
        <v>SUNDAY</v>
      </c>
    </row>
    <row r="93" spans="1:8" ht="16.5" customHeight="1" x14ac:dyDescent="0.3">
      <c r="B93" s="4">
        <f t="array" ref="B93:H93">Days+1+DATE(Calendar7Year,Calendar7MonthOption,1)-WEEKDAY(DATE(Calendar7Year,Calendar7MonthOption,1),WeekdayOption)</f>
        <v>44011</v>
      </c>
      <c r="C93" s="4">
        <v>44012</v>
      </c>
      <c r="D93" s="4">
        <v>44013</v>
      </c>
      <c r="E93" s="4">
        <v>44014</v>
      </c>
      <c r="F93" s="4">
        <v>44015</v>
      </c>
      <c r="G93" s="12">
        <v>44016</v>
      </c>
      <c r="H93" s="12">
        <v>44017</v>
      </c>
    </row>
    <row r="94" spans="1:8" ht="57" customHeight="1" x14ac:dyDescent="0.3">
      <c r="B94" s="93" t="s">
        <v>77</v>
      </c>
      <c r="C94" s="93"/>
      <c r="D94" s="93"/>
      <c r="E94" s="9" t="s">
        <v>55</v>
      </c>
      <c r="F94" s="10" t="s">
        <v>17</v>
      </c>
      <c r="G94" s="10" t="s">
        <v>11</v>
      </c>
      <c r="H94" s="12"/>
    </row>
    <row r="95" spans="1:8" ht="56.25" customHeight="1" x14ac:dyDescent="0.3">
      <c r="B95" s="55"/>
      <c r="C95" s="55"/>
      <c r="D95" s="55"/>
      <c r="E95" s="11" t="s">
        <v>61</v>
      </c>
      <c r="F95" s="10"/>
      <c r="G95" s="10"/>
      <c r="H95" s="13"/>
    </row>
    <row r="96" spans="1:8" ht="16.5" customHeight="1" x14ac:dyDescent="0.3">
      <c r="B96" s="4">
        <f t="array" ref="B96:H96">Days+8+DATE(Calendar7Year,Calendar7MonthOption,1)-WEEKDAY(DATE(Calendar7Year,Calendar7MonthOption,1),WeekdayOption)</f>
        <v>44018</v>
      </c>
      <c r="C96" s="4">
        <v>44019</v>
      </c>
      <c r="D96" s="4">
        <v>44020</v>
      </c>
      <c r="E96" s="4">
        <v>44021</v>
      </c>
      <c r="F96" s="4">
        <v>44022</v>
      </c>
      <c r="G96" s="12">
        <v>44023</v>
      </c>
      <c r="H96" s="12">
        <v>44024</v>
      </c>
    </row>
    <row r="97" spans="1:8" ht="76.7" customHeight="1" x14ac:dyDescent="0.3">
      <c r="B97" s="55" t="s">
        <v>77</v>
      </c>
      <c r="C97" s="55"/>
      <c r="D97" s="55"/>
      <c r="E97" s="56"/>
      <c r="F97" s="28" t="s">
        <v>71</v>
      </c>
      <c r="G97" s="13"/>
      <c r="H97" s="13"/>
    </row>
    <row r="98" spans="1:8" ht="16.5" customHeight="1" x14ac:dyDescent="0.3">
      <c r="B98" s="4">
        <f t="array" ref="B98:H98">Days+15+DATE(Calendar7Year,Calendar7MonthOption,1)-WEEKDAY(DATE(Calendar7Year,Calendar7MonthOption,1),WeekdayOption)</f>
        <v>44025</v>
      </c>
      <c r="C98" s="4">
        <v>44026</v>
      </c>
      <c r="D98" s="4">
        <v>44027</v>
      </c>
      <c r="E98" s="4">
        <v>44028</v>
      </c>
      <c r="F98" s="4">
        <v>44029</v>
      </c>
      <c r="G98" s="12">
        <v>44030</v>
      </c>
      <c r="H98" s="12">
        <v>44031</v>
      </c>
    </row>
    <row r="99" spans="1:8" ht="90.6" customHeight="1" x14ac:dyDescent="0.3">
      <c r="B99" s="29"/>
      <c r="C99" s="28" t="s">
        <v>25</v>
      </c>
      <c r="D99" s="52" t="s">
        <v>32</v>
      </c>
      <c r="E99" s="44"/>
      <c r="F99" s="44"/>
      <c r="G99" s="13"/>
      <c r="H99" s="13"/>
    </row>
    <row r="100" spans="1:8" ht="16.5" customHeight="1" x14ac:dyDescent="0.3">
      <c r="B100" s="4">
        <f t="array" ref="B100:H100">Days+22+DATE(Calendar7Year,Calendar7MonthOption,1)-WEEKDAY(DATE(Calendar7Year,Calendar7MonthOption,1),WeekdayOption)</f>
        <v>44032</v>
      </c>
      <c r="C100" s="4">
        <v>44033</v>
      </c>
      <c r="D100" s="4">
        <v>44034</v>
      </c>
      <c r="E100" s="4">
        <v>44035</v>
      </c>
      <c r="F100" s="4">
        <v>44036</v>
      </c>
      <c r="G100" s="12">
        <v>44037</v>
      </c>
      <c r="H100" s="12">
        <v>44038</v>
      </c>
    </row>
    <row r="101" spans="1:8" ht="16.5" customHeight="1" x14ac:dyDescent="0.3">
      <c r="B101" s="43" t="s">
        <v>31</v>
      </c>
      <c r="C101" s="91" t="s">
        <v>28</v>
      </c>
      <c r="D101" s="4"/>
      <c r="E101" s="101" t="s">
        <v>46</v>
      </c>
      <c r="F101" s="11" t="s">
        <v>6</v>
      </c>
      <c r="G101" s="12"/>
      <c r="H101" s="12"/>
    </row>
    <row r="102" spans="1:8" ht="99.6" customHeight="1" x14ac:dyDescent="0.3">
      <c r="B102" s="44"/>
      <c r="C102" s="92"/>
      <c r="D102" s="8"/>
      <c r="E102" s="102"/>
      <c r="F102" s="28" t="s">
        <v>30</v>
      </c>
      <c r="G102" s="13"/>
      <c r="H102" s="13"/>
    </row>
    <row r="103" spans="1:8" ht="16.350000000000001" customHeight="1" x14ac:dyDescent="0.3">
      <c r="B103" s="4">
        <f t="array" ref="B103:H103">Days+29+DATE(Calendar7Year,Calendar7MonthOption,1)-WEEKDAY(DATE(Calendar7Year,Calendar7MonthOption,1),WeekdayOption)</f>
        <v>44039</v>
      </c>
      <c r="C103" s="4">
        <v>44040</v>
      </c>
      <c r="D103" s="4">
        <v>44041</v>
      </c>
      <c r="E103" s="4">
        <v>44042</v>
      </c>
      <c r="F103" s="4">
        <v>44043</v>
      </c>
      <c r="G103" s="12">
        <v>44044</v>
      </c>
      <c r="H103" s="12">
        <v>44045</v>
      </c>
    </row>
    <row r="104" spans="1:8" ht="37.35" customHeight="1" x14ac:dyDescent="0.3">
      <c r="B104" s="8"/>
      <c r="C104" s="17" t="s">
        <v>7</v>
      </c>
      <c r="D104" s="8"/>
      <c r="E104" s="48" t="s">
        <v>45</v>
      </c>
      <c r="F104" s="9" t="s">
        <v>56</v>
      </c>
      <c r="G104" s="12"/>
      <c r="H104" s="12"/>
    </row>
    <row r="105" spans="1:8" ht="33.6" customHeight="1" x14ac:dyDescent="0.3">
      <c r="B105" s="40" t="s">
        <v>68</v>
      </c>
      <c r="C105" s="40"/>
      <c r="D105" s="42"/>
      <c r="E105" s="48"/>
      <c r="F105" s="11" t="s">
        <v>62</v>
      </c>
      <c r="G105" s="12"/>
      <c r="H105" s="12"/>
    </row>
    <row r="106" spans="1:8" ht="16.5" customHeight="1" x14ac:dyDescent="0.3">
      <c r="B106" s="4">
        <f t="array" ref="B106:C106">Days+36+DATE(Calendar7Year,Calendar7MonthOption,1)-WEEKDAY(DATE(Calendar7Year,Calendar7MonthOption,1),WeekdayOption)</f>
        <v>44046</v>
      </c>
      <c r="C106" s="4">
        <v>44047</v>
      </c>
      <c r="D106" s="49" t="s">
        <v>0</v>
      </c>
      <c r="E106" s="50"/>
      <c r="F106" s="50"/>
      <c r="G106" s="50"/>
      <c r="H106" s="50"/>
    </row>
    <row r="107" spans="1:8" ht="63.75" customHeight="1" x14ac:dyDescent="0.3">
      <c r="B107" s="8"/>
      <c r="C107" s="8"/>
      <c r="D107" s="81"/>
      <c r="E107" s="81"/>
      <c r="F107" s="81"/>
      <c r="G107" s="81"/>
      <c r="H107" s="81"/>
    </row>
    <row r="108" spans="1:8" ht="54" customHeight="1" x14ac:dyDescent="0.7">
      <c r="A108" s="2"/>
      <c r="B108" s="1">
        <f>YEAR(DATE(Calendar7Year,Calendar7MonthOption+1,1))</f>
        <v>2020</v>
      </c>
      <c r="C108" s="51" t="str">
        <f>TEXT(DATE(Calendar7Year,Calendar7MonthOption+1,1),"mmmm")</f>
        <v>August</v>
      </c>
      <c r="D108" s="51"/>
      <c r="E108" s="51"/>
      <c r="F108" s="45"/>
      <c r="G108" s="45"/>
      <c r="H108" s="45"/>
    </row>
    <row r="109" spans="1:8" ht="14.25" customHeight="1" x14ac:dyDescent="0.3">
      <c r="A109" s="3"/>
      <c r="B109" s="5" t="str">
        <f>UPPER(TEXT(B110,"dddd"))</f>
        <v>MONDAY</v>
      </c>
      <c r="C109" s="6" t="str">
        <f t="shared" ref="C109" si="32">UPPER(TEXT(C110,"dddd"))</f>
        <v>TUESDAY</v>
      </c>
      <c r="D109" s="5" t="str">
        <f t="shared" ref="D109" si="33">UPPER(TEXT(D110,"dddd"))</f>
        <v>WEDNESDAY</v>
      </c>
      <c r="E109" s="6" t="str">
        <f t="shared" ref="E109" si="34">UPPER(TEXT(E110,"dddd"))</f>
        <v>THURSDAY</v>
      </c>
      <c r="F109" s="5" t="str">
        <f t="shared" ref="F109" si="35">UPPER(TEXT(F110,"dddd"))</f>
        <v>FRIDAY</v>
      </c>
      <c r="G109" s="6" t="str">
        <f t="shared" ref="G109" si="36">UPPER(TEXT(G110,"dddd"))</f>
        <v>SATURDAY</v>
      </c>
      <c r="H109" s="5" t="str">
        <f t="shared" ref="H109" si="37">UPPER(TEXT(H110,"dddd"))</f>
        <v>SUNDAY</v>
      </c>
    </row>
    <row r="110" spans="1:8" ht="16.350000000000001" customHeight="1" x14ac:dyDescent="0.3">
      <c r="B110" s="4">
        <f t="array" ref="B110:H110">Days+1+DATE(Calendar8Year,Calendar8MonthOption,1)-WEEKDAY(DATE(Calendar8Year,Calendar8MonthOption,1),WeekdayOption)</f>
        <v>44039</v>
      </c>
      <c r="C110" s="4">
        <v>44040</v>
      </c>
      <c r="D110" s="4">
        <v>44041</v>
      </c>
      <c r="E110" s="4">
        <v>44042</v>
      </c>
      <c r="F110" s="4">
        <v>44043</v>
      </c>
      <c r="G110" s="12">
        <v>44044</v>
      </c>
      <c r="H110" s="12">
        <v>44045</v>
      </c>
    </row>
    <row r="111" spans="1:8" ht="28.7" customHeight="1" x14ac:dyDescent="0.3">
      <c r="B111" s="8"/>
      <c r="C111" s="8"/>
      <c r="D111" s="8"/>
      <c r="E111" s="32" t="s">
        <v>45</v>
      </c>
      <c r="F111" s="9" t="s">
        <v>56</v>
      </c>
      <c r="G111" s="12"/>
      <c r="H111" s="12"/>
    </row>
    <row r="112" spans="1:8" ht="28.35" customHeight="1" x14ac:dyDescent="0.3">
      <c r="B112" s="8"/>
      <c r="C112" s="8"/>
      <c r="D112" s="8"/>
      <c r="E112" s="32"/>
      <c r="F112" s="11" t="s">
        <v>62</v>
      </c>
      <c r="G112" s="12"/>
      <c r="H112" s="12"/>
    </row>
    <row r="113" spans="1:8" ht="28.35" customHeight="1" x14ac:dyDescent="0.3">
      <c r="B113" s="57" t="s">
        <v>68</v>
      </c>
      <c r="C113" s="58"/>
      <c r="D113" s="59"/>
      <c r="E113" s="32"/>
      <c r="F113" s="33"/>
      <c r="G113" s="12"/>
      <c r="H113" s="12"/>
    </row>
    <row r="114" spans="1:8" ht="16.5" customHeight="1" x14ac:dyDescent="0.3">
      <c r="B114" s="4">
        <f t="array" ref="B114:H114">Days+8+DATE(Calendar8Year,Calendar8MonthOption,1)-WEEKDAY(DATE(Calendar8Year,Calendar8MonthOption,1),WeekdayOption)</f>
        <v>44046</v>
      </c>
      <c r="C114" s="4">
        <v>44047</v>
      </c>
      <c r="D114" s="4">
        <v>44048</v>
      </c>
      <c r="E114" s="4">
        <v>44049</v>
      </c>
      <c r="F114" s="4">
        <v>44050</v>
      </c>
      <c r="G114" s="12">
        <v>44051</v>
      </c>
      <c r="H114" s="12">
        <v>44052</v>
      </c>
    </row>
    <row r="115" spans="1:8" ht="73.7" customHeight="1" x14ac:dyDescent="0.3">
      <c r="B115" s="41" t="s">
        <v>77</v>
      </c>
      <c r="C115" s="41"/>
      <c r="D115" s="41"/>
      <c r="E115" s="41"/>
      <c r="F115" s="63"/>
      <c r="G115" s="13"/>
      <c r="H115" s="13"/>
    </row>
    <row r="116" spans="1:8" ht="16.5" customHeight="1" x14ac:dyDescent="0.3">
      <c r="B116" s="4">
        <f t="array" ref="B116:H116">Days+15+DATE(Calendar8Year,Calendar8MonthOption,1)-WEEKDAY(DATE(Calendar8Year,Calendar8MonthOption,1),WeekdayOption)</f>
        <v>44053</v>
      </c>
      <c r="C116" s="4">
        <v>44054</v>
      </c>
      <c r="D116" s="4">
        <v>44055</v>
      </c>
      <c r="E116" s="4">
        <v>44056</v>
      </c>
      <c r="F116" s="4">
        <v>44057</v>
      </c>
      <c r="G116" s="12">
        <v>44058</v>
      </c>
      <c r="H116" s="12">
        <v>44059</v>
      </c>
    </row>
    <row r="117" spans="1:8" ht="78" customHeight="1" x14ac:dyDescent="0.3">
      <c r="B117" s="64" t="s">
        <v>77</v>
      </c>
      <c r="C117" s="65"/>
      <c r="D117" s="34" t="s">
        <v>78</v>
      </c>
      <c r="E117" s="8"/>
      <c r="F117" s="34" t="s">
        <v>79</v>
      </c>
      <c r="G117" s="13"/>
      <c r="H117" s="13"/>
    </row>
    <row r="118" spans="1:8" ht="16.5" customHeight="1" x14ac:dyDescent="0.3">
      <c r="B118" s="4">
        <f t="array" ref="B118:H118">Days+22+DATE(Calendar8Year,Calendar8MonthOption,1)-WEEKDAY(DATE(Calendar8Year,Calendar8MonthOption,1),WeekdayOption)</f>
        <v>44060</v>
      </c>
      <c r="C118" s="4">
        <v>44061</v>
      </c>
      <c r="D118" s="4">
        <v>44062</v>
      </c>
      <c r="E118" s="4">
        <v>44063</v>
      </c>
      <c r="F118" s="4">
        <v>44064</v>
      </c>
      <c r="G118" s="12">
        <v>44065</v>
      </c>
      <c r="H118" s="12">
        <v>44066</v>
      </c>
    </row>
    <row r="119" spans="1:8" ht="36.950000000000003" customHeight="1" x14ac:dyDescent="0.3">
      <c r="B119" s="68" t="s">
        <v>32</v>
      </c>
      <c r="C119" s="69"/>
      <c r="D119" s="66" t="s">
        <v>28</v>
      </c>
      <c r="E119" s="8"/>
      <c r="F119" s="9" t="s">
        <v>47</v>
      </c>
      <c r="G119" s="13"/>
      <c r="H119" s="13"/>
    </row>
    <row r="120" spans="1:8" ht="101.1" customHeight="1" x14ac:dyDescent="0.3">
      <c r="B120" s="70"/>
      <c r="C120" s="71"/>
      <c r="D120" s="66"/>
      <c r="E120" s="8"/>
      <c r="F120" s="28" t="s">
        <v>30</v>
      </c>
      <c r="G120" s="13"/>
      <c r="H120" s="13"/>
    </row>
    <row r="121" spans="1:8" ht="21.95" customHeight="1" x14ac:dyDescent="0.3">
      <c r="B121" s="72"/>
      <c r="C121" s="73"/>
      <c r="D121" s="67"/>
      <c r="E121" s="8"/>
      <c r="F121" s="36" t="s">
        <v>74</v>
      </c>
      <c r="G121" s="13"/>
      <c r="H121" s="13"/>
    </row>
    <row r="122" spans="1:8" ht="16.5" customHeight="1" x14ac:dyDescent="0.3">
      <c r="B122" s="4">
        <f t="array" ref="B122:H122">Days+29+DATE(Calendar8Year,Calendar8MonthOption,1)-WEEKDAY(DATE(Calendar8Year,Calendar8MonthOption,1),WeekdayOption)</f>
        <v>44067</v>
      </c>
      <c r="C122" s="4">
        <v>44068</v>
      </c>
      <c r="D122" s="4">
        <v>44069</v>
      </c>
      <c r="E122" s="4">
        <v>44070</v>
      </c>
      <c r="F122" s="4">
        <v>44071</v>
      </c>
      <c r="G122" s="12">
        <v>44072</v>
      </c>
      <c r="H122" s="12">
        <v>44073</v>
      </c>
    </row>
    <row r="123" spans="1:8" ht="34.35" customHeight="1" x14ac:dyDescent="0.3">
      <c r="B123" s="8"/>
      <c r="C123" s="35" t="s">
        <v>7</v>
      </c>
      <c r="D123" s="8"/>
      <c r="E123" s="48" t="s">
        <v>44</v>
      </c>
      <c r="F123" s="9" t="s">
        <v>57</v>
      </c>
      <c r="G123" s="12"/>
      <c r="H123" s="12"/>
    </row>
    <row r="124" spans="1:8" ht="33" customHeight="1" x14ac:dyDescent="0.3">
      <c r="B124" s="60" t="s">
        <v>68</v>
      </c>
      <c r="C124" s="61"/>
      <c r="D124" s="62"/>
      <c r="E124" s="48"/>
      <c r="F124" s="11" t="s">
        <v>63</v>
      </c>
      <c r="G124" s="12"/>
      <c r="H124" s="12"/>
    </row>
    <row r="125" spans="1:8" ht="16.5" customHeight="1" x14ac:dyDescent="0.3">
      <c r="B125" s="4">
        <f t="array" ref="B125:C125">Days+36+DATE(Calendar8Year,Calendar8MonthOption,1)-WEEKDAY(DATE(Calendar8Year,Calendar8MonthOption,1),WeekdayOption)</f>
        <v>44074</v>
      </c>
      <c r="C125" s="4">
        <v>44075</v>
      </c>
      <c r="D125" s="49" t="s">
        <v>0</v>
      </c>
      <c r="E125" s="50"/>
      <c r="F125" s="50"/>
      <c r="G125" s="50"/>
      <c r="H125" s="50"/>
    </row>
    <row r="126" spans="1:8" ht="63.75" customHeight="1" x14ac:dyDescent="0.3">
      <c r="B126" s="8"/>
      <c r="C126" s="8"/>
      <c r="D126" s="81"/>
      <c r="E126" s="81"/>
      <c r="F126" s="81"/>
      <c r="G126" s="81"/>
      <c r="H126" s="81"/>
    </row>
    <row r="127" spans="1:8" ht="54" customHeight="1" x14ac:dyDescent="0.7">
      <c r="A127" s="2"/>
      <c r="B127" s="1">
        <f>YEAR(DATE(Calendar8Year,Calendar8MonthOption+1,1))</f>
        <v>2020</v>
      </c>
      <c r="C127" s="51" t="str">
        <f>TEXT(DATE(Calendar8Year,Calendar8MonthOption+1,1),"mmmm")</f>
        <v>September</v>
      </c>
      <c r="D127" s="51"/>
      <c r="E127" s="51"/>
      <c r="F127" s="45"/>
      <c r="G127" s="45"/>
      <c r="H127" s="45"/>
    </row>
    <row r="128" spans="1:8" ht="14.25" customHeight="1" x14ac:dyDescent="0.3">
      <c r="A128" s="3"/>
      <c r="B128" s="5" t="str">
        <f>UPPER(TEXT(B129,"dddd"))</f>
        <v>MONDAY</v>
      </c>
      <c r="C128" s="6" t="str">
        <f t="shared" ref="C128" si="38">UPPER(TEXT(C129,"dddd"))</f>
        <v>TUESDAY</v>
      </c>
      <c r="D128" s="5" t="str">
        <f t="shared" ref="D128" si="39">UPPER(TEXT(D129,"dddd"))</f>
        <v>WEDNESDAY</v>
      </c>
      <c r="E128" s="6" t="str">
        <f t="shared" ref="E128" si="40">UPPER(TEXT(E129,"dddd"))</f>
        <v>THURSDAY</v>
      </c>
      <c r="F128" s="5" t="str">
        <f t="shared" ref="F128" si="41">UPPER(TEXT(F129,"dddd"))</f>
        <v>FRIDAY</v>
      </c>
      <c r="G128" s="6" t="str">
        <f t="shared" ref="G128" si="42">UPPER(TEXT(G129,"dddd"))</f>
        <v>SATURDAY</v>
      </c>
      <c r="H128" s="5" t="str">
        <f t="shared" ref="H128" si="43">UPPER(TEXT(H129,"dddd"))</f>
        <v>SUNDAY</v>
      </c>
    </row>
    <row r="129" spans="1:8" ht="16.5" customHeight="1" x14ac:dyDescent="0.3">
      <c r="B129" s="4">
        <f t="array" ref="B129:H129">Days+1+DATE(Calendar9Year,Calendar9MonthOption,1)-WEEKDAY(DATE(Calendar9Year,Calendar9MonthOption,1),WeekdayOption)</f>
        <v>44074</v>
      </c>
      <c r="C129" s="4">
        <v>44075</v>
      </c>
      <c r="D129" s="4">
        <v>44076</v>
      </c>
      <c r="E129" s="4">
        <v>44077</v>
      </c>
      <c r="F129" s="4">
        <v>44078</v>
      </c>
      <c r="G129" s="12">
        <v>44079</v>
      </c>
      <c r="H129" s="12">
        <v>44080</v>
      </c>
    </row>
    <row r="130" spans="1:8" ht="56.25" customHeight="1" x14ac:dyDescent="0.3">
      <c r="B130" s="94" t="s">
        <v>77</v>
      </c>
      <c r="C130" s="94"/>
      <c r="D130" s="94"/>
      <c r="E130" s="94"/>
      <c r="F130" s="95"/>
      <c r="G130" s="13"/>
      <c r="H130" s="13"/>
    </row>
    <row r="131" spans="1:8" ht="16.5" customHeight="1" x14ac:dyDescent="0.3">
      <c r="B131" s="4">
        <f t="array" ref="B131:H131">Days+8+DATE(Calendar9Year,Calendar9MonthOption,1)-WEEKDAY(DATE(Calendar9Year,Calendar9MonthOption,1),WeekdayOption)</f>
        <v>44081</v>
      </c>
      <c r="C131" s="4">
        <v>44082</v>
      </c>
      <c r="D131" s="4">
        <v>44083</v>
      </c>
      <c r="E131" s="4">
        <v>44084</v>
      </c>
      <c r="F131" s="4">
        <v>44085</v>
      </c>
      <c r="G131" s="12">
        <v>44086</v>
      </c>
      <c r="H131" s="12">
        <v>44087</v>
      </c>
    </row>
    <row r="132" spans="1:8" ht="75" customHeight="1" x14ac:dyDescent="0.3">
      <c r="B132" s="37" t="s">
        <v>12</v>
      </c>
      <c r="C132" s="38" t="s">
        <v>77</v>
      </c>
      <c r="D132" s="34" t="s">
        <v>78</v>
      </c>
      <c r="E132" s="8"/>
      <c r="F132" s="34" t="s">
        <v>80</v>
      </c>
      <c r="G132" s="13"/>
      <c r="H132" s="13"/>
    </row>
    <row r="133" spans="1:8" ht="16.5" customHeight="1" x14ac:dyDescent="0.3">
      <c r="B133" s="4">
        <f t="array" ref="B133:H133">Days+15+DATE(Calendar9Year,Calendar9MonthOption,1)-WEEKDAY(DATE(Calendar9Year,Calendar9MonthOption,1),WeekdayOption)</f>
        <v>44088</v>
      </c>
      <c r="C133" s="4">
        <v>44089</v>
      </c>
      <c r="D133" s="4">
        <v>44090</v>
      </c>
      <c r="E133" s="4">
        <v>44091</v>
      </c>
      <c r="F133" s="4">
        <v>44092</v>
      </c>
      <c r="G133" s="12">
        <v>44093</v>
      </c>
      <c r="H133" s="12">
        <v>44094</v>
      </c>
    </row>
    <row r="134" spans="1:8" ht="44.45" customHeight="1" x14ac:dyDescent="0.3">
      <c r="B134" s="68" t="s">
        <v>32</v>
      </c>
      <c r="C134" s="96"/>
      <c r="D134" s="66" t="s">
        <v>28</v>
      </c>
      <c r="E134" s="8"/>
      <c r="F134" s="9" t="s">
        <v>48</v>
      </c>
      <c r="G134" s="13"/>
      <c r="H134" s="13"/>
    </row>
    <row r="135" spans="1:8" ht="98.45" customHeight="1" x14ac:dyDescent="0.3">
      <c r="B135" s="97"/>
      <c r="C135" s="98"/>
      <c r="D135" s="66"/>
      <c r="E135" s="8"/>
      <c r="F135" s="28" t="s">
        <v>30</v>
      </c>
      <c r="G135" s="13"/>
      <c r="H135" s="13"/>
    </row>
    <row r="136" spans="1:8" ht="17.45" customHeight="1" x14ac:dyDescent="0.3">
      <c r="B136" s="99"/>
      <c r="C136" s="100"/>
      <c r="D136" s="67"/>
      <c r="E136" s="8"/>
      <c r="F136" s="39" t="s">
        <v>74</v>
      </c>
      <c r="G136" s="13"/>
      <c r="H136" s="13"/>
    </row>
    <row r="137" spans="1:8" ht="16.5" customHeight="1" x14ac:dyDescent="0.3">
      <c r="B137" s="4">
        <f t="array" ref="B137:H137">Days+22+DATE(Calendar9Year,Calendar9MonthOption,1)-WEEKDAY(DATE(Calendar9Year,Calendar9MonthOption,1),WeekdayOption)</f>
        <v>44095</v>
      </c>
      <c r="C137" s="4">
        <v>44096</v>
      </c>
      <c r="D137" s="4">
        <v>44097</v>
      </c>
      <c r="E137" s="4">
        <v>44098</v>
      </c>
      <c r="F137" s="4">
        <v>44099</v>
      </c>
      <c r="G137" s="12">
        <v>44100</v>
      </c>
      <c r="H137" s="12">
        <v>44101</v>
      </c>
    </row>
    <row r="138" spans="1:8" ht="33" customHeight="1" x14ac:dyDescent="0.3">
      <c r="B138" s="8"/>
      <c r="C138" s="35" t="s">
        <v>7</v>
      </c>
      <c r="D138" s="8"/>
      <c r="E138" s="48" t="s">
        <v>43</v>
      </c>
      <c r="F138" s="9" t="s">
        <v>58</v>
      </c>
      <c r="G138" s="12"/>
      <c r="H138" s="12"/>
    </row>
    <row r="139" spans="1:8" ht="31.35" customHeight="1" x14ac:dyDescent="0.3">
      <c r="B139" s="64" t="s">
        <v>68</v>
      </c>
      <c r="C139" s="64"/>
      <c r="D139" s="65"/>
      <c r="E139" s="48"/>
      <c r="F139" s="11" t="s">
        <v>64</v>
      </c>
      <c r="G139" s="12"/>
      <c r="H139" s="12"/>
    </row>
    <row r="140" spans="1:8" ht="16.5" customHeight="1" x14ac:dyDescent="0.3">
      <c r="B140" s="4">
        <f t="array" ref="B140:H140">Days+29+DATE(Calendar9Year,Calendar9MonthOption,1)-WEEKDAY(DATE(Calendar9Year,Calendar9MonthOption,1),WeekdayOption)</f>
        <v>44102</v>
      </c>
      <c r="C140" s="4">
        <v>44103</v>
      </c>
      <c r="D140" s="4">
        <v>44104</v>
      </c>
      <c r="E140" s="4">
        <v>44105</v>
      </c>
      <c r="F140" s="4">
        <v>44106</v>
      </c>
      <c r="G140" s="12">
        <v>44107</v>
      </c>
      <c r="H140" s="12">
        <v>44108</v>
      </c>
    </row>
    <row r="141" spans="1:8" ht="76.7" customHeight="1" x14ac:dyDescent="0.3">
      <c r="B141" s="8"/>
      <c r="C141" s="8"/>
      <c r="D141" s="8"/>
      <c r="E141" s="8"/>
      <c r="F141" s="28" t="s">
        <v>72</v>
      </c>
      <c r="G141" s="13"/>
      <c r="H141" s="13"/>
    </row>
    <row r="142" spans="1:8" ht="16.5" customHeight="1" x14ac:dyDescent="0.3">
      <c r="B142" s="4">
        <f t="array" ref="B142:C142">Days+36+DATE(Calendar9Year,Calendar9MonthOption,1)-WEEKDAY(DATE(Calendar9Year,Calendar9MonthOption,1),WeekdayOption)</f>
        <v>44109</v>
      </c>
      <c r="C142" s="4">
        <v>44110</v>
      </c>
      <c r="D142" s="49" t="s">
        <v>0</v>
      </c>
      <c r="E142" s="50"/>
      <c r="F142" s="50"/>
      <c r="G142" s="50"/>
      <c r="H142" s="50"/>
    </row>
    <row r="143" spans="1:8" ht="63.75" customHeight="1" x14ac:dyDescent="0.3">
      <c r="B143" s="8"/>
      <c r="C143" s="8"/>
      <c r="D143" s="81"/>
      <c r="E143" s="81"/>
      <c r="F143" s="81"/>
      <c r="G143" s="81"/>
      <c r="H143" s="81"/>
    </row>
    <row r="144" spans="1:8" ht="54" customHeight="1" x14ac:dyDescent="0.7">
      <c r="A144" s="2"/>
      <c r="B144" s="1">
        <f>YEAR(DATE(Calendar9Year,Calendar9MonthOption+1,1))</f>
        <v>2020</v>
      </c>
      <c r="C144" s="51" t="str">
        <f>TEXT(DATE(Calendar9Year,Calendar9MonthOption+1,1),"mmmm")</f>
        <v>October</v>
      </c>
      <c r="D144" s="51"/>
      <c r="E144" s="51"/>
      <c r="F144" s="45" t="s">
        <v>37</v>
      </c>
      <c r="G144" s="45"/>
      <c r="H144" s="45"/>
    </row>
    <row r="145" spans="1:8" ht="14.25" customHeight="1" x14ac:dyDescent="0.3">
      <c r="A145" s="3"/>
      <c r="B145" s="5" t="str">
        <f>UPPER(TEXT(B146,"dddd"))</f>
        <v>MONDAY</v>
      </c>
      <c r="C145" s="6" t="str">
        <f t="shared" ref="C145:H145" si="44">UPPER(TEXT(C146,"dddd"))</f>
        <v>TUESDAY</v>
      </c>
      <c r="D145" s="5" t="str">
        <f t="shared" si="44"/>
        <v>WEDNESDAY</v>
      </c>
      <c r="E145" s="6" t="str">
        <f t="shared" si="44"/>
        <v>THURSDAY</v>
      </c>
      <c r="F145" s="5" t="str">
        <f t="shared" si="44"/>
        <v>FRIDAY</v>
      </c>
      <c r="G145" s="6" t="str">
        <f t="shared" si="44"/>
        <v>SATURDAY</v>
      </c>
      <c r="H145" s="5" t="str">
        <f t="shared" si="44"/>
        <v>SUNDAY</v>
      </c>
    </row>
    <row r="146" spans="1:8" ht="16.5" customHeight="1" x14ac:dyDescent="0.3">
      <c r="B146" s="4">
        <f t="array" ref="B146:H146">Days+1+DATE(Calendar10Year,Calendar10MonthOption,1)-WEEKDAY(DATE(Calendar10Year,Calendar10MonthOption,1),WeekdayOption)</f>
        <v>44102</v>
      </c>
      <c r="C146" s="4">
        <v>44103</v>
      </c>
      <c r="D146" s="4">
        <v>44104</v>
      </c>
      <c r="E146" s="4">
        <v>44105</v>
      </c>
      <c r="F146" s="4">
        <v>44106</v>
      </c>
      <c r="G146" s="12">
        <v>44107</v>
      </c>
      <c r="H146" s="12">
        <v>44108</v>
      </c>
    </row>
    <row r="147" spans="1:8" ht="76.349999999999994" customHeight="1" x14ac:dyDescent="0.3">
      <c r="B147" s="8"/>
      <c r="C147" s="8"/>
      <c r="D147" s="8"/>
      <c r="E147" s="8"/>
      <c r="F147" s="28" t="s">
        <v>72</v>
      </c>
      <c r="G147" s="13"/>
      <c r="H147" s="13"/>
    </row>
    <row r="148" spans="1:8" ht="16.5" customHeight="1" x14ac:dyDescent="0.3">
      <c r="B148" s="4">
        <f t="array" ref="B148:H148">Days+8+DATE(Calendar10Year,Calendar10MonthOption,1)-WEEKDAY(DATE(Calendar10Year,Calendar10MonthOption,1),WeekdayOption)</f>
        <v>44109</v>
      </c>
      <c r="C148" s="4">
        <v>44110</v>
      </c>
      <c r="D148" s="4">
        <v>44111</v>
      </c>
      <c r="E148" s="4">
        <v>44112</v>
      </c>
      <c r="F148" s="4">
        <v>44113</v>
      </c>
      <c r="G148" s="12">
        <v>44114</v>
      </c>
      <c r="H148" s="12">
        <v>44115</v>
      </c>
    </row>
    <row r="149" spans="1:8" ht="56.25" customHeight="1" x14ac:dyDescent="0.3">
      <c r="B149" s="8"/>
      <c r="C149" s="8"/>
      <c r="D149" s="8"/>
      <c r="E149" s="8"/>
      <c r="F149" s="8"/>
      <c r="G149" s="13"/>
      <c r="H149" s="13"/>
    </row>
    <row r="150" spans="1:8" ht="16.5" customHeight="1" x14ac:dyDescent="0.3">
      <c r="B150" s="4">
        <f t="array" ref="B150:H150">Days+15+DATE(Calendar10Year,Calendar10MonthOption,1)-WEEKDAY(DATE(Calendar10Year,Calendar10MonthOption,1),WeekdayOption)</f>
        <v>44116</v>
      </c>
      <c r="C150" s="4">
        <v>44117</v>
      </c>
      <c r="D150" s="4">
        <v>44118</v>
      </c>
      <c r="E150" s="4">
        <v>44119</v>
      </c>
      <c r="F150" s="4">
        <v>44120</v>
      </c>
      <c r="G150" s="12">
        <v>44121</v>
      </c>
      <c r="H150" s="12">
        <v>44122</v>
      </c>
    </row>
    <row r="151" spans="1:8" ht="62.45" customHeight="1" x14ac:dyDescent="0.3">
      <c r="B151" s="26" t="s">
        <v>13</v>
      </c>
      <c r="C151" s="4"/>
      <c r="D151" s="8"/>
      <c r="E151" s="8"/>
      <c r="F151" s="9" t="s">
        <v>49</v>
      </c>
      <c r="G151" s="13"/>
      <c r="H151" s="13"/>
    </row>
    <row r="152" spans="1:8" ht="16.350000000000001" customHeight="1" x14ac:dyDescent="0.3">
      <c r="B152" s="4">
        <f t="array" ref="B152:H152">Days+22+DATE(Calendar10Year,Calendar10MonthOption,1)-WEEKDAY(DATE(Calendar10Year,Calendar10MonthOption,1),WeekdayOption)</f>
        <v>44123</v>
      </c>
      <c r="C152" s="4">
        <v>44124</v>
      </c>
      <c r="D152" s="4">
        <v>44125</v>
      </c>
      <c r="E152" s="4">
        <v>44126</v>
      </c>
      <c r="F152" s="4">
        <v>44127</v>
      </c>
      <c r="G152" s="12">
        <v>44128</v>
      </c>
      <c r="H152" s="12">
        <v>44129</v>
      </c>
    </row>
    <row r="153" spans="1:8" ht="31.35" customHeight="1" x14ac:dyDescent="0.3">
      <c r="B153" s="8"/>
      <c r="C153" s="8"/>
      <c r="D153" s="8"/>
      <c r="E153" s="48" t="s">
        <v>42</v>
      </c>
      <c r="F153" s="9" t="s">
        <v>59</v>
      </c>
      <c r="G153" s="12"/>
      <c r="H153" s="12"/>
    </row>
    <row r="154" spans="1:8" ht="29.45" customHeight="1" x14ac:dyDescent="0.3">
      <c r="B154" s="8"/>
      <c r="C154" s="8"/>
      <c r="D154" s="8"/>
      <c r="E154" s="48"/>
      <c r="F154" s="11" t="s">
        <v>65</v>
      </c>
      <c r="G154" s="12"/>
      <c r="H154" s="12"/>
    </row>
    <row r="155" spans="1:8" ht="16.5" customHeight="1" x14ac:dyDescent="0.3">
      <c r="B155" s="4">
        <f t="array" ref="B155:H155">Days+29+DATE(Calendar10Year,Calendar10MonthOption,1)-WEEKDAY(DATE(Calendar10Year,Calendar10MonthOption,1),WeekdayOption)</f>
        <v>44130</v>
      </c>
      <c r="C155" s="4">
        <v>44131</v>
      </c>
      <c r="D155" s="4">
        <v>44132</v>
      </c>
      <c r="E155" s="4">
        <v>44133</v>
      </c>
      <c r="F155" s="4">
        <v>44134</v>
      </c>
      <c r="G155" s="12">
        <v>44135</v>
      </c>
      <c r="H155" s="12">
        <v>44136</v>
      </c>
    </row>
    <row r="156" spans="1:8" ht="71.45" customHeight="1" x14ac:dyDescent="0.3">
      <c r="B156" s="8"/>
      <c r="C156" s="8"/>
      <c r="D156" s="8"/>
      <c r="E156" s="8"/>
      <c r="F156" s="28" t="s">
        <v>73</v>
      </c>
      <c r="G156" s="13"/>
      <c r="H156" s="13"/>
    </row>
    <row r="157" spans="1:8" ht="16.5" customHeight="1" x14ac:dyDescent="0.3">
      <c r="B157" s="4">
        <f t="array" ref="B157:C157">Days+36+DATE(Calendar10Year,Calendar10MonthOption,1)-WEEKDAY(DATE(Calendar10Year,Calendar10MonthOption,1),WeekdayOption)</f>
        <v>44137</v>
      </c>
      <c r="C157" s="4">
        <v>44138</v>
      </c>
      <c r="D157" s="49" t="s">
        <v>0</v>
      </c>
      <c r="E157" s="50"/>
      <c r="F157" s="50"/>
      <c r="G157" s="50"/>
      <c r="H157" s="50"/>
    </row>
    <row r="158" spans="1:8" ht="63.75" customHeight="1" x14ac:dyDescent="0.3">
      <c r="B158" s="8"/>
      <c r="C158" s="8"/>
      <c r="D158" s="81"/>
      <c r="E158" s="81"/>
      <c r="F158" s="81"/>
      <c r="G158" s="81"/>
      <c r="H158" s="81"/>
    </row>
    <row r="159" spans="1:8" ht="54" customHeight="1" x14ac:dyDescent="0.7">
      <c r="B159" s="1">
        <f>YEAR(DATE(Calendar10Year,Calendar10MonthOption+1,1))</f>
        <v>2020</v>
      </c>
      <c r="C159" s="51" t="str">
        <f>TEXT(DATE(Calendar10Year,Calendar10MonthOption+1,1),"mmmm")</f>
        <v>November</v>
      </c>
      <c r="D159" s="51"/>
      <c r="E159" s="51"/>
      <c r="F159" s="45" t="s">
        <v>37</v>
      </c>
      <c r="G159" s="45"/>
      <c r="H159" s="45"/>
    </row>
    <row r="160" spans="1:8" ht="14.25" customHeight="1" x14ac:dyDescent="0.3">
      <c r="B160" s="5" t="str">
        <f>UPPER(TEXT(B161,"dddd"))</f>
        <v>MONDAY</v>
      </c>
      <c r="C160" s="6" t="str">
        <f t="shared" ref="C160:H160" si="45">UPPER(TEXT(C161,"dddd"))</f>
        <v>TUESDAY</v>
      </c>
      <c r="D160" s="5" t="str">
        <f t="shared" si="45"/>
        <v>WEDNESDAY</v>
      </c>
      <c r="E160" s="6" t="str">
        <f t="shared" si="45"/>
        <v>THURSDAY</v>
      </c>
      <c r="F160" s="5" t="str">
        <f t="shared" si="45"/>
        <v>FRIDAY</v>
      </c>
      <c r="G160" s="6" t="str">
        <f t="shared" si="45"/>
        <v>SATURDAY</v>
      </c>
      <c r="H160" s="5" t="str">
        <f t="shared" si="45"/>
        <v>SUNDAY</v>
      </c>
    </row>
    <row r="161" spans="2:8" ht="16.5" customHeight="1" x14ac:dyDescent="0.3">
      <c r="B161" s="4">
        <f t="array" ref="B161:H161">Days+1+DATE(Calendar11Year,Calendar11MonthOption,1)-WEEKDAY(DATE(Calendar11Year,Calendar11MonthOption,1),WeekdayOption)</f>
        <v>44130</v>
      </c>
      <c r="C161" s="4">
        <v>44131</v>
      </c>
      <c r="D161" s="4">
        <v>44132</v>
      </c>
      <c r="E161" s="4">
        <v>44133</v>
      </c>
      <c r="F161" s="4">
        <v>44134</v>
      </c>
      <c r="G161" s="12">
        <v>44135</v>
      </c>
      <c r="H161" s="12">
        <v>44136</v>
      </c>
    </row>
    <row r="162" spans="2:8" ht="75.599999999999994" customHeight="1" x14ac:dyDescent="0.3">
      <c r="B162" s="8"/>
      <c r="C162" s="8"/>
      <c r="D162" s="8"/>
      <c r="E162" s="8"/>
      <c r="F162" s="28" t="s">
        <v>73</v>
      </c>
      <c r="G162" s="13"/>
      <c r="H162" s="13"/>
    </row>
    <row r="163" spans="2:8" ht="16.5" customHeight="1" x14ac:dyDescent="0.3">
      <c r="B163" s="4">
        <f t="array" ref="B163:H163">Days+8+DATE(Calendar11Year,Calendar11MonthOption,1)-WEEKDAY(DATE(Calendar11Year,Calendar11MonthOption,1),WeekdayOption)</f>
        <v>44137</v>
      </c>
      <c r="C163" s="4">
        <v>44138</v>
      </c>
      <c r="D163" s="4">
        <v>44139</v>
      </c>
      <c r="E163" s="4">
        <v>44140</v>
      </c>
      <c r="F163" s="4">
        <v>44141</v>
      </c>
      <c r="G163" s="12">
        <v>44142</v>
      </c>
      <c r="H163" s="12">
        <v>44143</v>
      </c>
    </row>
    <row r="164" spans="2:8" ht="56.25" customHeight="1" x14ac:dyDescent="0.3">
      <c r="B164" s="8"/>
      <c r="C164" s="8"/>
      <c r="D164" s="8"/>
      <c r="E164" s="8"/>
      <c r="F164" s="8"/>
      <c r="G164" s="13"/>
      <c r="H164" s="13"/>
    </row>
    <row r="165" spans="2:8" ht="16.5" customHeight="1" x14ac:dyDescent="0.3">
      <c r="B165" s="4">
        <f t="array" ref="B165:H165">Days+15+DATE(Calendar11Year,Calendar11MonthOption,1)-WEEKDAY(DATE(Calendar11Year,Calendar11MonthOption,1),WeekdayOption)</f>
        <v>44144</v>
      </c>
      <c r="C165" s="4">
        <v>44145</v>
      </c>
      <c r="D165" s="4">
        <v>44146</v>
      </c>
      <c r="E165" s="4">
        <v>44147</v>
      </c>
      <c r="F165" s="4">
        <v>44148</v>
      </c>
      <c r="G165" s="12">
        <v>44149</v>
      </c>
      <c r="H165" s="12">
        <v>44150</v>
      </c>
    </row>
    <row r="166" spans="2:8" ht="38.450000000000003" customHeight="1" x14ac:dyDescent="0.3">
      <c r="B166" s="4"/>
      <c r="C166" s="8"/>
      <c r="D166" s="27" t="s">
        <v>14</v>
      </c>
      <c r="E166" s="8"/>
      <c r="F166" s="9" t="s">
        <v>50</v>
      </c>
      <c r="G166" s="13"/>
      <c r="H166" s="13"/>
    </row>
    <row r="167" spans="2:8" ht="16.5" customHeight="1" x14ac:dyDescent="0.3">
      <c r="B167" s="4">
        <f t="array" ref="B167:H167">Days+22+DATE(Calendar11Year,Calendar11MonthOption,1)-WEEKDAY(DATE(Calendar11Year,Calendar11MonthOption,1),WeekdayOption)</f>
        <v>44151</v>
      </c>
      <c r="C167" s="4">
        <v>44152</v>
      </c>
      <c r="D167" s="4">
        <v>44153</v>
      </c>
      <c r="E167" s="4">
        <v>44154</v>
      </c>
      <c r="F167" s="4">
        <v>44155</v>
      </c>
      <c r="G167" s="12">
        <v>44156</v>
      </c>
      <c r="H167" s="12">
        <v>44157</v>
      </c>
    </row>
    <row r="168" spans="2:8" ht="34.700000000000003" customHeight="1" x14ac:dyDescent="0.3">
      <c r="B168" s="8"/>
      <c r="C168" s="8"/>
      <c r="D168" s="8"/>
      <c r="E168" s="48" t="s">
        <v>41</v>
      </c>
      <c r="F168" s="9" t="s">
        <v>60</v>
      </c>
      <c r="G168" s="12"/>
      <c r="H168" s="12"/>
    </row>
    <row r="169" spans="2:8" ht="34.35" customHeight="1" x14ac:dyDescent="0.3">
      <c r="B169" s="8"/>
      <c r="C169" s="8"/>
      <c r="D169" s="8"/>
      <c r="E169" s="48"/>
      <c r="F169" s="11" t="s">
        <v>66</v>
      </c>
      <c r="G169" s="12"/>
      <c r="H169" s="12"/>
    </row>
    <row r="170" spans="2:8" ht="16.5" customHeight="1" x14ac:dyDescent="0.3">
      <c r="B170" s="4">
        <f t="array" ref="B170:H170">Days+29+DATE(Calendar11Year,Calendar11MonthOption,1)-WEEKDAY(DATE(Calendar11Year,Calendar11MonthOption,1),WeekdayOption)</f>
        <v>44158</v>
      </c>
      <c r="C170" s="4">
        <v>44159</v>
      </c>
      <c r="D170" s="4">
        <v>44160</v>
      </c>
      <c r="E170" s="4">
        <v>44161</v>
      </c>
      <c r="F170" s="4">
        <v>44162</v>
      </c>
      <c r="G170" s="12">
        <v>44163</v>
      </c>
      <c r="H170" s="12">
        <v>44164</v>
      </c>
    </row>
    <row r="171" spans="2:8" ht="70.7" customHeight="1" x14ac:dyDescent="0.3">
      <c r="B171" s="8"/>
      <c r="C171" s="8"/>
      <c r="D171" s="8"/>
      <c r="E171" s="10" t="s">
        <v>15</v>
      </c>
      <c r="F171" s="28" t="s">
        <v>51</v>
      </c>
      <c r="G171" s="13"/>
      <c r="H171" s="13"/>
    </row>
    <row r="172" spans="2:8" ht="16.5" customHeight="1" x14ac:dyDescent="0.3">
      <c r="B172" s="4">
        <f t="array" ref="B172:C172">Days+36+DATE(Calendar11Year,Calendar11MonthOption,1)-WEEKDAY(DATE(Calendar11Year,Calendar11MonthOption,1),WeekdayOption)</f>
        <v>44165</v>
      </c>
      <c r="C172" s="4">
        <v>44166</v>
      </c>
      <c r="D172" s="49" t="s">
        <v>0</v>
      </c>
      <c r="E172" s="50"/>
      <c r="F172" s="50"/>
      <c r="G172" s="50"/>
      <c r="H172" s="50"/>
    </row>
    <row r="173" spans="2:8" ht="63.75" customHeight="1" x14ac:dyDescent="0.3">
      <c r="B173" s="29"/>
      <c r="C173" s="30"/>
      <c r="D173" s="81"/>
      <c r="E173" s="81"/>
      <c r="F173" s="81"/>
      <c r="G173" s="81"/>
      <c r="H173" s="81"/>
    </row>
    <row r="174" spans="2:8" ht="54" customHeight="1" x14ac:dyDescent="0.7">
      <c r="B174" s="1">
        <f>YEAR(DATE(Calendar11Year,Calendar11MonthOption+1,1))</f>
        <v>2020</v>
      </c>
      <c r="C174" s="51" t="str">
        <f>TEXT(DATE(Calendar11Year,Calendar11MonthOption+1,1),"mmmm")</f>
        <v>December</v>
      </c>
      <c r="D174" s="51"/>
      <c r="E174" s="51"/>
      <c r="F174" s="45" t="s">
        <v>37</v>
      </c>
      <c r="G174" s="45"/>
      <c r="H174" s="45"/>
    </row>
    <row r="175" spans="2:8" ht="14.25" customHeight="1" x14ac:dyDescent="0.3">
      <c r="B175" s="5" t="str">
        <f>UPPER(TEXT(B176,"dddd"))</f>
        <v>MONDAY</v>
      </c>
      <c r="C175" s="6" t="str">
        <f t="shared" ref="C175:H175" si="46">UPPER(TEXT(C176,"dddd"))</f>
        <v>TUESDAY</v>
      </c>
      <c r="D175" s="5" t="str">
        <f t="shared" si="46"/>
        <v>WEDNESDAY</v>
      </c>
      <c r="E175" s="6" t="str">
        <f t="shared" si="46"/>
        <v>THURSDAY</v>
      </c>
      <c r="F175" s="5" t="str">
        <f t="shared" si="46"/>
        <v>FRIDAY</v>
      </c>
      <c r="G175" s="6" t="str">
        <f t="shared" si="46"/>
        <v>SATURDAY</v>
      </c>
      <c r="H175" s="5" t="str">
        <f t="shared" si="46"/>
        <v>SUNDAY</v>
      </c>
    </row>
    <row r="176" spans="2:8" ht="16.5" customHeight="1" x14ac:dyDescent="0.3">
      <c r="B176" s="4">
        <f t="array" ref="B176:H176">Days+1+DATE(Calendar12Year,Calendar12MonthOption,1)-WEEKDAY(DATE(Calendar12Year,Calendar12MonthOption,1),WeekdayOption)</f>
        <v>44165</v>
      </c>
      <c r="C176" s="4">
        <v>44166</v>
      </c>
      <c r="D176" s="4">
        <v>44167</v>
      </c>
      <c r="E176" s="4">
        <v>44168</v>
      </c>
      <c r="F176" s="4">
        <v>44169</v>
      </c>
      <c r="G176" s="12">
        <v>44170</v>
      </c>
      <c r="H176" s="12">
        <v>44171</v>
      </c>
    </row>
    <row r="177" spans="2:8" ht="56.25" customHeight="1" x14ac:dyDescent="0.3">
      <c r="B177" s="8"/>
      <c r="C177" s="8"/>
      <c r="D177" s="8"/>
      <c r="E177" s="8"/>
      <c r="F177" s="8"/>
      <c r="G177" s="13"/>
      <c r="H177" s="13"/>
    </row>
    <row r="178" spans="2:8" ht="16.5" customHeight="1" x14ac:dyDescent="0.3">
      <c r="B178" s="4">
        <f t="array" ref="B178:H178">Days+8+DATE(Calendar12Year,Calendar12MonthOption,1)-WEEKDAY(DATE(Calendar12Year,Calendar12MonthOption,1),WeekdayOption)</f>
        <v>44172</v>
      </c>
      <c r="C178" s="4">
        <v>44173</v>
      </c>
      <c r="D178" s="4">
        <v>44174</v>
      </c>
      <c r="E178" s="4">
        <v>44175</v>
      </c>
      <c r="F178" s="4">
        <v>44176</v>
      </c>
      <c r="G178" s="12">
        <v>44177</v>
      </c>
      <c r="H178" s="12">
        <v>44178</v>
      </c>
    </row>
    <row r="179" spans="2:8" ht="56.25" customHeight="1" x14ac:dyDescent="0.3">
      <c r="B179" s="8"/>
      <c r="C179" s="8"/>
      <c r="D179" s="8"/>
      <c r="E179" s="8"/>
      <c r="F179" s="9" t="s">
        <v>52</v>
      </c>
      <c r="G179" s="13"/>
      <c r="H179" s="13"/>
    </row>
    <row r="180" spans="2:8" ht="16.5" customHeight="1" x14ac:dyDescent="0.3">
      <c r="B180" s="4">
        <f t="array" ref="B180:H180">Days+15+DATE(Calendar12Year,Calendar12MonthOption,1)-WEEKDAY(DATE(Calendar12Year,Calendar12MonthOption,1),WeekdayOption)</f>
        <v>44179</v>
      </c>
      <c r="C180" s="4">
        <v>44180</v>
      </c>
      <c r="D180" s="4">
        <v>44181</v>
      </c>
      <c r="E180" s="4">
        <v>44182</v>
      </c>
      <c r="F180" s="4">
        <v>44183</v>
      </c>
      <c r="G180" s="12">
        <v>44184</v>
      </c>
      <c r="H180" s="12">
        <v>44185</v>
      </c>
    </row>
    <row r="181" spans="2:8" ht="16.5" customHeight="1" x14ac:dyDescent="0.3">
      <c r="B181" s="8"/>
      <c r="C181" s="8"/>
      <c r="D181" s="8"/>
      <c r="E181" s="48" t="s">
        <v>40</v>
      </c>
      <c r="F181" s="8"/>
      <c r="G181" s="13"/>
      <c r="H181" s="13"/>
    </row>
    <row r="182" spans="2:8" ht="16.5" customHeight="1" x14ac:dyDescent="0.3">
      <c r="B182" s="8"/>
      <c r="C182" s="8"/>
      <c r="D182" s="8"/>
      <c r="E182" s="48"/>
      <c r="F182" s="8"/>
      <c r="G182" s="13"/>
      <c r="H182" s="13"/>
    </row>
    <row r="183" spans="2:8" ht="16.5" customHeight="1" x14ac:dyDescent="0.3">
      <c r="B183" s="4">
        <f t="array" ref="B183:H183">Days+22+DATE(Calendar12Year,Calendar12MonthOption,1)-WEEKDAY(DATE(Calendar12Year,Calendar12MonthOption,1),WeekdayOption)</f>
        <v>44186</v>
      </c>
      <c r="C183" s="4">
        <v>44187</v>
      </c>
      <c r="D183" s="4">
        <v>44188</v>
      </c>
      <c r="E183" s="4">
        <v>44189</v>
      </c>
      <c r="F183" s="4">
        <v>44190</v>
      </c>
      <c r="G183" s="12">
        <v>44191</v>
      </c>
      <c r="H183" s="12">
        <v>44192</v>
      </c>
    </row>
    <row r="184" spans="2:8" ht="56.25" customHeight="1" x14ac:dyDescent="0.3">
      <c r="B184" s="8"/>
      <c r="C184" s="8"/>
      <c r="D184" s="8"/>
      <c r="E184" s="8"/>
      <c r="F184" s="10" t="s">
        <v>16</v>
      </c>
      <c r="G184" s="13"/>
      <c r="H184" s="13"/>
    </row>
    <row r="185" spans="2:8" ht="16.5" customHeight="1" x14ac:dyDescent="0.3">
      <c r="B185" s="4">
        <f t="array" ref="B185:H185">Days+29+DATE(Calendar12Year,Calendar12MonthOption,1)-WEEKDAY(DATE(Calendar12Year,Calendar12MonthOption,1),WeekdayOption)</f>
        <v>44193</v>
      </c>
      <c r="C185" s="4">
        <v>44194</v>
      </c>
      <c r="D185" s="4">
        <v>44195</v>
      </c>
      <c r="E185" s="4">
        <v>44196</v>
      </c>
      <c r="F185" s="4">
        <v>44197</v>
      </c>
      <c r="G185" s="12">
        <v>44198</v>
      </c>
      <c r="H185" s="12">
        <v>44199</v>
      </c>
    </row>
    <row r="186" spans="2:8" ht="57" customHeight="1" x14ac:dyDescent="0.3">
      <c r="B186" s="8"/>
      <c r="C186" s="8"/>
      <c r="D186" s="8"/>
      <c r="E186" s="8"/>
      <c r="F186" s="8"/>
      <c r="G186" s="13"/>
      <c r="H186" s="13"/>
    </row>
    <row r="187" spans="2:8" ht="16.5" customHeight="1" x14ac:dyDescent="0.3">
      <c r="B187" s="4">
        <f t="array" ref="B187:C187">Days+36+DATE(Calendar12Year,Calendar12MonthOption,1)-WEEKDAY(DATE(Calendar12Year,Calendar12MonthOption,1),WeekdayOption)</f>
        <v>44200</v>
      </c>
      <c r="C187" s="4">
        <v>44201</v>
      </c>
      <c r="D187" s="49" t="s">
        <v>0</v>
      </c>
      <c r="E187" s="50"/>
      <c r="F187" s="50"/>
      <c r="G187" s="50"/>
      <c r="H187" s="50"/>
    </row>
    <row r="188" spans="2:8" ht="63.75" customHeight="1" x14ac:dyDescent="0.3">
      <c r="B188" s="8"/>
      <c r="C188" s="8"/>
      <c r="D188" s="81"/>
      <c r="E188" s="81"/>
      <c r="F188" s="81"/>
      <c r="G188" s="81"/>
      <c r="H188" s="81"/>
    </row>
  </sheetData>
  <mergeCells count="102">
    <mergeCell ref="B80:B81"/>
    <mergeCell ref="C80:C81"/>
    <mergeCell ref="E80:E81"/>
    <mergeCell ref="B84:D85"/>
    <mergeCell ref="E101:E102"/>
    <mergeCell ref="B87:D88"/>
    <mergeCell ref="B105:D105"/>
    <mergeCell ref="C91:E91"/>
    <mergeCell ref="C108:E108"/>
    <mergeCell ref="B94:D95"/>
    <mergeCell ref="D99:F99"/>
    <mergeCell ref="B97:E97"/>
    <mergeCell ref="C101:C102"/>
    <mergeCell ref="C159:E159"/>
    <mergeCell ref="B130:F130"/>
    <mergeCell ref="B139:D139"/>
    <mergeCell ref="D134:D136"/>
    <mergeCell ref="B134:C136"/>
    <mergeCell ref="B101:B102"/>
    <mergeCell ref="D188:H188"/>
    <mergeCell ref="D157:H157"/>
    <mergeCell ref="D158:H158"/>
    <mergeCell ref="D106:H106"/>
    <mergeCell ref="D90:H90"/>
    <mergeCell ref="D143:H143"/>
    <mergeCell ref="D125:H125"/>
    <mergeCell ref="D142:H142"/>
    <mergeCell ref="D107:H107"/>
    <mergeCell ref="D126:H126"/>
    <mergeCell ref="D173:H173"/>
    <mergeCell ref="D187:H187"/>
    <mergeCell ref="F174:H174"/>
    <mergeCell ref="F127:H127"/>
    <mergeCell ref="F144:H144"/>
    <mergeCell ref="F159:H159"/>
    <mergeCell ref="C127:E127"/>
    <mergeCell ref="C144:E144"/>
    <mergeCell ref="C174:E174"/>
    <mergeCell ref="E181:E182"/>
    <mergeCell ref="E168:E169"/>
    <mergeCell ref="D172:H172"/>
    <mergeCell ref="E153:E154"/>
    <mergeCell ref="E138:E139"/>
    <mergeCell ref="C1:E1"/>
    <mergeCell ref="C13:E13"/>
    <mergeCell ref="C27:E27"/>
    <mergeCell ref="D8:F8"/>
    <mergeCell ref="B10:F10"/>
    <mergeCell ref="B12:F12"/>
    <mergeCell ref="B16:F16"/>
    <mergeCell ref="B18:F18"/>
    <mergeCell ref="B20:F20"/>
    <mergeCell ref="C22:F22"/>
    <mergeCell ref="B24:C24"/>
    <mergeCell ref="B4:F4"/>
    <mergeCell ref="D24:E24"/>
    <mergeCell ref="D25:H25"/>
    <mergeCell ref="D26:H26"/>
    <mergeCell ref="B6:F6"/>
    <mergeCell ref="B8:C8"/>
    <mergeCell ref="B32:E32"/>
    <mergeCell ref="B30:C30"/>
    <mergeCell ref="D30:E30"/>
    <mergeCell ref="B34:E34"/>
    <mergeCell ref="B46:E46"/>
    <mergeCell ref="B44:F44"/>
    <mergeCell ref="D48:F48"/>
    <mergeCell ref="D63:F63"/>
    <mergeCell ref="B36:C36"/>
    <mergeCell ref="D40:H40"/>
    <mergeCell ref="D54:H54"/>
    <mergeCell ref="D53:H53"/>
    <mergeCell ref="B58:D59"/>
    <mergeCell ref="B61:E61"/>
    <mergeCell ref="D39:H39"/>
    <mergeCell ref="C55:E55"/>
    <mergeCell ref="C41:E41"/>
    <mergeCell ref="E58:E59"/>
    <mergeCell ref="B68:B70"/>
    <mergeCell ref="C70:D70"/>
    <mergeCell ref="B65:B66"/>
    <mergeCell ref="F108:H108"/>
    <mergeCell ref="F73:H73"/>
    <mergeCell ref="E83:E85"/>
    <mergeCell ref="F91:H91"/>
    <mergeCell ref="E123:E124"/>
    <mergeCell ref="D89:H89"/>
    <mergeCell ref="C73:E73"/>
    <mergeCell ref="D78:F78"/>
    <mergeCell ref="F87:F88"/>
    <mergeCell ref="B76:E76"/>
    <mergeCell ref="B113:D113"/>
    <mergeCell ref="B124:D124"/>
    <mergeCell ref="B115:F115"/>
    <mergeCell ref="B117:C117"/>
    <mergeCell ref="D119:D121"/>
    <mergeCell ref="B119:C121"/>
    <mergeCell ref="E65:E66"/>
    <mergeCell ref="C65:C66"/>
    <mergeCell ref="D71:H71"/>
    <mergeCell ref="D72:H72"/>
    <mergeCell ref="E104:E105"/>
  </mergeCells>
  <phoneticPr fontId="2" type="noConversion"/>
  <conditionalFormatting sqref="B3:F3 B5:F5 B7:F7 B9:F9 B11:F11">
    <cfRule type="expression" dxfId="206" priority="499">
      <formula>MONTH(B3)&lt;&gt;Calendar1MonthOption</formula>
    </cfRule>
  </conditionalFormatting>
  <conditionalFormatting sqref="B15:F15 B17:F17 B19:F19 B21:F21 B23:F23 B25:C25 B22">
    <cfRule type="expression" dxfId="205" priority="488">
      <formula>MONTH(B15)&lt;&gt;Calendar2MonthOption</formula>
    </cfRule>
  </conditionalFormatting>
  <conditionalFormatting sqref="B29:F29 B31:F31 B33:F33 B35:F35 B37:F37 B39:C39">
    <cfRule type="expression" dxfId="204" priority="486">
      <formula>MONTH(B29)&lt;&gt;Calendar3MonthOption</formula>
    </cfRule>
  </conditionalFormatting>
  <conditionalFormatting sqref="B43:F43 B45:F45 B47:F47 B49:F49 B51:F51 B53:C53">
    <cfRule type="expression" dxfId="203" priority="484">
      <formula>MONTH(B43)&lt;&gt;Calendar4MonthOption</formula>
    </cfRule>
  </conditionalFormatting>
  <conditionalFormatting sqref="B57:F57 B60:F60 B62:F62 B64:F64 B67:F67 B71:C71 B68">
    <cfRule type="expression" dxfId="202" priority="482">
      <formula>MONTH(B57)&lt;&gt;Calendar5MonthOption</formula>
    </cfRule>
  </conditionalFormatting>
  <conditionalFormatting sqref="B75:F75 B77:F77 B79:F79 B82:F82 B86:F86 B89:C89 E87">
    <cfRule type="expression" dxfId="201" priority="480">
      <formula>MONTH(B75)&lt;&gt;Calendar6MonthOption</formula>
    </cfRule>
  </conditionalFormatting>
  <conditionalFormatting sqref="B93:F93 B96:F96 B98:F98 B100:F100 B103:F103 B106:C106 D101:E101">
    <cfRule type="expression" dxfId="200" priority="478">
      <formula>MONTH(B93)&lt;&gt;Calendar7MonthOption</formula>
    </cfRule>
  </conditionalFormatting>
  <conditionalFormatting sqref="B110:F110 B114:F114 B116:F116 B118:F118 B122:F122 B125:C125 B119 G15:H17 G10:H11 G29:H31">
    <cfRule type="expression" dxfId="199" priority="476">
      <formula>MONTH(B10)&lt;&gt;Calendar8MonthOption</formula>
    </cfRule>
  </conditionalFormatting>
  <conditionalFormatting sqref="B129:F129 B131:F131 B133:F133 B137:F137 B140:F140 B142:C142 B134">
    <cfRule type="expression" dxfId="198" priority="474">
      <formula>MONTH(B129)&lt;&gt;Calendar9MonthOption</formula>
    </cfRule>
  </conditionalFormatting>
  <conditionalFormatting sqref="B146:F146 B148:F148 B150:F150 B152:F152 B155:F155 B157:C157 B151:C151">
    <cfRule type="expression" dxfId="197" priority="464">
      <formula>MONTH(B146)&lt;&gt;Calendar10MonthOption</formula>
    </cfRule>
  </conditionalFormatting>
  <conditionalFormatting sqref="B161:F161 B163:F163 B165:F165 B167:F167 B170:F170 B172:C172 B166">
    <cfRule type="expression" dxfId="196" priority="463">
      <formula>MONTH(B161)&lt;&gt;Calendar11MonthOption</formula>
    </cfRule>
  </conditionalFormatting>
  <conditionalFormatting sqref="B176:F176 B178:F178 B180:F180 B183:F183 B185:F185 B187:C187">
    <cfRule type="expression" dxfId="195" priority="462">
      <formula>MONTH(B176)&lt;&gt;Calendar12MonthOption</formula>
    </cfRule>
  </conditionalFormatting>
  <conditionalFormatting sqref="B4">
    <cfRule type="expression" dxfId="194" priority="459">
      <formula>MONTH(B4)&lt;&gt;Calendar1MonthOption</formula>
    </cfRule>
  </conditionalFormatting>
  <conditionalFormatting sqref="B4">
    <cfRule type="expression" dxfId="193" priority="458">
      <formula>MONTH(B4)&lt;&gt;Calendar1MonthOption</formula>
    </cfRule>
  </conditionalFormatting>
  <conditionalFormatting sqref="G4">
    <cfRule type="expression" dxfId="192" priority="453">
      <formula>MONTH(G4)&lt;&gt;Calendar8MonthOption</formula>
    </cfRule>
  </conditionalFormatting>
  <conditionalFormatting sqref="G3">
    <cfRule type="expression" dxfId="191" priority="452">
      <formula>MONTH(G3)&lt;&gt;Calendar8MonthOption</formula>
    </cfRule>
  </conditionalFormatting>
  <conditionalFormatting sqref="H3">
    <cfRule type="expression" dxfId="190" priority="451">
      <formula>MONTH(H3)&lt;&gt;Calendar8MonthOption</formula>
    </cfRule>
  </conditionalFormatting>
  <conditionalFormatting sqref="G5">
    <cfRule type="expression" dxfId="189" priority="450">
      <formula>MONTH(G5)&lt;&gt;Calendar8MonthOption</formula>
    </cfRule>
  </conditionalFormatting>
  <conditionalFormatting sqref="H5">
    <cfRule type="expression" dxfId="188" priority="449">
      <formula>MONTH(H5)&lt;&gt;Calendar8MonthOption</formula>
    </cfRule>
  </conditionalFormatting>
  <conditionalFormatting sqref="G7:G8">
    <cfRule type="expression" dxfId="187" priority="448">
      <formula>MONTH(G7)&lt;&gt;Calendar8MonthOption</formula>
    </cfRule>
  </conditionalFormatting>
  <conditionalFormatting sqref="H7:H8">
    <cfRule type="expression" dxfId="186" priority="447">
      <formula>MONTH(H7)&lt;&gt;Calendar8MonthOption</formula>
    </cfRule>
  </conditionalFormatting>
  <conditionalFormatting sqref="G9">
    <cfRule type="expression" dxfId="185" priority="446">
      <formula>MONTH(G9)&lt;&gt;Calendar8MonthOption</formula>
    </cfRule>
  </conditionalFormatting>
  <conditionalFormatting sqref="H9">
    <cfRule type="expression" dxfId="184" priority="445">
      <formula>MONTH(H9)&lt;&gt;Calendar8MonthOption</formula>
    </cfRule>
  </conditionalFormatting>
  <conditionalFormatting sqref="B10">
    <cfRule type="expression" dxfId="183" priority="437">
      <formula>MONTH(B10)&lt;&gt;Calendar1MonthOption</formula>
    </cfRule>
  </conditionalFormatting>
  <conditionalFormatting sqref="B10">
    <cfRule type="expression" dxfId="182" priority="436">
      <formula>MONTH(B10)&lt;&gt;Calendar1MonthOption</formula>
    </cfRule>
  </conditionalFormatting>
  <conditionalFormatting sqref="K6">
    <cfRule type="expression" dxfId="181" priority="424">
      <formula>MONTH(K6)&lt;&gt;Calendar1MonthOption</formula>
    </cfRule>
  </conditionalFormatting>
  <conditionalFormatting sqref="B22">
    <cfRule type="expression" dxfId="180" priority="417">
      <formula>MONTH(B22)&lt;&gt;Calendar2MonthOption</formula>
    </cfRule>
  </conditionalFormatting>
  <conditionalFormatting sqref="B22">
    <cfRule type="expression" dxfId="179" priority="416">
      <formula>MONTH(B22)&lt;&gt;Calendar2MonthOption</formula>
    </cfRule>
  </conditionalFormatting>
  <conditionalFormatting sqref="B68">
    <cfRule type="expression" dxfId="178" priority="415">
      <formula>MONTH(B68)&lt;&gt;Calendar5MonthOption</formula>
    </cfRule>
  </conditionalFormatting>
  <conditionalFormatting sqref="B68">
    <cfRule type="expression" dxfId="177" priority="414">
      <formula>MONTH(B68)&lt;&gt;Calendar5MonthOption</formula>
    </cfRule>
  </conditionalFormatting>
  <conditionalFormatting sqref="F94">
    <cfRule type="expression" dxfId="176" priority="413">
      <formula>MONTH(F94)&lt;&gt;Calendar7MonthOption</formula>
    </cfRule>
  </conditionalFormatting>
  <conditionalFormatting sqref="F94">
    <cfRule type="expression" dxfId="175" priority="412">
      <formula>MONTH(F94)&lt;&gt;Calendar7MonthOption</formula>
    </cfRule>
  </conditionalFormatting>
  <conditionalFormatting sqref="B132">
    <cfRule type="expression" dxfId="174" priority="411">
      <formula>MONTH(B132)&lt;&gt;Calendar9MonthOption</formula>
    </cfRule>
  </conditionalFormatting>
  <conditionalFormatting sqref="B132">
    <cfRule type="expression" dxfId="173" priority="410">
      <formula>MONTH(B132)&lt;&gt;Calendar9MonthOption</formula>
    </cfRule>
  </conditionalFormatting>
  <conditionalFormatting sqref="D166">
    <cfRule type="expression" dxfId="172" priority="408">
      <formula>MONTH(D166)&lt;&gt;Calendar11MonthOption</formula>
    </cfRule>
  </conditionalFormatting>
  <conditionalFormatting sqref="F184">
    <cfRule type="expression" dxfId="171" priority="407">
      <formula>MONTH(F184)&lt;&gt;Calendar12MonthOption</formula>
    </cfRule>
  </conditionalFormatting>
  <conditionalFormatting sqref="F184">
    <cfRule type="expression" dxfId="170" priority="406">
      <formula>MONTH(F184)&lt;&gt;Calendar12MonthOption</formula>
    </cfRule>
  </conditionalFormatting>
  <conditionalFormatting sqref="G19 G21 G23">
    <cfRule type="expression" dxfId="169" priority="389">
      <formula>MONTH(G19)&lt;&gt;Calendar8MonthOption</formula>
    </cfRule>
  </conditionalFormatting>
  <conditionalFormatting sqref="H19 H21 H23">
    <cfRule type="expression" dxfId="168" priority="388">
      <formula>MONTH(H19)&lt;&gt;Calendar8MonthOption</formula>
    </cfRule>
  </conditionalFormatting>
  <conditionalFormatting sqref="G33 G35 G37:G38">
    <cfRule type="expression" dxfId="167" priority="387">
      <formula>MONTH(G33)&lt;&gt;Calendar8MonthOption</formula>
    </cfRule>
  </conditionalFormatting>
  <conditionalFormatting sqref="H33 H35 H37:H38">
    <cfRule type="expression" dxfId="166" priority="386">
      <formula>MONTH(H33)&lt;&gt;Calendar8MonthOption</formula>
    </cfRule>
  </conditionalFormatting>
  <conditionalFormatting sqref="G43 G45 G47 G49 G51">
    <cfRule type="expression" dxfId="165" priority="385">
      <formula>MONTH(G43)&lt;&gt;Calendar8MonthOption</formula>
    </cfRule>
  </conditionalFormatting>
  <conditionalFormatting sqref="H43 H45 H47 H49 H51">
    <cfRule type="expression" dxfId="164" priority="384">
      <formula>MONTH(H43)&lt;&gt;Calendar8MonthOption</formula>
    </cfRule>
  </conditionalFormatting>
  <conditionalFormatting sqref="G57:G60 G62 G64 G67:G70">
    <cfRule type="expression" dxfId="163" priority="383">
      <formula>MONTH(G57)&lt;&gt;Calendar8MonthOption</formula>
    </cfRule>
  </conditionalFormatting>
  <conditionalFormatting sqref="H57:H60 H62 H64 H67:H70">
    <cfRule type="expression" dxfId="162" priority="382">
      <formula>MONTH(H57)&lt;&gt;Calendar8MonthOption</formula>
    </cfRule>
  </conditionalFormatting>
  <conditionalFormatting sqref="G75 G77 G79 G82:G84 G86:G87">
    <cfRule type="expression" dxfId="161" priority="381">
      <formula>MONTH(G75)&lt;&gt;Calendar8MonthOption</formula>
    </cfRule>
  </conditionalFormatting>
  <conditionalFormatting sqref="H75 H77 H79 H82:H84 H86:H87">
    <cfRule type="expression" dxfId="160" priority="380">
      <formula>MONTH(H75)&lt;&gt;Calendar8MonthOption</formula>
    </cfRule>
  </conditionalFormatting>
  <conditionalFormatting sqref="G93:G94 G96 G98 G100:G101 G103:G105">
    <cfRule type="expression" dxfId="159" priority="379">
      <formula>MONTH(G93)&lt;&gt;Calendar8MonthOption</formula>
    </cfRule>
  </conditionalFormatting>
  <conditionalFormatting sqref="H93:H94 H96 H98 H100:H101 H103:H105">
    <cfRule type="expression" dxfId="158" priority="378">
      <formula>MONTH(H93)&lt;&gt;Calendar8MonthOption</formula>
    </cfRule>
  </conditionalFormatting>
  <conditionalFormatting sqref="G110:G114 G116 G118 G122:G124">
    <cfRule type="expression" dxfId="157" priority="377">
      <formula>MONTH(G110)&lt;&gt;Calendar8MonthOption</formula>
    </cfRule>
  </conditionalFormatting>
  <conditionalFormatting sqref="H110:H114 H116 H118 H122:H124">
    <cfRule type="expression" dxfId="156" priority="376">
      <formula>MONTH(H110)&lt;&gt;Calendar8MonthOption</formula>
    </cfRule>
  </conditionalFormatting>
  <conditionalFormatting sqref="G129 G131 G133 G137:G140">
    <cfRule type="expression" dxfId="155" priority="375">
      <formula>MONTH(G129)&lt;&gt;Calendar8MonthOption</formula>
    </cfRule>
  </conditionalFormatting>
  <conditionalFormatting sqref="H129 H131 H133 H137:H140">
    <cfRule type="expression" dxfId="154" priority="374">
      <formula>MONTH(H129)&lt;&gt;Calendar8MonthOption</formula>
    </cfRule>
  </conditionalFormatting>
  <conditionalFormatting sqref="G146 G148 G150 G152:G155">
    <cfRule type="expression" dxfId="153" priority="373">
      <formula>MONTH(G146)&lt;&gt;Calendar8MonthOption</formula>
    </cfRule>
  </conditionalFormatting>
  <conditionalFormatting sqref="H146 H148 H150 H152:H155">
    <cfRule type="expression" dxfId="152" priority="372">
      <formula>MONTH(H146)&lt;&gt;Calendar8MonthOption</formula>
    </cfRule>
  </conditionalFormatting>
  <conditionalFormatting sqref="G161 G163 G165 G167:G170">
    <cfRule type="expression" dxfId="151" priority="371">
      <formula>MONTH(G161)&lt;&gt;Calendar8MonthOption</formula>
    </cfRule>
  </conditionalFormatting>
  <conditionalFormatting sqref="H161 H163 H165 H167:H170">
    <cfRule type="expression" dxfId="150" priority="370">
      <formula>MONTH(H161)&lt;&gt;Calendar8MonthOption</formula>
    </cfRule>
  </conditionalFormatting>
  <conditionalFormatting sqref="G176 G178 G180 G185 G183">
    <cfRule type="expression" dxfId="149" priority="369">
      <formula>MONTH(G176)&lt;&gt;Calendar8MonthOption</formula>
    </cfRule>
  </conditionalFormatting>
  <conditionalFormatting sqref="H176 H178 H180 H185 H183">
    <cfRule type="expression" dxfId="148" priority="368">
      <formula>MONTH(H176)&lt;&gt;Calendar8MonthOption</formula>
    </cfRule>
  </conditionalFormatting>
  <conditionalFormatting sqref="G94">
    <cfRule type="expression" dxfId="147" priority="367">
      <formula>MONTH(G94)&lt;&gt;Calendar7MonthOption</formula>
    </cfRule>
  </conditionalFormatting>
  <conditionalFormatting sqref="G94">
    <cfRule type="expression" dxfId="146" priority="366">
      <formula>MONTH(G94)&lt;&gt;Calendar7MonthOption</formula>
    </cfRule>
  </conditionalFormatting>
  <conditionalFormatting sqref="F36">
    <cfRule type="expression" dxfId="145" priority="315">
      <formula>MONTH(F36)&lt;&gt;Calendar1MonthOption</formula>
    </cfRule>
  </conditionalFormatting>
  <conditionalFormatting sqref="B30">
    <cfRule type="expression" dxfId="144" priority="332">
      <formula>MONTH(B30)&lt;&gt;Calendar3MonthOption</formula>
    </cfRule>
  </conditionalFormatting>
  <conditionalFormatting sqref="F68:F70">
    <cfRule type="expression" dxfId="143" priority="261">
      <formula>MONTH(F68)&lt;&gt;Calendar2MonthOption</formula>
    </cfRule>
  </conditionalFormatting>
  <conditionalFormatting sqref="F30">
    <cfRule type="expression" dxfId="142" priority="279">
      <formula>MONTH(F30)&lt;&gt;Calendar1MonthOption</formula>
    </cfRule>
  </conditionalFormatting>
  <conditionalFormatting sqref="F30">
    <cfRule type="expression" dxfId="141" priority="280">
      <formula>MONTH(F30)&lt;&gt;Calendar2MonthOption</formula>
    </cfRule>
  </conditionalFormatting>
  <conditionalFormatting sqref="F58:F59">
    <cfRule type="expression" dxfId="140" priority="244">
      <formula>MONTH(F58)&lt;&gt;Calendar2MonthOption</formula>
    </cfRule>
  </conditionalFormatting>
  <conditionalFormatting sqref="F68:F70">
    <cfRule type="expression" dxfId="139" priority="260">
      <formula>MONTH(F68)&lt;&gt;Calendar1MonthOption</formula>
    </cfRule>
  </conditionalFormatting>
  <conditionalFormatting sqref="E68:E69">
    <cfRule type="expression" dxfId="138" priority="265">
      <formula>MONTH(E68)&lt;&gt;Calendar1MonthOption</formula>
    </cfRule>
  </conditionalFormatting>
  <conditionalFormatting sqref="F65">
    <cfRule type="expression" dxfId="137" priority="254">
      <formula>MONTH(F65)&lt;&gt;Calendar1MonthOption</formula>
    </cfRule>
  </conditionalFormatting>
  <conditionalFormatting sqref="E87:E88">
    <cfRule type="expression" dxfId="136" priority="230">
      <formula>MONTH(E87)&lt;&gt;Calendar2MonthOption</formula>
    </cfRule>
  </conditionalFormatting>
  <conditionalFormatting sqref="F58:F59">
    <cfRule type="expression" dxfId="135" priority="243">
      <formula>MONTH(F58)&lt;&gt;Calendar1MonthOption</formula>
    </cfRule>
  </conditionalFormatting>
  <conditionalFormatting sqref="E94:E95">
    <cfRule type="expression" dxfId="134" priority="206">
      <formula>MONTH(E94)&lt;&gt;Calendar2MonthOption</formula>
    </cfRule>
  </conditionalFormatting>
  <conditionalFormatting sqref="F111:F113">
    <cfRule type="expression" dxfId="133" priority="176">
      <formula>MONTH(F111)&lt;&gt;Calendar2MonthOption</formula>
    </cfRule>
  </conditionalFormatting>
  <conditionalFormatting sqref="E95">
    <cfRule type="expression" dxfId="132" priority="204">
      <formula>MONTH(E95)&lt;&gt;Calendar1MonthOption</formula>
    </cfRule>
  </conditionalFormatting>
  <conditionalFormatting sqref="F52">
    <cfRule type="expression" dxfId="131" priority="269">
      <formula>MONTH(F52)&lt;&gt;Calendar2MonthOption</formula>
    </cfRule>
  </conditionalFormatting>
  <conditionalFormatting sqref="F105">
    <cfRule type="expression" dxfId="130" priority="214">
      <formula>MONTH(F105)&lt;&gt;Calendar1MonthOption</formula>
    </cfRule>
  </conditionalFormatting>
  <conditionalFormatting sqref="E58">
    <cfRule type="expression" dxfId="129" priority="248">
      <formula>MONTH(E58)&lt;&gt;Calendar1MonthOption</formula>
    </cfRule>
  </conditionalFormatting>
  <conditionalFormatting sqref="E68:E69">
    <cfRule type="expression" dxfId="128" priority="266">
      <formula>MONTH(E68)&lt;&gt;Calendar3MonthOption</formula>
    </cfRule>
  </conditionalFormatting>
  <conditionalFormatting sqref="F70">
    <cfRule type="expression" dxfId="127" priority="259">
      <formula>MONTH(F70)&lt;&gt;Calendar1MonthOption</formula>
    </cfRule>
  </conditionalFormatting>
  <conditionalFormatting sqref="F59">
    <cfRule type="expression" dxfId="126" priority="242">
      <formula>MONTH(F59)&lt;&gt;Calendar1MonthOption</formula>
    </cfRule>
  </conditionalFormatting>
  <conditionalFormatting sqref="F104:F105">
    <cfRule type="expression" dxfId="125" priority="215">
      <formula>MONTH(F104)&lt;&gt;Calendar1MonthOption</formula>
    </cfRule>
  </conditionalFormatting>
  <conditionalFormatting sqref="E83">
    <cfRule type="expression" dxfId="124" priority="234">
      <formula>MONTH(E83)&lt;&gt;Calendar1MonthOption</formula>
    </cfRule>
  </conditionalFormatting>
  <conditionalFormatting sqref="E88">
    <cfRule type="expression" dxfId="123" priority="228">
      <formula>MONTH(E88)&lt;&gt;Calendar1MonthOption</formula>
    </cfRule>
  </conditionalFormatting>
  <conditionalFormatting sqref="E87:E88">
    <cfRule type="expression" dxfId="122" priority="229">
      <formula>MONTH(E87)&lt;&gt;Calendar1MonthOption</formula>
    </cfRule>
  </conditionalFormatting>
  <conditionalFormatting sqref="E104">
    <cfRule type="expression" dxfId="121" priority="220">
      <formula>MONTH(E104)&lt;&gt;Calendar1MonthOption</formula>
    </cfRule>
  </conditionalFormatting>
  <conditionalFormatting sqref="E58">
    <cfRule type="expression" dxfId="120" priority="249">
      <formula>MONTH(E58)&lt;&gt;Calendar3MonthOption</formula>
    </cfRule>
  </conditionalFormatting>
  <conditionalFormatting sqref="E94:E95">
    <cfRule type="expression" dxfId="119" priority="205">
      <formula>MONTH(E94)&lt;&gt;Calendar1MonthOption</formula>
    </cfRule>
  </conditionalFormatting>
  <conditionalFormatting sqref="E104">
    <cfRule type="expression" dxfId="118" priority="221">
      <formula>MONTH(E104)&lt;&gt;Calendar3MonthOption</formula>
    </cfRule>
  </conditionalFormatting>
  <conditionalFormatting sqref="E83">
    <cfRule type="expression" dxfId="117" priority="235">
      <formula>MONTH(E83)&lt;&gt;Calendar3MonthOption</formula>
    </cfRule>
  </conditionalFormatting>
  <conditionalFormatting sqref="F123:F124">
    <cfRule type="expression" dxfId="116" priority="192">
      <formula>MONTH(F123)&lt;&gt;Calendar2MonthOption</formula>
    </cfRule>
  </conditionalFormatting>
  <conditionalFormatting sqref="F138:F139">
    <cfRule type="expression" dxfId="115" priority="165">
      <formula>MONTH(F138)&lt;&gt;Calendar2MonthOption</formula>
    </cfRule>
  </conditionalFormatting>
  <conditionalFormatting sqref="E123">
    <cfRule type="expression" dxfId="114" priority="196">
      <formula>MONTH(E123)&lt;&gt;Calendar1MonthOption</formula>
    </cfRule>
  </conditionalFormatting>
  <conditionalFormatting sqref="F104:F105">
    <cfRule type="expression" dxfId="113" priority="216">
      <formula>MONTH(F104)&lt;&gt;Calendar2MonthOption</formula>
    </cfRule>
  </conditionalFormatting>
  <conditionalFormatting sqref="E138">
    <cfRule type="expression" dxfId="112" priority="169">
      <formula>MONTH(E138)&lt;&gt;Calendar1MonthOption</formula>
    </cfRule>
  </conditionalFormatting>
  <conditionalFormatting sqref="F134:F136">
    <cfRule type="expression" dxfId="111" priority="166">
      <formula>MONTH(F134)&lt;&gt;Calendar1MonthOption</formula>
    </cfRule>
  </conditionalFormatting>
  <conditionalFormatting sqref="E94">
    <cfRule type="expression" dxfId="110" priority="207">
      <formula>MONTH(E94)&lt;&gt;Calendar6MonthOption</formula>
    </cfRule>
  </conditionalFormatting>
  <conditionalFormatting sqref="F111:F113">
    <cfRule type="expression" dxfId="109" priority="175">
      <formula>MONTH(F111)&lt;&gt;Calendar1MonthOption</formula>
    </cfRule>
  </conditionalFormatting>
  <conditionalFormatting sqref="F95">
    <cfRule type="expression" dxfId="108" priority="203">
      <formula>MONTH(F95)&lt;&gt;Calendar7MonthOption</formula>
    </cfRule>
  </conditionalFormatting>
  <conditionalFormatting sqref="F95">
    <cfRule type="expression" dxfId="107" priority="202">
      <formula>MONTH(F95)&lt;&gt;Calendar7MonthOption</formula>
    </cfRule>
  </conditionalFormatting>
  <conditionalFormatting sqref="G95">
    <cfRule type="expression" dxfId="106" priority="201">
      <formula>MONTH(G95)&lt;&gt;Calendar7MonthOption</formula>
    </cfRule>
  </conditionalFormatting>
  <conditionalFormatting sqref="G95">
    <cfRule type="expression" dxfId="105" priority="200">
      <formula>MONTH(G95)&lt;&gt;Calendar7MonthOption</formula>
    </cfRule>
  </conditionalFormatting>
  <conditionalFormatting sqref="F134:F136">
    <cfRule type="expression" dxfId="104" priority="167">
      <formula>MONTH(F134)&lt;&gt;Calendar1MonthOption</formula>
    </cfRule>
  </conditionalFormatting>
  <conditionalFormatting sqref="E153">
    <cfRule type="expression" dxfId="103" priority="151">
      <formula>MONTH(E153)&lt;&gt;Calendar1MonthOption</formula>
    </cfRule>
  </conditionalFormatting>
  <conditionalFormatting sqref="F124">
    <cfRule type="expression" dxfId="102" priority="190">
      <formula>MONTH(F124)&lt;&gt;Calendar1MonthOption</formula>
    </cfRule>
  </conditionalFormatting>
  <conditionalFormatting sqref="F123:F124">
    <cfRule type="expression" dxfId="101" priority="191">
      <formula>MONTH(F123)&lt;&gt;Calendar1MonthOption</formula>
    </cfRule>
  </conditionalFormatting>
  <conditionalFormatting sqref="E123">
    <cfRule type="expression" dxfId="100" priority="197">
      <formula>MONTH(E123)&lt;&gt;Calendar3MonthOption</formula>
    </cfRule>
  </conditionalFormatting>
  <conditionalFormatting sqref="F112:F113">
    <cfRule type="expression" dxfId="99" priority="174">
      <formula>MONTH(F112)&lt;&gt;Calendar1MonthOption</formula>
    </cfRule>
  </conditionalFormatting>
  <conditionalFormatting sqref="E111">
    <cfRule type="expression" dxfId="98" priority="180">
      <formula>MONTH(E111)&lt;&gt;Calendar1MonthOption</formula>
    </cfRule>
  </conditionalFormatting>
  <conditionalFormatting sqref="E111">
    <cfRule type="expression" dxfId="97" priority="181">
      <formula>MONTH(E111)&lt;&gt;Calendar3MonthOption</formula>
    </cfRule>
  </conditionalFormatting>
  <conditionalFormatting sqref="F138:F139">
    <cfRule type="expression" dxfId="96" priority="164">
      <formula>MONTH(F138)&lt;&gt;Calendar1MonthOption</formula>
    </cfRule>
  </conditionalFormatting>
  <conditionalFormatting sqref="F139">
    <cfRule type="expression" dxfId="95" priority="163">
      <formula>MONTH(F139)&lt;&gt;Calendar1MonthOption</formula>
    </cfRule>
  </conditionalFormatting>
  <conditionalFormatting sqref="F134:F136">
    <cfRule type="expression" dxfId="94" priority="168">
      <formula>MONTH(F134)&lt;&gt;Calendar2MonthOption</formula>
    </cfRule>
  </conditionalFormatting>
  <conditionalFormatting sqref="F151">
    <cfRule type="expression" dxfId="93" priority="149">
      <formula>MONTH(F151)&lt;&gt;Calendar1MonthOption</formula>
    </cfRule>
  </conditionalFormatting>
  <conditionalFormatting sqref="E138">
    <cfRule type="expression" dxfId="92" priority="170">
      <formula>MONTH(E138)&lt;&gt;Calendar3MonthOption</formula>
    </cfRule>
  </conditionalFormatting>
  <conditionalFormatting sqref="F151">
    <cfRule type="expression" dxfId="91" priority="148">
      <formula>MONTH(F151)&lt;&gt;Calendar1MonthOption</formula>
    </cfRule>
  </conditionalFormatting>
  <conditionalFormatting sqref="F153:F154">
    <cfRule type="expression" dxfId="90" priority="146">
      <formula>MONTH(F153)&lt;&gt;Calendar1MonthOption</formula>
    </cfRule>
  </conditionalFormatting>
  <conditionalFormatting sqref="F154">
    <cfRule type="expression" dxfId="89" priority="145">
      <formula>MONTH(F154)&lt;&gt;Calendar1MonthOption</formula>
    </cfRule>
  </conditionalFormatting>
  <conditionalFormatting sqref="F151">
    <cfRule type="expression" dxfId="88" priority="150">
      <formula>MONTH(F151)&lt;&gt;Calendar2MonthOption</formula>
    </cfRule>
  </conditionalFormatting>
  <conditionalFormatting sqref="E153">
    <cfRule type="expression" dxfId="87" priority="152">
      <formula>MONTH(E153)&lt;&gt;Calendar3MonthOption</formula>
    </cfRule>
  </conditionalFormatting>
  <conditionalFormatting sqref="F153:F154">
    <cfRule type="expression" dxfId="86" priority="147">
      <formula>MONTH(F153)&lt;&gt;Calendar2MonthOption</formula>
    </cfRule>
  </conditionalFormatting>
  <conditionalFormatting sqref="E168">
    <cfRule type="expression" dxfId="85" priority="134">
      <formula>MONTH(E168)&lt;&gt;Calendar1MonthOption</formula>
    </cfRule>
  </conditionalFormatting>
  <conditionalFormatting sqref="F166">
    <cfRule type="expression" dxfId="84" priority="132">
      <formula>MONTH(F166)&lt;&gt;Calendar1MonthOption</formula>
    </cfRule>
  </conditionalFormatting>
  <conditionalFormatting sqref="F166">
    <cfRule type="expression" dxfId="83" priority="131">
      <formula>MONTH(F166)&lt;&gt;Calendar1MonthOption</formula>
    </cfRule>
  </conditionalFormatting>
  <conditionalFormatting sqref="F168:F169">
    <cfRule type="expression" dxfId="82" priority="129">
      <formula>MONTH(F168)&lt;&gt;Calendar1MonthOption</formula>
    </cfRule>
  </conditionalFormatting>
  <conditionalFormatting sqref="F169">
    <cfRule type="expression" dxfId="81" priority="128">
      <formula>MONTH(F169)&lt;&gt;Calendar1MonthOption</formula>
    </cfRule>
  </conditionalFormatting>
  <conditionalFormatting sqref="F166">
    <cfRule type="expression" dxfId="80" priority="133">
      <formula>MONTH(F166)&lt;&gt;Calendar2MonthOption</formula>
    </cfRule>
  </conditionalFormatting>
  <conditionalFormatting sqref="E168">
    <cfRule type="expression" dxfId="79" priority="135">
      <formula>MONTH(E168)&lt;&gt;Calendar3MonthOption</formula>
    </cfRule>
  </conditionalFormatting>
  <conditionalFormatting sqref="F168:F169">
    <cfRule type="expression" dxfId="78" priority="130">
      <formula>MONTH(F168)&lt;&gt;Calendar2MonthOption</formula>
    </cfRule>
  </conditionalFormatting>
  <conditionalFormatting sqref="E181">
    <cfRule type="expression" dxfId="77" priority="118">
      <formula>MONTH(E181)&lt;&gt;Calendar1MonthOption</formula>
    </cfRule>
  </conditionalFormatting>
  <conditionalFormatting sqref="F179">
    <cfRule type="expression" dxfId="76" priority="116">
      <formula>MONTH(F179)&lt;&gt;Calendar1MonthOption</formula>
    </cfRule>
  </conditionalFormatting>
  <conditionalFormatting sqref="F179">
    <cfRule type="expression" dxfId="75" priority="115">
      <formula>MONTH(F179)&lt;&gt;Calendar1MonthOption</formula>
    </cfRule>
  </conditionalFormatting>
  <conditionalFormatting sqref="F179">
    <cfRule type="expression" dxfId="74" priority="117">
      <formula>MONTH(F179)&lt;&gt;Calendar2MonthOption</formula>
    </cfRule>
  </conditionalFormatting>
  <conditionalFormatting sqref="E181">
    <cfRule type="expression" dxfId="73" priority="119">
      <formula>MONTH(E181)&lt;&gt;Calendar3MonthOption</formula>
    </cfRule>
  </conditionalFormatting>
  <conditionalFormatting sqref="B8">
    <cfRule type="expression" dxfId="72" priority="99">
      <formula>MONTH(B8)&lt;&gt;Calendar1MonthOption</formula>
    </cfRule>
  </conditionalFormatting>
  <conditionalFormatting sqref="F32">
    <cfRule type="expression" dxfId="71" priority="92">
      <formula>MONTH(F32)&lt;&gt;Calendar1MonthOption</formula>
    </cfRule>
  </conditionalFormatting>
  <conditionalFormatting sqref="F32">
    <cfRule type="expression" dxfId="70" priority="91">
      <formula>MONTH(F32)&lt;&gt;Calendar2MonthOption</formula>
    </cfRule>
  </conditionalFormatting>
  <conditionalFormatting sqref="E38">
    <cfRule type="expression" dxfId="69" priority="89">
      <formula>MONTH(E38)&lt;&gt;Calendar1MonthOption</formula>
    </cfRule>
  </conditionalFormatting>
  <conditionalFormatting sqref="E38">
    <cfRule type="expression" dxfId="68" priority="90">
      <formula>MONTH(E38)&lt;&gt;Calendar3MonthOption</formula>
    </cfRule>
  </conditionalFormatting>
  <conditionalFormatting sqref="B12">
    <cfRule type="expression" dxfId="67" priority="84">
      <formula>MONTH(B12)&lt;&gt;Calendar1MonthOption</formula>
    </cfRule>
  </conditionalFormatting>
  <conditionalFormatting sqref="B38">
    <cfRule type="expression" dxfId="66" priority="87">
      <formula>MONTH(B38)&lt;&gt;Calendar1MonthOption</formula>
    </cfRule>
  </conditionalFormatting>
  <conditionalFormatting sqref="B12">
    <cfRule type="expression" dxfId="65" priority="83">
      <formula>MONTH(B12)&lt;&gt;Calendar1MonthOption</formula>
    </cfRule>
  </conditionalFormatting>
  <conditionalFormatting sqref="F24">
    <cfRule type="expression" dxfId="64" priority="81">
      <formula>MONTH(F24)&lt;&gt;Calendar1MonthOption</formula>
    </cfRule>
  </conditionalFormatting>
  <conditionalFormatting sqref="F24">
    <cfRule type="expression" dxfId="63" priority="82">
      <formula>MONTH(F24)&lt;&gt;Calendar2MonthOption</formula>
    </cfRule>
  </conditionalFormatting>
  <conditionalFormatting sqref="D8">
    <cfRule type="expression" dxfId="62" priority="80">
      <formula>MONTH(D8)&lt;&gt;Calendar1MonthOption</formula>
    </cfRule>
  </conditionalFormatting>
  <conditionalFormatting sqref="D8">
    <cfRule type="expression" dxfId="61" priority="79">
      <formula>MONTH(D8)&lt;&gt;Calendar1MonthOption</formula>
    </cfRule>
  </conditionalFormatting>
  <conditionalFormatting sqref="B6">
    <cfRule type="expression" dxfId="60" priority="78">
      <formula>MONTH(B6)&lt;&gt;Calendar1MonthOption</formula>
    </cfRule>
  </conditionalFormatting>
  <conditionalFormatting sqref="B6">
    <cfRule type="expression" dxfId="59" priority="77">
      <formula>MONTH(B6)&lt;&gt;Calendar1MonthOption</formula>
    </cfRule>
  </conditionalFormatting>
  <conditionalFormatting sqref="E52">
    <cfRule type="expression" dxfId="58" priority="73">
      <formula>MONTH(E52)&lt;&gt;Calendar1MonthOption</formula>
    </cfRule>
  </conditionalFormatting>
  <conditionalFormatting sqref="E52">
    <cfRule type="expression" dxfId="57" priority="74">
      <formula>MONTH(E52)&lt;&gt;Calendar3MonthOption</formula>
    </cfRule>
  </conditionalFormatting>
  <conditionalFormatting sqref="F50">
    <cfRule type="expression" dxfId="56" priority="68">
      <formula>MONTH(F50)&lt;&gt;Calendar1MonthOption</formula>
    </cfRule>
  </conditionalFormatting>
  <conditionalFormatting sqref="F34">
    <cfRule type="expression" dxfId="55" priority="67">
      <formula>MONTH(F34)&lt;&gt;Calendar1MonthOption</formula>
    </cfRule>
  </conditionalFormatting>
  <conditionalFormatting sqref="F34">
    <cfRule type="expression" dxfId="54" priority="66">
      <formula>MONTH(F34)&lt;&gt;Calendar2MonthOption</formula>
    </cfRule>
  </conditionalFormatting>
  <conditionalFormatting sqref="F46">
    <cfRule type="expression" dxfId="53" priority="61">
      <formula>MONTH(F46)&lt;&gt;Calendar1MonthOption</formula>
    </cfRule>
  </conditionalFormatting>
  <conditionalFormatting sqref="F46">
    <cfRule type="expression" dxfId="52" priority="60">
      <formula>MONTH(F46)&lt;&gt;Calendar2MonthOption</formula>
    </cfRule>
  </conditionalFormatting>
  <conditionalFormatting sqref="C48">
    <cfRule type="expression" dxfId="51" priority="59">
      <formula>MONTH(C48)&lt;&gt;Calendar1MonthOption</formula>
    </cfRule>
  </conditionalFormatting>
  <conditionalFormatting sqref="C48">
    <cfRule type="expression" dxfId="50" priority="58">
      <formula>MONTH(C48)&lt;&gt;Calendar2MonthOption</formula>
    </cfRule>
  </conditionalFormatting>
  <conditionalFormatting sqref="F61">
    <cfRule type="expression" dxfId="49" priority="57">
      <formula>MONTH(F61)&lt;&gt;Calendar1MonthOption</formula>
    </cfRule>
  </conditionalFormatting>
  <conditionalFormatting sqref="F61">
    <cfRule type="expression" dxfId="48" priority="56">
      <formula>MONTH(F61)&lt;&gt;Calendar2MonthOption</formula>
    </cfRule>
  </conditionalFormatting>
  <conditionalFormatting sqref="C63">
    <cfRule type="expression" dxfId="47" priority="55">
      <formula>MONTH(C63)&lt;&gt;Calendar1MonthOption</formula>
    </cfRule>
  </conditionalFormatting>
  <conditionalFormatting sqref="C63">
    <cfRule type="expression" dxfId="46" priority="54">
      <formula>MONTH(C63)&lt;&gt;Calendar2MonthOption</formula>
    </cfRule>
  </conditionalFormatting>
  <conditionalFormatting sqref="F66">
    <cfRule type="expression" dxfId="45" priority="53">
      <formula>MONTH(F66)&lt;&gt;Calendar1MonthOption</formula>
    </cfRule>
  </conditionalFormatting>
  <conditionalFormatting sqref="E65">
    <cfRule type="expression" dxfId="44" priority="52">
      <formula>MONTH(E65)&lt;&gt;Calendar2MonthOption</formula>
    </cfRule>
  </conditionalFormatting>
  <conditionalFormatting sqref="E65">
    <cfRule type="expression" dxfId="43" priority="51">
      <formula>MONTH(E65)&lt;&gt;Calendar1MonthOption</formula>
    </cfRule>
  </conditionalFormatting>
  <conditionalFormatting sqref="B58">
    <cfRule type="expression" dxfId="42" priority="50">
      <formula>MONTH(B58)&lt;&gt;Calendar5MonthOption</formula>
    </cfRule>
  </conditionalFormatting>
  <conditionalFormatting sqref="B58">
    <cfRule type="expression" dxfId="41" priority="49">
      <formula>MONTH(B58)&lt;&gt;Calendar5MonthOption</formula>
    </cfRule>
  </conditionalFormatting>
  <conditionalFormatting sqref="B58">
    <cfRule type="expression" dxfId="40" priority="48">
      <formula>MONTH(B58)&lt;&gt;Calendar5MonthOption</formula>
    </cfRule>
  </conditionalFormatting>
  <conditionalFormatting sqref="C70">
    <cfRule type="expression" dxfId="39" priority="47">
      <formula>MONTH(C70)&lt;&gt;Calendar5MonthOption</formula>
    </cfRule>
  </conditionalFormatting>
  <conditionalFormatting sqref="C70">
    <cfRule type="expression" dxfId="38" priority="46">
      <formula>MONTH(C70)&lt;&gt;Calendar5MonthOption</formula>
    </cfRule>
  </conditionalFormatting>
  <conditionalFormatting sqref="C70">
    <cfRule type="expression" dxfId="37" priority="45">
      <formula>MONTH(C70)&lt;&gt;Calendar5MonthOption</formula>
    </cfRule>
  </conditionalFormatting>
  <conditionalFormatting sqref="F76">
    <cfRule type="expression" dxfId="36" priority="44">
      <formula>MONTH(F76)&lt;&gt;Calendar1MonthOption</formula>
    </cfRule>
  </conditionalFormatting>
  <conditionalFormatting sqref="F76">
    <cfRule type="expression" dxfId="35" priority="43">
      <formula>MONTH(F76)&lt;&gt;Calendar2MonthOption</formula>
    </cfRule>
  </conditionalFormatting>
  <conditionalFormatting sqref="F97">
    <cfRule type="expression" dxfId="34" priority="42">
      <formula>MONTH(F97)&lt;&gt;Calendar1MonthOption</formula>
    </cfRule>
  </conditionalFormatting>
  <conditionalFormatting sqref="F97">
    <cfRule type="expression" dxfId="33" priority="41">
      <formula>MONTH(F97)&lt;&gt;Calendar2MonthOption</formula>
    </cfRule>
  </conditionalFormatting>
  <conditionalFormatting sqref="F147">
    <cfRule type="expression" dxfId="32" priority="36">
      <formula>MONTH(F147)&lt;&gt;Calendar1MonthOption</formula>
    </cfRule>
  </conditionalFormatting>
  <conditionalFormatting sqref="F147">
    <cfRule type="expression" dxfId="31" priority="35">
      <formula>MONTH(F147)&lt;&gt;Calendar2MonthOption</formula>
    </cfRule>
  </conditionalFormatting>
  <conditionalFormatting sqref="F141">
    <cfRule type="expression" dxfId="30" priority="34">
      <formula>MONTH(F141)&lt;&gt;Calendar1MonthOption</formula>
    </cfRule>
  </conditionalFormatting>
  <conditionalFormatting sqref="F141">
    <cfRule type="expression" dxfId="29" priority="33">
      <formula>MONTH(F141)&lt;&gt;Calendar2MonthOption</formula>
    </cfRule>
  </conditionalFormatting>
  <conditionalFormatting sqref="F156">
    <cfRule type="expression" dxfId="28" priority="32">
      <formula>MONTH(F156)&lt;&gt;Calendar1MonthOption</formula>
    </cfRule>
  </conditionalFormatting>
  <conditionalFormatting sqref="F156">
    <cfRule type="expression" dxfId="27" priority="31">
      <formula>MONTH(F156)&lt;&gt;Calendar2MonthOption</formula>
    </cfRule>
  </conditionalFormatting>
  <conditionalFormatting sqref="F162">
    <cfRule type="expression" dxfId="26" priority="30">
      <formula>MONTH(F162)&lt;&gt;Calendar1MonthOption</formula>
    </cfRule>
  </conditionalFormatting>
  <conditionalFormatting sqref="F162">
    <cfRule type="expression" dxfId="25" priority="29">
      <formula>MONTH(F162)&lt;&gt;Calendar2MonthOption</formula>
    </cfRule>
  </conditionalFormatting>
  <conditionalFormatting sqref="F171">
    <cfRule type="expression" dxfId="24" priority="28">
      <formula>MONTH(F171)&lt;&gt;Calendar1MonthOption</formula>
    </cfRule>
  </conditionalFormatting>
  <conditionalFormatting sqref="F171">
    <cfRule type="expression" dxfId="23" priority="27">
      <formula>MONTH(F171)&lt;&gt;Calendar2MonthOption</formula>
    </cfRule>
  </conditionalFormatting>
  <conditionalFormatting sqref="F119:F120">
    <cfRule type="expression" dxfId="22" priority="22">
      <formula>MONTH(F119)&lt;&gt;Calendar1MonthOption</formula>
    </cfRule>
  </conditionalFormatting>
  <conditionalFormatting sqref="F119:F120">
    <cfRule type="expression" dxfId="21" priority="21">
      <formula>MONTH(F119)&lt;&gt;Calendar1MonthOption</formula>
    </cfRule>
  </conditionalFormatting>
  <conditionalFormatting sqref="F119:F120">
    <cfRule type="expression" dxfId="20" priority="23">
      <formula>MONTH(F119)&lt;&gt;Calendar2MonthOption</formula>
    </cfRule>
  </conditionalFormatting>
  <conditionalFormatting sqref="C78">
    <cfRule type="expression" dxfId="19" priority="20">
      <formula>MONTH(C78)&lt;&gt;Calendar1MonthOption</formula>
    </cfRule>
  </conditionalFormatting>
  <conditionalFormatting sqref="C78">
    <cfRule type="expression" dxfId="18" priority="19">
      <formula>MONTH(C78)&lt;&gt;Calendar2MonthOption</formula>
    </cfRule>
  </conditionalFormatting>
  <conditionalFormatting sqref="E80">
    <cfRule type="expression" dxfId="17" priority="18">
      <formula>MONTH(E80)&lt;&gt;Calendar2MonthOption</formula>
    </cfRule>
  </conditionalFormatting>
  <conditionalFormatting sqref="E80">
    <cfRule type="expression" dxfId="16" priority="17">
      <formula>MONTH(E80)&lt;&gt;Calendar1MonthOption</formula>
    </cfRule>
  </conditionalFormatting>
  <conditionalFormatting sqref="E80">
    <cfRule type="expression" dxfId="15" priority="16">
      <formula>MONTH(E80)&lt;&gt;Calendar1MonthOption</formula>
    </cfRule>
  </conditionalFormatting>
  <conditionalFormatting sqref="F80">
    <cfRule type="expression" dxfId="14" priority="15">
      <formula>MONTH(F80)&lt;&gt;Calendar1MonthOption</formula>
    </cfRule>
  </conditionalFormatting>
  <conditionalFormatting sqref="F81">
    <cfRule type="expression" dxfId="13" priority="14">
      <formula>MONTH(F81)&lt;&gt;Calendar1MonthOption</formula>
    </cfRule>
  </conditionalFormatting>
  <conditionalFormatting sqref="B84">
    <cfRule type="expression" dxfId="12" priority="13">
      <formula>MONTH(B84)&lt;&gt;Calendar5MonthOption</formula>
    </cfRule>
  </conditionalFormatting>
  <conditionalFormatting sqref="B84">
    <cfRule type="expression" dxfId="11" priority="12">
      <formula>MONTH(B84)&lt;&gt;Calendar5MonthOption</formula>
    </cfRule>
  </conditionalFormatting>
  <conditionalFormatting sqref="B84">
    <cfRule type="expression" dxfId="10" priority="11">
      <formula>MONTH(B84)&lt;&gt;Calendar5MonthOption</formula>
    </cfRule>
  </conditionalFormatting>
  <conditionalFormatting sqref="C99">
    <cfRule type="expression" dxfId="9" priority="10">
      <formula>MONTH(C99)&lt;&gt;Calendar1MonthOption</formula>
    </cfRule>
  </conditionalFormatting>
  <conditionalFormatting sqref="C99">
    <cfRule type="expression" dxfId="8" priority="9">
      <formula>MONTH(C99)&lt;&gt;Calendar2MonthOption</formula>
    </cfRule>
  </conditionalFormatting>
  <conditionalFormatting sqref="E101">
    <cfRule type="expression" dxfId="7" priority="6">
      <formula>MONTH(E101)&lt;&gt;Calendar1MonthOption</formula>
    </cfRule>
  </conditionalFormatting>
  <conditionalFormatting sqref="E101">
    <cfRule type="expression" dxfId="6" priority="7">
      <formula>MONTH(E101)&lt;&gt;Calendar1MonthOption</formula>
    </cfRule>
  </conditionalFormatting>
  <conditionalFormatting sqref="E101">
    <cfRule type="expression" dxfId="5" priority="8">
      <formula>MONTH(E101)&lt;&gt;Calendar2MonthOption</formula>
    </cfRule>
  </conditionalFormatting>
  <conditionalFormatting sqref="F101">
    <cfRule type="expression" dxfId="4" priority="5">
      <formula>MONTH(F101)&lt;&gt;Calendar1MonthOption</formula>
    </cfRule>
  </conditionalFormatting>
  <conditionalFormatting sqref="F102">
    <cfRule type="expression" dxfId="3" priority="4">
      <formula>MONTH(F102)&lt;&gt;Calendar1MonthOption</formula>
    </cfRule>
  </conditionalFormatting>
  <conditionalFormatting sqref="B105">
    <cfRule type="expression" dxfId="2" priority="3">
      <formula>MONTH(B105)&lt;&gt;Calendar5MonthOption</formula>
    </cfRule>
  </conditionalFormatting>
  <conditionalFormatting sqref="B105">
    <cfRule type="expression" dxfId="1" priority="2">
      <formula>MONTH(B105)&lt;&gt;Calendar5MonthOption</formula>
    </cfRule>
  </conditionalFormatting>
  <conditionalFormatting sqref="B105">
    <cfRule type="expression" dxfId="0" priority="1">
      <formula>MONTH(B105)&lt;&gt;Calendar5MonthOption</formula>
    </cfRule>
  </conditionalFormatting>
  <dataValidations xWindow="261" yWindow="449" count="11">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B2" xr:uid="{00000000-0002-0000-0000-000000000000}">
      <formula1>"SUNDAY,MONDAY,TUESDAY,WEDNESDAY,THURSDAY,FRIDAY,SATURDAY"</formula1>
    </dataValidation>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C1:E1" xr:uid="{00000000-0002-0000-0000-000001000000}">
      <formula1>"January,February,March,April,May,June,July,August,September,October,November,December"</formula1>
    </dataValidation>
    <dataValidation allowBlank="1" showInputMessage="1" prompt="This workbook is a 12-month calendar. Enter starting year in cell B1, then select the starting month in cell C1. The calendar will update automatically for subsequent months" sqref="A1" xr:uid="{00000000-0002-0000-0000-000002000000}"/>
    <dataValidation allowBlank="1" showInputMessage="1" showErrorMessage="1" prompt="Enter year in this cell" sqref="B1" xr:uid="{00000000-0002-0000-0000-000003000000}"/>
    <dataValidation allowBlank="1" showInputMessage="1" prompt="Automatically determined weekday. To change weekdays, select a new week start day in cell B2" sqref="C2:H2 B14" xr:uid="{00000000-0002-0000-0000-000004000000}"/>
    <dataValidation allowBlank="1" showInputMessage="1" prompt="Date" sqref="B3" xr:uid="{00000000-0002-0000-0000-000005000000}"/>
    <dataValidation allowBlank="1" showInputMessage="1" prompt="Calendar year is automatically updated based on the year selected in cell B1" sqref="B13" xr:uid="{00000000-0002-0000-0000-000007000000}"/>
    <dataValidation allowBlank="1" showInputMessage="1" prompt="Calendar month is automatically updated based on the month selected in cell C1" sqref="C13:E13" xr:uid="{00000000-0002-0000-0000-000008000000}"/>
    <dataValidation allowBlank="1" showInputMessage="1" showErrorMessage="1" prompt="Calendar year is automatically updated based on the year selected in cell B1" sqref="B27 B41 B55 B73 B91 B108 B127 B144 B159 B174" xr:uid="{00000000-0002-0000-0000-00000E000000}"/>
    <dataValidation allowBlank="1" showInputMessage="1" showErrorMessage="1" prompt="Calendar month is automatically updated based on the month selected in cell C1" sqref="C159:E159 C27:E27 C41:E41 C55:E55 C73:E73 C91:E91 C108:E108 C127:E127 C144:E144 C174:E174" xr:uid="{00000000-0002-0000-0000-00000F000000}"/>
    <dataValidation allowBlank="1" showInputMessage="1" showErrorMessage="1" prompt="Automatically determined weekday. To change weekdays, select a new week start day in cell B2" sqref="C14:H14 B28:H28 B42:H42 B56:H56 B74:H74 B92:H92 B109:H109 B128:H128 B145:H145 B160:H160 B175:H175" xr:uid="{00000000-0002-0000-0000-000010000000}"/>
  </dataValidations>
  <printOptions horizontalCentered="1" verticalCentered="1"/>
  <pageMargins left="0.25" right="0.25" top="0.45" bottom="0.45" header="0.5" footer="0.5"/>
  <pageSetup fitToHeight="0" orientation="landscape" r:id="rId1"/>
  <headerFooter alignWithMargins="0"/>
  <rowBreaks count="11" manualBreakCount="11">
    <brk id="12" min="1" max="8" man="1"/>
    <brk id="26" min="1" max="8" man="1"/>
    <brk id="40" min="1" max="8" man="1"/>
    <brk id="54" min="1" max="8" man="1"/>
    <brk id="72" min="1" max="8" man="1"/>
    <brk id="90" min="1" max="8" man="1"/>
    <brk id="107" min="1" max="8" man="1"/>
    <brk id="126" min="1" max="8" man="1"/>
    <brk id="143" min="1" max="8" man="1"/>
    <brk id="158" min="1" max="8" man="1"/>
    <brk id="173" min="1" max="8"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Calendar</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ColumnTitleRegion1..H12.1</vt:lpstr>
      <vt:lpstr>ColumnTitleRegion10..H54.1</vt:lpstr>
      <vt:lpstr>ColumnTitleRegion11..C56.1</vt:lpstr>
      <vt:lpstr>ColumnTitleRegion12..D56.1</vt:lpstr>
      <vt:lpstr>ColumnTitleRegion13..H68.1</vt:lpstr>
      <vt:lpstr>ColumnTitleRegion14..C70.1</vt:lpstr>
      <vt:lpstr>ColumnTitleRegion15..D70.1</vt:lpstr>
      <vt:lpstr>ColumnTitleRegion16..H82.1</vt:lpstr>
      <vt:lpstr>ColumnTitleRegion17..C84.1</vt:lpstr>
      <vt:lpstr>ColumnTitleRegion18..D84.1</vt:lpstr>
      <vt:lpstr>ColumnTitleRegion19..H96.1</vt:lpstr>
      <vt:lpstr>ColumnTitleRegion2..C14.1</vt:lpstr>
      <vt:lpstr>ColumnTitleRegion20..C98.1</vt:lpstr>
      <vt:lpstr>ColumnTitleRegion21..D98.1</vt:lpstr>
      <vt:lpstr>ColumnTitleRegion22..H110.1</vt:lpstr>
      <vt:lpstr>ColumnTitleRegion23..C112.1</vt:lpstr>
      <vt:lpstr>ColumnTitleRegion24..D112.1</vt:lpstr>
      <vt:lpstr>ColumnTitleRegion25..H124.1</vt:lpstr>
      <vt:lpstr>ColumnTitleRegion26..C126.1</vt:lpstr>
      <vt:lpstr>ColumnTitleRegion27..D126.1</vt:lpstr>
      <vt:lpstr>ColumnTitleRegion28..H138.1</vt:lpstr>
      <vt:lpstr>ColumnTitleRegion29..C140.1</vt:lpstr>
      <vt:lpstr>ColumnTitleRegion30..D140.1</vt:lpstr>
      <vt:lpstr>ColumnTitleRegion31..H152.1</vt:lpstr>
      <vt:lpstr>ColumnTitleRegion32..C154.1</vt:lpstr>
      <vt:lpstr>ColumnTitleRegion33..D154.1</vt:lpstr>
      <vt:lpstr>ColumnTitleRegion34..H166.1</vt:lpstr>
      <vt:lpstr>ColumnTitleRegion35..C168.1</vt:lpstr>
      <vt:lpstr>ColumnTitleRegion36..D168.1</vt:lpstr>
      <vt:lpstr>ColumnTitleRegion4..H26.1</vt:lpstr>
      <vt:lpstr>ColumnTitleRegion5..C28.1</vt:lpstr>
      <vt:lpstr>ColumnTitleRegion6..D28.1</vt:lpstr>
      <vt:lpstr>ColumnTitleRegion7..H40.1</vt:lpstr>
      <vt:lpstr>ColumnTitleRegion8..C42.1</vt:lpstr>
      <vt:lpstr>ColumnTitleRegion9..D42.1</vt:lpstr>
      <vt:lpstr>Calendar!Print_Area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Maura Vitelli</dc:creator>
  <cp:lastModifiedBy>Maura Vitelli</cp:lastModifiedBy>
  <dcterms:created xsi:type="dcterms:W3CDTF">2018-02-18T23:49:08Z</dcterms:created>
  <dcterms:modified xsi:type="dcterms:W3CDTF">2020-07-08T16:51:28Z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2018-02-18T23:49:13.9058913Z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