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codeName="ThisWorkbook" autoCompressPictures="0"/>
  <xr:revisionPtr revIDLastSave="4" documentId="8_{A45AD4C6-CAE7-4295-B802-74389C004F33}" xr6:coauthVersionLast="47" xr6:coauthVersionMax="47" xr10:uidLastSave="{75D15CB2-E4BD-439A-88DC-D061CFA9EDE8}"/>
  <bookViews>
    <workbookView xWindow="-110" yWindow="-110" windowWidth="19420" windowHeight="10420" tabRatio="788" xr2:uid="{00000000-000D-0000-FFFF-FFFF00000000}"/>
  </bookViews>
  <sheets>
    <sheet name="Calendar" sheetId="14" r:id="rId1"/>
  </sheets>
  <definedNames>
    <definedName name="Calendar10Month">Calendar!$C$180</definedName>
    <definedName name="Calendar10MonthOption">MATCH(Calendar10Month,Months,0)</definedName>
    <definedName name="Calendar10Year">Calendar!$B$180</definedName>
    <definedName name="Calendar11Month">Calendar!$C$200</definedName>
    <definedName name="Calendar11MonthOption">MATCH(Calendar11Month,Months,0)</definedName>
    <definedName name="Calendar11Year">Calendar!$B$200</definedName>
    <definedName name="Calendar12Month">Calendar!$C$219</definedName>
    <definedName name="Calendar12MonthOption">MATCH(Calendar12Month,Months,0)</definedName>
    <definedName name="Calendar12Year">Calendar!$B$219</definedName>
    <definedName name="Calendar1Month">Calendar!$C$5</definedName>
    <definedName name="Calendar1MonthOption">MATCH(Calendar1Month,Months,0)</definedName>
    <definedName name="Calendar1Year">Calendar!$B$5</definedName>
    <definedName name="Calendar2Month">Calendar!$C$27</definedName>
    <definedName name="Calendar2MonthOption">MATCH(Calendar2Month,Months,0)</definedName>
    <definedName name="Calendar2Year">Calendar!$B$27</definedName>
    <definedName name="Calendar3Month">Calendar!$C$46</definedName>
    <definedName name="Calendar3MonthOption">MATCH(Calendar3Month,Months,0)</definedName>
    <definedName name="Calendar3Year">Calendar!$B$46</definedName>
    <definedName name="Calendar4Month">Calendar!$C$66</definedName>
    <definedName name="Calendar4MonthOption">MATCH(Calendar4Month,Months,0)</definedName>
    <definedName name="Calendar4Year">Calendar!$B$66</definedName>
    <definedName name="Calendar5Month">Calendar!$C$84</definedName>
    <definedName name="Calendar5MonthOption">MATCH(Calendar5Month,Months,0)</definedName>
    <definedName name="Calendar5Year">Calendar!$B$84</definedName>
    <definedName name="Calendar6Month">Calendar!$C$104</definedName>
    <definedName name="Calendar6MonthOption">MATCH(Calendar6Month,Months,0)</definedName>
    <definedName name="Calendar6Year">Calendar!$B$104</definedName>
    <definedName name="Calendar7Month">Calendar!$C$123</definedName>
    <definedName name="Calendar7MonthOption">MATCH(Calendar7Month,Months,0)</definedName>
    <definedName name="Calendar7Year">Calendar!$B$123</definedName>
    <definedName name="Calendar8Month">Calendar!$C$142</definedName>
    <definedName name="Calendar8MonthOption">MATCH(Calendar8Month,Months,0)</definedName>
    <definedName name="Calendar8Year">Calendar!$B$142</definedName>
    <definedName name="Calendar9Month">Calendar!$C$161</definedName>
    <definedName name="Calendar9MonthOption">MATCH(Calendar9Month,Months,0)</definedName>
    <definedName name="Calendar9Year">Calendar!$B$161</definedName>
    <definedName name="ColumnTitleRegion1..H12.1">Calendar!$B$6</definedName>
    <definedName name="ColumnTitleRegion10..H54.1">Calendar!$B$67</definedName>
    <definedName name="ColumnTitleRegion11..C56.1">Calendar!$B$67</definedName>
    <definedName name="ColumnTitleRegion12..D56.1">Calendar!$D$82</definedName>
    <definedName name="ColumnTitleRegion13..H68.1">Calendar!$B$85</definedName>
    <definedName name="ColumnTitleRegion14..C70.1">Calendar!$B$85</definedName>
    <definedName name="ColumnTitleRegion15..D70.1">Calendar!$D$102</definedName>
    <definedName name="ColumnTitleRegion16..H82.1">Calendar!$B$105</definedName>
    <definedName name="ColumnTitleRegion17..C84.1">Calendar!$B$105</definedName>
    <definedName name="ColumnTitleRegion18..D84.1">Calendar!$D$121</definedName>
    <definedName name="ColumnTitleRegion19..H96.1">Calendar!$B$124</definedName>
    <definedName name="ColumnTitleRegion2..C14.1">Calendar!$B$6</definedName>
    <definedName name="ColumnTitleRegion20..C98.1">Calendar!$B$124</definedName>
    <definedName name="ColumnTitleRegion21..D98.1">Calendar!$D$140</definedName>
    <definedName name="ColumnTitleRegion22..H110.1">Calendar!$B$143</definedName>
    <definedName name="ColumnTitleRegion23..C112.1">Calendar!$B$143</definedName>
    <definedName name="ColumnTitleRegion24..D112.1">Calendar!$D$159</definedName>
    <definedName name="ColumnTitleRegion25..H124.1">Calendar!$B$162</definedName>
    <definedName name="ColumnTitleRegion26..C126.1">Calendar!$B$162</definedName>
    <definedName name="ColumnTitleRegion27..D126.1">Calendar!$D$178</definedName>
    <definedName name="ColumnTitleRegion28..H138.1">Calendar!$B$181</definedName>
    <definedName name="ColumnTitleRegion29..C140.1">Calendar!$B$181</definedName>
    <definedName name="ColumnTitleRegion3..D14.1">Calendar!$D$25</definedName>
    <definedName name="ColumnTitleRegion30..D140.1">Calendar!$D$198</definedName>
    <definedName name="ColumnTitleRegion31..H152.1">Calendar!$B$201</definedName>
    <definedName name="ColumnTitleRegion32..C154.1">Calendar!$B$201</definedName>
    <definedName name="ColumnTitleRegion33..D154.1">Calendar!$D$217</definedName>
    <definedName name="ColumnTitleRegion34..H166.1">Calendar!$B$220</definedName>
    <definedName name="ColumnTitleRegion35..C168.1">Calendar!$B$220</definedName>
    <definedName name="ColumnTitleRegion36..D168.1">Calendar!$D$235</definedName>
    <definedName name="ColumnTitleRegion4..H26.1">Calendar!$B$28</definedName>
    <definedName name="ColumnTitleRegion5..C28.1">Calendar!$B$28</definedName>
    <definedName name="ColumnTitleRegion6..D28.1">Calendar!$D$44</definedName>
    <definedName name="ColumnTitleRegion7..H40.1">Calendar!$B$47</definedName>
    <definedName name="ColumnTitleRegion8..C42.1">Calendar!$B$47</definedName>
    <definedName name="ColumnTitleRegion9..D42.1">Calendar!$D$64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Calendar!$B$5:$I$236</definedName>
    <definedName name="WeekdayOption">MATCH(WeekStart,Weekdays,0)+10</definedName>
    <definedName name="Weekdays">{"Monday","Tuesday","Wednesday","Thursday","Friday","Saturday","Sunday"}</definedName>
    <definedName name="WeekStart">Calendar!$B$6</definedName>
    <definedName name="WeekStartValue">IF(WeekStart="Monday",2,1)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7" i="14" l="1"/>
  <c r="B7" i="14" l="1" a="1"/>
  <c r="B7" i="14" s="1"/>
  <c r="B11" i="14" a="1"/>
  <c r="H11" i="14" s="1"/>
  <c r="B14" i="14" a="1"/>
  <c r="E14" i="14" s="1"/>
  <c r="B18" i="14" a="1"/>
  <c r="G18" i="14" s="1"/>
  <c r="B21" i="14" a="1"/>
  <c r="G21" i="14" s="1"/>
  <c r="B25" i="14" a="1"/>
  <c r="B25" i="14" s="1"/>
  <c r="C27" i="14"/>
  <c r="F11" i="14" l="1"/>
  <c r="B11" i="14"/>
  <c r="D11" i="14"/>
  <c r="C11" i="14"/>
  <c r="F21" i="14"/>
  <c r="D21" i="14"/>
  <c r="E11" i="14"/>
  <c r="G11" i="14"/>
  <c r="H7" i="14"/>
  <c r="H6" i="14" s="1"/>
  <c r="B32" i="14" a="1"/>
  <c r="C32" i="14" s="1"/>
  <c r="E18" i="14"/>
  <c r="B18" i="14"/>
  <c r="C7" i="14"/>
  <c r="C6" i="14" s="1"/>
  <c r="D7" i="14"/>
  <c r="D6" i="14" s="1"/>
  <c r="F18" i="14"/>
  <c r="F7" i="14"/>
  <c r="F6" i="14" s="1"/>
  <c r="E7" i="14"/>
  <c r="E6" i="14" s="1"/>
  <c r="C14" i="14"/>
  <c r="F14" i="14"/>
  <c r="G14" i="14"/>
  <c r="B42" i="14" a="1"/>
  <c r="B42" i="14" s="1"/>
  <c r="B29" i="14" a="1"/>
  <c r="B29" i="14" s="1"/>
  <c r="B28" i="14" s="1"/>
  <c r="B44" i="14" a="1"/>
  <c r="C44" i="14" s="1"/>
  <c r="B38" i="14" a="1"/>
  <c r="B38" i="14" s="1"/>
  <c r="B21" i="14"/>
  <c r="C18" i="14"/>
  <c r="H14" i="14"/>
  <c r="C21" i="14"/>
  <c r="C25" i="14"/>
  <c r="E21" i="14"/>
  <c r="B35" i="14" a="1"/>
  <c r="F35" i="14" s="1"/>
  <c r="H18" i="14"/>
  <c r="D18" i="14"/>
  <c r="H21" i="14"/>
  <c r="D14" i="14"/>
  <c r="B14" i="14"/>
  <c r="G7" i="14"/>
  <c r="G6" i="14" s="1"/>
  <c r="C46" i="14"/>
  <c r="B46" i="14"/>
  <c r="F32" i="14" l="1"/>
  <c r="H32" i="14"/>
  <c r="G32" i="14"/>
  <c r="B32" i="14"/>
  <c r="E32" i="14"/>
  <c r="D32" i="14"/>
  <c r="B66" i="14"/>
  <c r="G29" i="14"/>
  <c r="G28" i="14" s="1"/>
  <c r="F29" i="14"/>
  <c r="F28" i="14" s="1"/>
  <c r="D29" i="14"/>
  <c r="D28" i="14" s="1"/>
  <c r="D38" i="14"/>
  <c r="B44" i="14"/>
  <c r="H29" i="14"/>
  <c r="H28" i="14" s="1"/>
  <c r="H38" i="14"/>
  <c r="C29" i="14"/>
  <c r="C28" i="14" s="1"/>
  <c r="E29" i="14"/>
  <c r="E28" i="14" s="1"/>
  <c r="B35" i="14"/>
  <c r="C38" i="14"/>
  <c r="E38" i="14"/>
  <c r="G38" i="14"/>
  <c r="E42" i="14"/>
  <c r="F42" i="14"/>
  <c r="G42" i="14"/>
  <c r="F38" i="14"/>
  <c r="H42" i="14"/>
  <c r="D42" i="14"/>
  <c r="C42" i="14"/>
  <c r="C35" i="14"/>
  <c r="D35" i="14"/>
  <c r="E35" i="14"/>
  <c r="B54" i="14" a="1"/>
  <c r="B54" i="14" s="1"/>
  <c r="B64" i="14" a="1"/>
  <c r="C64" i="14" s="1"/>
  <c r="B57" i="14" a="1"/>
  <c r="H57" i="14" s="1"/>
  <c r="B51" i="14" a="1"/>
  <c r="D51" i="14" s="1"/>
  <c r="B48" i="14" a="1"/>
  <c r="G48" i="14" s="1"/>
  <c r="G47" i="14" s="1"/>
  <c r="B61" i="14" a="1"/>
  <c r="H61" i="14" s="1"/>
  <c r="G35" i="14"/>
  <c r="H35" i="14"/>
  <c r="C66" i="14"/>
  <c r="B82" i="14" l="1" a="1"/>
  <c r="C82" i="14" s="1"/>
  <c r="G54" i="14"/>
  <c r="C54" i="14"/>
  <c r="E61" i="14"/>
  <c r="B64" i="14"/>
  <c r="D61" i="14"/>
  <c r="F54" i="14"/>
  <c r="B61" i="14"/>
  <c r="E54" i="14"/>
  <c r="H51" i="14"/>
  <c r="B51" i="14"/>
  <c r="B57" i="14"/>
  <c r="F57" i="14"/>
  <c r="B48" i="14"/>
  <c r="B47" i="14" s="1"/>
  <c r="F48" i="14"/>
  <c r="F47" i="14" s="1"/>
  <c r="E48" i="14"/>
  <c r="E47" i="14" s="1"/>
  <c r="C48" i="14"/>
  <c r="C47" i="14" s="1"/>
  <c r="H54" i="14"/>
  <c r="E51" i="14"/>
  <c r="B80" i="14" a="1"/>
  <c r="E80" i="14" s="1"/>
  <c r="B84" i="14"/>
  <c r="D54" i="14"/>
  <c r="D48" i="14"/>
  <c r="D47" i="14" s="1"/>
  <c r="D57" i="14"/>
  <c r="C57" i="14"/>
  <c r="E57" i="14"/>
  <c r="G57" i="14"/>
  <c r="B76" i="14" a="1"/>
  <c r="D76" i="14" s="1"/>
  <c r="B68" i="14" a="1"/>
  <c r="G68" i="14" s="1"/>
  <c r="G67" i="14" s="1"/>
  <c r="G51" i="14"/>
  <c r="C51" i="14"/>
  <c r="H48" i="14"/>
  <c r="H47" i="14" s="1"/>
  <c r="F51" i="14"/>
  <c r="C61" i="14"/>
  <c r="F61" i="14"/>
  <c r="G61" i="14"/>
  <c r="B73" i="14" a="1"/>
  <c r="H73" i="14" s="1"/>
  <c r="B70" i="14" a="1"/>
  <c r="B70" i="14" s="1"/>
  <c r="C84" i="14"/>
  <c r="B82" i="14" l="1"/>
  <c r="H80" i="14"/>
  <c r="E76" i="14"/>
  <c r="C68" i="14"/>
  <c r="C67" i="14" s="1"/>
  <c r="G70" i="14"/>
  <c r="F70" i="14"/>
  <c r="C104" i="14"/>
  <c r="H70" i="14"/>
  <c r="G73" i="14"/>
  <c r="D70" i="14"/>
  <c r="B104" i="14"/>
  <c r="B73" i="14"/>
  <c r="B68" i="14"/>
  <c r="B67" i="14" s="1"/>
  <c r="F68" i="14"/>
  <c r="F67" i="14" s="1"/>
  <c r="C73" i="14"/>
  <c r="D73" i="14"/>
  <c r="H76" i="14"/>
  <c r="H68" i="14"/>
  <c r="H67" i="14" s="1"/>
  <c r="E68" i="14"/>
  <c r="E67" i="14" s="1"/>
  <c r="E70" i="14"/>
  <c r="F73" i="14"/>
  <c r="D68" i="14"/>
  <c r="D67" i="14" s="1"/>
  <c r="E73" i="14"/>
  <c r="C76" i="14"/>
  <c r="G76" i="14"/>
  <c r="B76" i="14"/>
  <c r="F80" i="14"/>
  <c r="B80" i="14"/>
  <c r="C80" i="14"/>
  <c r="F76" i="14"/>
  <c r="D80" i="14"/>
  <c r="G80" i="14"/>
  <c r="C70" i="14"/>
  <c r="B92" i="14" a="1"/>
  <c r="E92" i="14" s="1"/>
  <c r="B102" i="14" a="1"/>
  <c r="C102" i="14" s="1"/>
  <c r="B95" i="14" a="1"/>
  <c r="E95" i="14" s="1"/>
  <c r="B89" i="14" a="1"/>
  <c r="E89" i="14" s="1"/>
  <c r="B99" i="14" a="1"/>
  <c r="F99" i="14" s="1"/>
  <c r="B86" i="14" a="1"/>
  <c r="B86" i="14" s="1"/>
  <c r="B85" i="14" s="1"/>
  <c r="B108" i="14" l="1" a="1"/>
  <c r="B108" i="14" s="1"/>
  <c r="B121" i="14" a="1"/>
  <c r="B118" i="14" a="1"/>
  <c r="E118" i="14" s="1"/>
  <c r="B99" i="14"/>
  <c r="D92" i="14"/>
  <c r="C89" i="14"/>
  <c r="H89" i="14"/>
  <c r="B89" i="14"/>
  <c r="F92" i="14"/>
  <c r="B106" i="14" a="1"/>
  <c r="B114" i="14" a="1"/>
  <c r="D114" i="14" s="1"/>
  <c r="G89" i="14"/>
  <c r="C123" i="14"/>
  <c r="B123" i="14"/>
  <c r="F89" i="14"/>
  <c r="D89" i="14"/>
  <c r="B111" i="14" a="1"/>
  <c r="C111" i="14" s="1"/>
  <c r="H92" i="14"/>
  <c r="B102" i="14"/>
  <c r="D95" i="14"/>
  <c r="H86" i="14"/>
  <c r="H85" i="14" s="1"/>
  <c r="G99" i="14"/>
  <c r="D99" i="14"/>
  <c r="C92" i="14"/>
  <c r="G92" i="14"/>
  <c r="B92" i="14"/>
  <c r="G95" i="14"/>
  <c r="B95" i="14"/>
  <c r="C95" i="14"/>
  <c r="F86" i="14"/>
  <c r="F85" i="14" s="1"/>
  <c r="E86" i="14"/>
  <c r="E85" i="14" s="1"/>
  <c r="C86" i="14"/>
  <c r="C85" i="14" s="1"/>
  <c r="H99" i="14"/>
  <c r="G86" i="14"/>
  <c r="G85" i="14" s="1"/>
  <c r="H95" i="14"/>
  <c r="C99" i="14"/>
  <c r="F95" i="14"/>
  <c r="D86" i="14"/>
  <c r="D85" i="14" s="1"/>
  <c r="E99" i="14"/>
  <c r="C108" i="14" l="1"/>
  <c r="E108" i="14"/>
  <c r="D108" i="14"/>
  <c r="H108" i="14"/>
  <c r="F108" i="14"/>
  <c r="B140" i="14" a="1"/>
  <c r="C140" i="14" s="1"/>
  <c r="G108" i="14"/>
  <c r="C118" i="14"/>
  <c r="B118" i="14"/>
  <c r="F118" i="14"/>
  <c r="B130" i="14" a="1"/>
  <c r="D130" i="14" s="1"/>
  <c r="G114" i="14"/>
  <c r="C142" i="14"/>
  <c r="C114" i="14"/>
  <c r="H118" i="14"/>
  <c r="B133" i="14" a="1"/>
  <c r="H133" i="14" s="1"/>
  <c r="G118" i="14"/>
  <c r="D118" i="14"/>
  <c r="B121" i="14"/>
  <c r="C121" i="14"/>
  <c r="C106" i="14"/>
  <c r="C105" i="14" s="1"/>
  <c r="B106" i="14"/>
  <c r="B105" i="14" s="1"/>
  <c r="B127" i="14" a="1"/>
  <c r="B125" i="14" a="1"/>
  <c r="E106" i="14"/>
  <c r="E105" i="14" s="1"/>
  <c r="B142" i="14"/>
  <c r="B137" i="14" a="1"/>
  <c r="H137" i="14" s="1"/>
  <c r="H106" i="14"/>
  <c r="H105" i="14" s="1"/>
  <c r="F106" i="14"/>
  <c r="F105" i="14" s="1"/>
  <c r="G106" i="14"/>
  <c r="G105" i="14" s="1"/>
  <c r="D106" i="14"/>
  <c r="D105" i="14" s="1"/>
  <c r="E111" i="14"/>
  <c r="H111" i="14"/>
  <c r="F111" i="14"/>
  <c r="G111" i="14"/>
  <c r="D111" i="14"/>
  <c r="B111" i="14"/>
  <c r="B114" i="14"/>
  <c r="F114" i="14"/>
  <c r="H114" i="14"/>
  <c r="E114" i="14"/>
  <c r="B130" i="14" l="1"/>
  <c r="B140" i="14"/>
  <c r="B144" i="14" a="1"/>
  <c r="H144" i="14" s="1"/>
  <c r="H143" i="14" s="1"/>
  <c r="F130" i="14"/>
  <c r="B159" i="14" a="1"/>
  <c r="B159" i="14" s="1"/>
  <c r="G130" i="14"/>
  <c r="B150" i="14" a="1"/>
  <c r="E150" i="14" s="1"/>
  <c r="B147" i="14" a="1"/>
  <c r="B147" i="14" s="1"/>
  <c r="D133" i="14"/>
  <c r="C130" i="14"/>
  <c r="C161" i="14"/>
  <c r="E130" i="14"/>
  <c r="H130" i="14"/>
  <c r="F133" i="14"/>
  <c r="G133" i="14"/>
  <c r="C133" i="14"/>
  <c r="B137" i="14"/>
  <c r="D137" i="14"/>
  <c r="F137" i="14"/>
  <c r="C137" i="14"/>
  <c r="B161" i="14"/>
  <c r="B156" i="14" a="1"/>
  <c r="E156" i="14" s="1"/>
  <c r="B154" i="14" a="1"/>
  <c r="B154" i="14" s="1"/>
  <c r="B133" i="14"/>
  <c r="E133" i="14"/>
  <c r="E127" i="14"/>
  <c r="G127" i="14"/>
  <c r="F127" i="14"/>
  <c r="B127" i="14"/>
  <c r="H127" i="14"/>
  <c r="D127" i="14"/>
  <c r="C127" i="14"/>
  <c r="G125" i="14"/>
  <c r="G124" i="14" s="1"/>
  <c r="E125" i="14"/>
  <c r="E124" i="14" s="1"/>
  <c r="C125" i="14"/>
  <c r="C124" i="14" s="1"/>
  <c r="B125" i="14"/>
  <c r="B124" i="14" s="1"/>
  <c r="H125" i="14"/>
  <c r="H124" i="14" s="1"/>
  <c r="D125" i="14"/>
  <c r="D124" i="14" s="1"/>
  <c r="F125" i="14"/>
  <c r="F124" i="14" s="1"/>
  <c r="E137" i="14"/>
  <c r="G137" i="14"/>
  <c r="D144" i="14" l="1"/>
  <c r="D143" i="14" s="1"/>
  <c r="C144" i="14"/>
  <c r="C143" i="14" s="1"/>
  <c r="C159" i="14"/>
  <c r="D147" i="14"/>
  <c r="G144" i="14"/>
  <c r="G143" i="14" s="1"/>
  <c r="B168" i="14" a="1"/>
  <c r="C168" i="14" s="1"/>
  <c r="F144" i="14"/>
  <c r="F143" i="14" s="1"/>
  <c r="E144" i="14"/>
  <c r="E143" i="14" s="1"/>
  <c r="C147" i="14"/>
  <c r="B144" i="14"/>
  <c r="B143" i="14" s="1"/>
  <c r="B163" i="14" a="1"/>
  <c r="F163" i="14" s="1"/>
  <c r="F162" i="14" s="1"/>
  <c r="C150" i="14"/>
  <c r="B175" i="14" a="1"/>
  <c r="G175" i="14" s="1"/>
  <c r="B150" i="14"/>
  <c r="G150" i="14"/>
  <c r="H150" i="14"/>
  <c r="H147" i="14"/>
  <c r="E147" i="14"/>
  <c r="G147" i="14"/>
  <c r="F147" i="14"/>
  <c r="C180" i="14"/>
  <c r="B171" i="14" a="1"/>
  <c r="E171" i="14" s="1"/>
  <c r="D150" i="14"/>
  <c r="F150" i="14"/>
  <c r="B178" i="14" a="1"/>
  <c r="B178" i="14" s="1"/>
  <c r="B180" i="14"/>
  <c r="C154" i="14"/>
  <c r="D154" i="14"/>
  <c r="B165" i="14" a="1"/>
  <c r="F165" i="14" s="1"/>
  <c r="G154" i="14"/>
  <c r="H154" i="14"/>
  <c r="H156" i="14"/>
  <c r="G156" i="14"/>
  <c r="B156" i="14"/>
  <c r="E154" i="14"/>
  <c r="D156" i="14"/>
  <c r="F156" i="14"/>
  <c r="F154" i="14"/>
  <c r="C156" i="14"/>
  <c r="H168" i="14" l="1"/>
  <c r="E168" i="14"/>
  <c r="D168" i="14"/>
  <c r="G168" i="14"/>
  <c r="B168" i="14"/>
  <c r="F168" i="14"/>
  <c r="H163" i="14"/>
  <c r="H162" i="14" s="1"/>
  <c r="B188" i="14" a="1"/>
  <c r="D188" i="14" s="1"/>
  <c r="H175" i="14"/>
  <c r="C175" i="14"/>
  <c r="C163" i="14"/>
  <c r="C162" i="14" s="1"/>
  <c r="B171" i="14"/>
  <c r="E163" i="14"/>
  <c r="E162" i="14" s="1"/>
  <c r="B163" i="14"/>
  <c r="B162" i="14" s="1"/>
  <c r="D175" i="14"/>
  <c r="B182" i="14" a="1"/>
  <c r="F182" i="14" s="1"/>
  <c r="F181" i="14" s="1"/>
  <c r="B195" i="14" a="1"/>
  <c r="F195" i="14" s="1"/>
  <c r="B198" i="14" a="1"/>
  <c r="B198" i="14" s="1"/>
  <c r="B175" i="14"/>
  <c r="E175" i="14"/>
  <c r="D163" i="14"/>
  <c r="D162" i="14" s="1"/>
  <c r="G163" i="14"/>
  <c r="G162" i="14" s="1"/>
  <c r="H165" i="14"/>
  <c r="B191" i="14" a="1"/>
  <c r="C191" i="14" s="1"/>
  <c r="E165" i="14"/>
  <c r="B200" i="14"/>
  <c r="G171" i="14"/>
  <c r="D171" i="14"/>
  <c r="C200" i="14"/>
  <c r="H171" i="14"/>
  <c r="F175" i="14"/>
  <c r="F171" i="14"/>
  <c r="C178" i="14"/>
  <c r="B184" i="14" a="1"/>
  <c r="G184" i="14" s="1"/>
  <c r="D165" i="14"/>
  <c r="C171" i="14"/>
  <c r="G165" i="14"/>
  <c r="C165" i="14"/>
  <c r="B165" i="14"/>
  <c r="B188" i="14" l="1"/>
  <c r="C188" i="14"/>
  <c r="H188" i="14"/>
  <c r="E188" i="14"/>
  <c r="F188" i="14"/>
  <c r="G188" i="14"/>
  <c r="D182" i="14"/>
  <c r="D181" i="14" s="1"/>
  <c r="C182" i="14"/>
  <c r="C181" i="14" s="1"/>
  <c r="H182" i="14"/>
  <c r="H181" i="14" s="1"/>
  <c r="E182" i="14"/>
  <c r="E181" i="14" s="1"/>
  <c r="H191" i="14"/>
  <c r="G191" i="14"/>
  <c r="G195" i="14"/>
  <c r="E195" i="14"/>
  <c r="B217" i="14" a="1"/>
  <c r="B217" i="14" s="1"/>
  <c r="B205" i="14" a="1"/>
  <c r="F205" i="14" s="1"/>
  <c r="B195" i="14"/>
  <c r="G182" i="14"/>
  <c r="G181" i="14" s="1"/>
  <c r="H195" i="14"/>
  <c r="B182" i="14"/>
  <c r="B181" i="14" s="1"/>
  <c r="C219" i="14"/>
  <c r="B208" i="14" a="1"/>
  <c r="B208" i="14" s="1"/>
  <c r="C198" i="14"/>
  <c r="B212" i="14" a="1"/>
  <c r="B212" i="14" s="1"/>
  <c r="D195" i="14"/>
  <c r="C195" i="14"/>
  <c r="B219" i="14"/>
  <c r="B214" i="14" a="1"/>
  <c r="F214" i="14" s="1"/>
  <c r="B191" i="14"/>
  <c r="E191" i="14"/>
  <c r="B184" i="14"/>
  <c r="B202" i="14" a="1"/>
  <c r="B202" i="14" s="1"/>
  <c r="B201" i="14" s="1"/>
  <c r="E184" i="14"/>
  <c r="F191" i="14"/>
  <c r="D191" i="14"/>
  <c r="H184" i="14"/>
  <c r="F184" i="14"/>
  <c r="D184" i="14"/>
  <c r="C184" i="14"/>
  <c r="H205" i="14" l="1"/>
  <c r="B233" i="14" a="1"/>
  <c r="C233" i="14" s="1"/>
  <c r="C217" i="14"/>
  <c r="D205" i="14"/>
  <c r="E205" i="14"/>
  <c r="B205" i="14"/>
  <c r="G205" i="14"/>
  <c r="C205" i="14"/>
  <c r="D208" i="14"/>
  <c r="G208" i="14"/>
  <c r="H208" i="14"/>
  <c r="C208" i="14"/>
  <c r="E208" i="14"/>
  <c r="F208" i="14"/>
  <c r="B221" i="14" a="1"/>
  <c r="D221" i="14" s="1"/>
  <c r="D220" i="14" s="1"/>
  <c r="B227" i="14" a="1"/>
  <c r="B227" i="14" s="1"/>
  <c r="D202" i="14"/>
  <c r="D201" i="14" s="1"/>
  <c r="F212" i="14"/>
  <c r="B224" i="14" a="1"/>
  <c r="G224" i="14" s="1"/>
  <c r="G214" i="14"/>
  <c r="B230" i="14" a="1"/>
  <c r="F230" i="14" s="1"/>
  <c r="E202" i="14"/>
  <c r="E201" i="14" s="1"/>
  <c r="G212" i="14"/>
  <c r="D214" i="14"/>
  <c r="E212" i="14"/>
  <c r="H212" i="14"/>
  <c r="H214" i="14"/>
  <c r="B235" i="14" a="1"/>
  <c r="C235" i="14" s="1"/>
  <c r="H202" i="14"/>
  <c r="H201" i="14" s="1"/>
  <c r="F202" i="14"/>
  <c r="F201" i="14" s="1"/>
  <c r="C212" i="14"/>
  <c r="D212" i="14"/>
  <c r="C214" i="14"/>
  <c r="B214" i="14"/>
  <c r="C202" i="14"/>
  <c r="C201" i="14" s="1"/>
  <c r="G202" i="14"/>
  <c r="G201" i="14" s="1"/>
  <c r="E214" i="14"/>
  <c r="E233" i="14" l="1"/>
  <c r="G233" i="14"/>
  <c r="F233" i="14"/>
  <c r="B233" i="14"/>
  <c r="D233" i="14"/>
  <c r="H233" i="14"/>
  <c r="C230" i="14"/>
  <c r="C221" i="14"/>
  <c r="C220" i="14" s="1"/>
  <c r="G221" i="14"/>
  <c r="G220" i="14" s="1"/>
  <c r="H221" i="14"/>
  <c r="H220" i="14" s="1"/>
  <c r="B221" i="14"/>
  <c r="B220" i="14" s="1"/>
  <c r="H230" i="14"/>
  <c r="E221" i="14"/>
  <c r="E220" i="14" s="1"/>
  <c r="F221" i="14"/>
  <c r="F220" i="14" s="1"/>
  <c r="B230" i="14"/>
  <c r="D227" i="14"/>
  <c r="H227" i="14"/>
  <c r="E227" i="14"/>
  <c r="F227" i="14"/>
  <c r="C227" i="14"/>
  <c r="G227" i="14"/>
  <c r="C224" i="14"/>
  <c r="H224" i="14"/>
  <c r="E224" i="14"/>
  <c r="B224" i="14"/>
  <c r="F224" i="14"/>
  <c r="D224" i="14"/>
  <c r="B235" i="14"/>
  <c r="D230" i="14"/>
  <c r="G230" i="14"/>
  <c r="E230" i="14"/>
</calcChain>
</file>

<file path=xl/sharedStrings.xml><?xml version="1.0" encoding="utf-8"?>
<sst xmlns="http://schemas.openxmlformats.org/spreadsheetml/2006/main" count="311" uniqueCount="37">
  <si>
    <t>Notes:</t>
  </si>
  <si>
    <t>MONDAY</t>
  </si>
  <si>
    <t>January</t>
  </si>
  <si>
    <t>New Years Day (Observed) - DTC will not be available on this Federal Holiday</t>
  </si>
  <si>
    <t>(SI) All Enhancements Requests for following Production release are due by 11:59 PM ET</t>
  </si>
  <si>
    <t>(SI) RTM and Business Owner Sign off for lower environments submitted to ENH by 11:59 PM ET</t>
  </si>
  <si>
    <t>(SI) Architecture Design and Sec Risks must be approved by 5 PM ET</t>
  </si>
  <si>
    <t>(DTC) INT Sandbox to be made available by 2PM ET</t>
  </si>
  <si>
    <t>(SI) INT Deployment Completed and Deployment Plan Attached to ENH - Code is frozen - 11:59 PM ET</t>
  </si>
  <si>
    <t>Veteran Day (Observed) - DTC will not be available on this Federal Holiday</t>
  </si>
  <si>
    <t>Thanksgiving Day - DTC will not be available on this Federal Holiday</t>
  </si>
  <si>
    <t>Memorial Day - DTC will not be available on this Federal Holiday</t>
  </si>
  <si>
    <t>Juneteenth National Independence Day - DTC will not be available on this Federal Holiday</t>
  </si>
  <si>
    <t>Independence Day - DTC will not be available on this Federal Holiday</t>
  </si>
  <si>
    <t>Labor Day - DTC will not be available on this Federal Holiday</t>
  </si>
  <si>
    <t>Columbus Day - DTC will not be available on this Federal Holiday</t>
  </si>
  <si>
    <t>Christmas Day - DTC will not be available on this Federal Holiday</t>
  </si>
  <si>
    <t>(SI) User Story marked "Ready to Promote" --- ENH marked "Promote to REG &amp; Staging" by 11:59 PM ET</t>
  </si>
  <si>
    <t>(DTC) Review/Deployment Period (REG and Staging) -- Teams with errors will be removed from the package and pushed in the next cycle</t>
  </si>
  <si>
    <t>(DTC) Regression and Staging Deployments will be completed by 5PM ET --- (Steps will start as soon as deployemnts are successful)</t>
  </si>
  <si>
    <t>(DTC) Production release at 5PM ET --- Final Business owner approval due one week from this date</t>
  </si>
  <si>
    <t>(SI) Reg/Staging RTM and Sign off attached to ENH --- User Stories marked "Ready to Promote" and ENH marked "Promote to Prod"</t>
  </si>
  <si>
    <t>Indicates SI Milestone Progress -</t>
  </si>
  <si>
    <t>Indicates DTC Milestone Progress-</t>
  </si>
  <si>
    <t>Indicates BO Go/No-Go Decision-</t>
  </si>
  <si>
    <t>(BO) Go/No Go decision for User Stories must be made by 4PM ET</t>
  </si>
  <si>
    <t>Start</t>
  </si>
  <si>
    <t>End</t>
  </si>
  <si>
    <t>(DTC) Production release at 5PM ET ---  (SI) Final Business owner approval due one week from this date</t>
  </si>
  <si>
    <t>(SI) Reg/Staging RTM and Sign off attached to ENH --- User Stories marked "Ready to Promote" and ENH marked "Promote to Prod" by 11:59 PM ET</t>
  </si>
  <si>
    <t>(DTC) INT Sandbox to be made available by 12PM ET</t>
  </si>
  <si>
    <t>Maintenance Period 1</t>
  </si>
  <si>
    <t>Maintenance Period 2</t>
  </si>
  <si>
    <t>Maintenance Period 3</t>
  </si>
  <si>
    <t>Birthday of Martin Luther King, Jr. - DTC will not be available on this Federal Holiday</t>
  </si>
  <si>
    <t>Washington’s Birthday- DTC will not be available on this Federal Holiday</t>
  </si>
  <si>
    <t>DTC to kick off INT refresh (ALL Salesforce Orgs) by 2 PM ET --- Available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</si>
</sst>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5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b/>
      <sz val="11"/>
      <color theme="1"/>
      <name val="Arial"/>
      <family val="2"/>
      <scheme val="major"/>
    </font>
    <font>
      <b/>
      <sz val="11"/>
      <name val="Arial"/>
      <family val="2"/>
      <scheme val="major"/>
    </font>
    <font>
      <b/>
      <sz val="11"/>
      <name val="Trebuchet MS"/>
      <family val="2"/>
      <scheme val="minor"/>
    </font>
    <font>
      <sz val="11"/>
      <name val="Arial"/>
      <family val="2"/>
      <scheme val="major"/>
    </font>
    <font>
      <sz val="11"/>
      <color theme="0"/>
      <name val="Arial"/>
      <family val="2"/>
      <scheme val="major"/>
    </font>
    <font>
      <sz val="11"/>
      <color theme="0" tint="-0.499984740745262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1"/>
      <name val="Arial"/>
      <family val="2"/>
      <scheme val="major"/>
    </font>
    <font>
      <sz val="16"/>
      <color theme="0"/>
      <name val="Arial"/>
      <family val="2"/>
      <scheme val="major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9847407452621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98474074526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3743705557422"/>
      </right>
      <top style="thin">
        <color theme="0" tint="-0.14999847407452621"/>
      </top>
      <bottom/>
      <diagonal/>
    </border>
    <border>
      <left/>
      <right style="thin">
        <color theme="0" tint="-0.14993743705557422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112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164" fontId="9" fillId="9" borderId="9" xfId="5" applyFill="1">
      <alignment horizontal="left" vertical="center" wrapText="1" indent="1"/>
    </xf>
    <xf numFmtId="164" fontId="9" fillId="9" borderId="4" xfId="5" applyFill="1" applyBorder="1">
      <alignment horizontal="left" vertical="center" wrapText="1" indent="1"/>
    </xf>
    <xf numFmtId="0" fontId="12" fillId="9" borderId="6" xfId="6" applyNumberFormat="1" applyFill="1">
      <alignment horizontal="left" vertical="top" wrapText="1" indent="1"/>
    </xf>
    <xf numFmtId="0" fontId="12" fillId="9" borderId="5" xfId="6" applyNumberFormat="1" applyFill="1" applyBorder="1">
      <alignment horizontal="left" vertical="top" wrapText="1" indent="1"/>
    </xf>
    <xf numFmtId="0" fontId="10" fillId="10" borderId="12" xfId="6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10" fillId="11" borderId="12" xfId="6" applyNumberFormat="1" applyFont="1" applyFill="1" applyBorder="1" applyAlignment="1">
      <alignment horizontal="center" vertical="center" wrapText="1"/>
    </xf>
    <xf numFmtId="0" fontId="10" fillId="0" borderId="12" xfId="6" applyNumberFormat="1" applyFont="1" applyFill="1" applyBorder="1" applyAlignment="1">
      <alignment horizontal="center" vertical="center" wrapText="1"/>
    </xf>
    <xf numFmtId="164" fontId="9" fillId="0" borderId="13" xfId="5" applyFill="1" applyBorder="1">
      <alignment horizontal="left" vertical="center" wrapText="1" indent="1"/>
    </xf>
    <xf numFmtId="0" fontId="12" fillId="0" borderId="12" xfId="6" applyNumberForma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0" fillId="12" borderId="14" xfId="6" applyNumberFormat="1" applyFont="1" applyFill="1" applyBorder="1" applyAlignment="1">
      <alignment vertical="center" wrapText="1"/>
    </xf>
    <xf numFmtId="0" fontId="12" fillId="9" borderId="7" xfId="6" applyNumberFormat="1" applyFill="1" applyBorder="1">
      <alignment horizontal="left" vertical="top" wrapText="1" indent="1"/>
    </xf>
    <xf numFmtId="164" fontId="9" fillId="9" borderId="5" xfId="5" applyFill="1" applyBorder="1">
      <alignment horizontal="left" vertical="center" wrapText="1" indent="1"/>
    </xf>
    <xf numFmtId="0" fontId="10" fillId="7" borderId="12" xfId="6" applyNumberFormat="1" applyFont="1" applyFill="1" applyBorder="1" applyAlignment="1">
      <alignment horizontal="center" vertical="center" wrapText="1"/>
    </xf>
    <xf numFmtId="0" fontId="17" fillId="13" borderId="12" xfId="6" applyNumberFormat="1" applyFont="1" applyFill="1" applyBorder="1" applyAlignment="1">
      <alignment horizontal="center" vertical="center" wrapText="1"/>
    </xf>
    <xf numFmtId="0" fontId="10" fillId="14" borderId="12" xfId="6" applyNumberFormat="1" applyFont="1" applyFill="1" applyBorder="1" applyAlignment="1">
      <alignment horizontal="center" vertical="center" wrapText="1"/>
    </xf>
    <xf numFmtId="0" fontId="10" fillId="15" borderId="12" xfId="6" applyNumberFormat="1" applyFont="1" applyFill="1" applyBorder="1" applyAlignment="1">
      <alignment horizontal="center" vertical="center" wrapText="1"/>
    </xf>
    <xf numFmtId="0" fontId="10" fillId="17" borderId="12" xfId="6" applyNumberFormat="1" applyFont="1" applyFill="1" applyBorder="1" applyAlignment="1">
      <alignment horizontal="center" vertical="center" wrapText="1"/>
    </xf>
    <xf numFmtId="0" fontId="10" fillId="16" borderId="12" xfId="6" applyNumberFormat="1" applyFont="1" applyFill="1" applyBorder="1" applyAlignment="1">
      <alignment horizontal="center" vertical="center" wrapText="1"/>
    </xf>
    <xf numFmtId="0" fontId="10" fillId="10" borderId="18" xfId="6" applyNumberFormat="1" applyFont="1" applyFill="1" applyBorder="1" applyAlignment="1">
      <alignment horizontal="center" vertical="center" wrapText="1"/>
    </xf>
    <xf numFmtId="0" fontId="16" fillId="18" borderId="12" xfId="6" applyNumberFormat="1" applyFont="1" applyFill="1" applyBorder="1" applyAlignment="1">
      <alignment horizontal="center" vertical="center" wrapText="1"/>
    </xf>
    <xf numFmtId="0" fontId="17" fillId="13" borderId="14" xfId="6" applyNumberFormat="1" applyFont="1" applyFill="1" applyBorder="1" applyAlignment="1">
      <alignment horizontal="center" vertical="center" wrapText="1"/>
    </xf>
    <xf numFmtId="0" fontId="12" fillId="0" borderId="12" xfId="6" applyNumberFormat="1" applyFill="1" applyBorder="1">
      <alignment horizontal="left" vertical="top" wrapText="1" indent="1"/>
    </xf>
    <xf numFmtId="0" fontId="12" fillId="0" borderId="18" xfId="6" applyNumberFormat="1" applyFill="1" applyBorder="1">
      <alignment horizontal="left" vertical="top" wrapText="1" indent="1"/>
    </xf>
    <xf numFmtId="0" fontId="0" fillId="0" borderId="20" xfId="0" applyBorder="1"/>
    <xf numFmtId="164" fontId="9" fillId="0" borderId="12" xfId="5" applyFill="1" applyBorder="1">
      <alignment horizontal="left" vertical="center" wrapText="1" indent="1"/>
    </xf>
    <xf numFmtId="164" fontId="9" fillId="0" borderId="21" xfId="5" applyFill="1" applyBorder="1">
      <alignment horizontal="left" vertical="center" wrapText="1" indent="1"/>
    </xf>
    <xf numFmtId="0" fontId="0" fillId="0" borderId="15" xfId="0" applyBorder="1"/>
    <xf numFmtId="0" fontId="12" fillId="0" borderId="15" xfId="6" applyNumberFormat="1" applyFill="1" applyBorder="1" applyAlignment="1">
      <alignment horizontal="center" vertical="center" wrapText="1"/>
    </xf>
    <xf numFmtId="0" fontId="12" fillId="9" borderId="16" xfId="6" applyNumberFormat="1" applyFill="1" applyBorder="1">
      <alignment horizontal="left" vertical="top" wrapText="1" indent="1"/>
    </xf>
    <xf numFmtId="0" fontId="12" fillId="9" borderId="0" xfId="6" applyNumberFormat="1" applyFill="1" applyBorder="1">
      <alignment horizontal="left" vertical="top" wrapText="1" indent="1"/>
    </xf>
    <xf numFmtId="0" fontId="12" fillId="9" borderId="14" xfId="6" applyNumberFormat="1" applyFill="1" applyBorder="1">
      <alignment horizontal="left" vertical="top" wrapText="1" indent="1"/>
    </xf>
    <xf numFmtId="0" fontId="12" fillId="9" borderId="12" xfId="6" applyNumberFormat="1" applyFill="1" applyBorder="1">
      <alignment horizontal="left" vertical="top" wrapText="1" indent="1"/>
    </xf>
    <xf numFmtId="164" fontId="9" fillId="9" borderId="0" xfId="5" applyFill="1" applyBorder="1">
      <alignment horizontal="left" vertical="center" wrapText="1" indent="1"/>
    </xf>
    <xf numFmtId="164" fontId="9" fillId="9" borderId="12" xfId="5" applyFill="1" applyBorder="1">
      <alignment horizontal="left" vertical="center" wrapText="1" indent="1"/>
    </xf>
    <xf numFmtId="164" fontId="9" fillId="9" borderId="18" xfId="5" applyFill="1" applyBorder="1">
      <alignment horizontal="left" vertical="center" wrapText="1" indent="1"/>
    </xf>
    <xf numFmtId="164" fontId="9" fillId="9" borderId="14" xfId="5" applyFill="1" applyBorder="1">
      <alignment horizontal="left" vertical="center" wrapText="1" indent="1"/>
    </xf>
    <xf numFmtId="164" fontId="9" fillId="9" borderId="22" xfId="5" applyFill="1" applyBorder="1">
      <alignment horizontal="left" vertical="center" wrapText="1" indent="1"/>
    </xf>
    <xf numFmtId="164" fontId="14" fillId="19" borderId="0" xfId="5" applyFont="1" applyFill="1" applyBorder="1" applyAlignment="1">
      <alignment horizontal="center" vertical="center" wrapText="1"/>
    </xf>
    <xf numFmtId="0" fontId="0" fillId="10" borderId="0" xfId="0" applyFill="1"/>
    <xf numFmtId="0" fontId="0" fillId="18" borderId="0" xfId="0" applyFill="1"/>
    <xf numFmtId="0" fontId="18" fillId="0" borderId="0" xfId="0" applyFont="1" applyAlignment="1">
      <alignment horizontal="left" vertical="center"/>
    </xf>
    <xf numFmtId="0" fontId="0" fillId="20" borderId="0" xfId="0" applyFill="1"/>
    <xf numFmtId="0" fontId="10" fillId="0" borderId="23" xfId="6" applyNumberFormat="1" applyFont="1" applyFill="1" applyBorder="1" applyAlignment="1">
      <alignment horizontal="center" vertical="center" wrapText="1"/>
    </xf>
    <xf numFmtId="0" fontId="21" fillId="9" borderId="6" xfId="6" applyNumberFormat="1" applyFont="1" applyFill="1">
      <alignment horizontal="left" vertical="top" wrapText="1" indent="1"/>
    </xf>
    <xf numFmtId="164" fontId="9" fillId="0" borderId="24" xfId="5" applyFill="1" applyBorder="1">
      <alignment horizontal="left" vertical="center" wrapText="1" indent="1"/>
    </xf>
    <xf numFmtId="0" fontId="18" fillId="1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21" borderId="0" xfId="0" applyFill="1"/>
    <xf numFmtId="0" fontId="0" fillId="0" borderId="0" xfId="0" applyAlignment="1">
      <alignment horizontal="center" vertical="center"/>
    </xf>
    <xf numFmtId="164" fontId="9" fillId="0" borderId="15" xfId="5" applyFill="1" applyBorder="1">
      <alignment horizontal="left" vertical="center" wrapText="1" indent="1"/>
    </xf>
    <xf numFmtId="164" fontId="9" fillId="0" borderId="0" xfId="5" applyFill="1" applyBorder="1">
      <alignment horizontal="left" vertical="center" wrapText="1" indent="1"/>
    </xf>
    <xf numFmtId="0" fontId="4" fillId="7" borderId="12" xfId="0" applyFont="1" applyFill="1" applyBorder="1" applyAlignment="1">
      <alignment horizontal="center" vertical="center" wrapText="1"/>
    </xf>
    <xf numFmtId="0" fontId="16" fillId="21" borderId="12" xfId="6" applyNumberFormat="1" applyFont="1" applyFill="1" applyBorder="1" applyAlignment="1">
      <alignment horizontal="center" vertical="center" wrapText="1"/>
    </xf>
    <xf numFmtId="0" fontId="10" fillId="17" borderId="19" xfId="6" applyNumberFormat="1" applyFont="1" applyFill="1" applyBorder="1" applyAlignment="1">
      <alignment horizontal="center" vertical="center" wrapText="1"/>
    </xf>
    <xf numFmtId="0" fontId="10" fillId="16" borderId="14" xfId="6" applyNumberFormat="1" applyFont="1" applyFill="1" applyBorder="1" applyAlignment="1">
      <alignment horizontal="center" vertical="center" wrapText="1"/>
    </xf>
    <xf numFmtId="164" fontId="9" fillId="0" borderId="29" xfId="5" applyFill="1" applyBorder="1">
      <alignment horizontal="left" vertical="center" wrapText="1" indent="1"/>
    </xf>
    <xf numFmtId="164" fontId="9" fillId="0" borderId="30" xfId="5" applyFill="1" applyBorder="1">
      <alignment horizontal="left" vertical="center" wrapText="1" indent="1"/>
    </xf>
    <xf numFmtId="164" fontId="9" fillId="0" borderId="31" xfId="5" applyFill="1" applyBorder="1">
      <alignment horizontal="left" vertical="center" wrapText="1" indent="1"/>
    </xf>
    <xf numFmtId="164" fontId="14" fillId="19" borderId="20" xfId="5" applyFont="1" applyFill="1" applyBorder="1" applyAlignment="1">
      <alignment horizontal="center" vertical="center" wrapText="1"/>
    </xf>
    <xf numFmtId="0" fontId="0" fillId="0" borderId="18" xfId="0" applyBorder="1"/>
    <xf numFmtId="164" fontId="9" fillId="0" borderId="19" xfId="5" applyFill="1" applyBorder="1">
      <alignment horizontal="left" vertical="center" wrapText="1" indent="1"/>
    </xf>
    <xf numFmtId="164" fontId="9" fillId="9" borderId="13" xfId="5" applyFill="1" applyBorder="1">
      <alignment horizontal="left" vertical="center" wrapText="1" indent="1"/>
    </xf>
    <xf numFmtId="164" fontId="9" fillId="9" borderId="15" xfId="5" applyFill="1" applyBorder="1">
      <alignment horizontal="left" vertical="center" wrapText="1" indent="1"/>
    </xf>
    <xf numFmtId="0" fontId="0" fillId="0" borderId="0" xfId="0" applyBorder="1"/>
    <xf numFmtId="0" fontId="22" fillId="22" borderId="6" xfId="6" applyNumberFormat="1" applyFont="1" applyFill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10" fillId="10" borderId="18" xfId="6" applyNumberFormat="1" applyFont="1" applyFill="1" applyBorder="1" applyAlignment="1">
      <alignment horizontal="center" vertical="center" wrapText="1"/>
    </xf>
    <xf numFmtId="0" fontId="10" fillId="10" borderId="19" xfId="6" applyNumberFormat="1" applyFont="1" applyFill="1" applyBorder="1" applyAlignment="1">
      <alignment horizontal="center" vertical="center" wrapText="1"/>
    </xf>
    <xf numFmtId="0" fontId="10" fillId="10" borderId="32" xfId="6" applyNumberFormat="1" applyFont="1" applyFill="1" applyBorder="1" applyAlignment="1">
      <alignment horizontal="center" vertical="center" wrapText="1"/>
    </xf>
    <xf numFmtId="0" fontId="10" fillId="10" borderId="33" xfId="6" applyNumberFormat="1" applyFont="1" applyFill="1" applyBorder="1" applyAlignment="1">
      <alignment horizontal="center" vertical="center" wrapText="1"/>
    </xf>
    <xf numFmtId="0" fontId="10" fillId="12" borderId="22" xfId="6" applyNumberFormat="1" applyFont="1" applyFill="1" applyBorder="1" applyAlignment="1">
      <alignment horizontal="center" vertical="center" wrapText="1"/>
    </xf>
    <xf numFmtId="0" fontId="10" fillId="12" borderId="16" xfId="6" applyNumberFormat="1" applyFont="1" applyFill="1" applyBorder="1" applyAlignment="1">
      <alignment horizontal="center" vertical="center" wrapText="1"/>
    </xf>
    <xf numFmtId="0" fontId="20" fillId="10" borderId="19" xfId="6" applyNumberFormat="1" applyFont="1" applyFill="1" applyBorder="1" applyAlignment="1">
      <alignment horizontal="center" vertical="center" wrapText="1"/>
    </xf>
    <xf numFmtId="0" fontId="16" fillId="18" borderId="23" xfId="6" applyNumberFormat="1" applyFont="1" applyFill="1" applyBorder="1" applyAlignment="1">
      <alignment horizontal="center" vertical="center" wrapText="1"/>
    </xf>
    <xf numFmtId="0" fontId="16" fillId="18" borderId="16" xfId="6" applyNumberFormat="1" applyFont="1" applyFill="1" applyBorder="1" applyAlignment="1">
      <alignment horizontal="center" vertical="center" wrapText="1"/>
    </xf>
    <xf numFmtId="0" fontId="7" fillId="0" borderId="0" xfId="2">
      <alignment horizontal="left" indent="3"/>
    </xf>
    <xf numFmtId="164" fontId="0" fillId="0" borderId="25" xfId="8" applyFont="1" applyBorder="1">
      <alignment horizontal="left" vertical="center" wrapText="1" indent="1"/>
    </xf>
    <xf numFmtId="164" fontId="0" fillId="0" borderId="26" xfId="8" applyFont="1" applyBorder="1">
      <alignment horizontal="left" vertical="center" wrapText="1" indent="1"/>
    </xf>
    <xf numFmtId="0" fontId="1" fillId="0" borderId="5" xfId="7" applyNumberFormat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11" fillId="0" borderId="25" xfId="8" applyBorder="1">
      <alignment horizontal="left" vertical="center" wrapText="1" indent="1"/>
    </xf>
    <xf numFmtId="164" fontId="11" fillId="0" borderId="26" xfId="8" applyBorder="1">
      <alignment horizontal="left" vertical="center" wrapText="1" indent="1"/>
    </xf>
    <xf numFmtId="0" fontId="17" fillId="18" borderId="18" xfId="6" applyNumberFormat="1" applyFont="1" applyFill="1" applyBorder="1" applyAlignment="1">
      <alignment horizontal="center" vertical="center" wrapText="1"/>
    </xf>
    <xf numFmtId="0" fontId="19" fillId="18" borderId="19" xfId="6" applyNumberFormat="1" applyFont="1" applyFill="1" applyBorder="1" applyAlignment="1">
      <alignment horizontal="center" vertical="center" wrapText="1"/>
    </xf>
    <xf numFmtId="0" fontId="11" fillId="0" borderId="18" xfId="8" applyNumberFormat="1" applyBorder="1">
      <alignment horizontal="left" vertical="center" wrapText="1" indent="1"/>
    </xf>
    <xf numFmtId="0" fontId="11" fillId="0" borderId="27" xfId="8" applyNumberFormat="1" applyBorder="1">
      <alignment horizontal="left" vertical="center" wrapText="1" indent="1"/>
    </xf>
    <xf numFmtId="0" fontId="11" fillId="0" borderId="28" xfId="8" applyNumberFormat="1" applyBorder="1">
      <alignment horizontal="left" vertical="center" wrapText="1" indent="1"/>
    </xf>
    <xf numFmtId="0" fontId="1" fillId="0" borderId="18" xfId="7" applyNumberFormat="1" applyBorder="1">
      <alignment horizontal="left" vertical="top" wrapText="1" indent="1"/>
    </xf>
    <xf numFmtId="0" fontId="1" fillId="0" borderId="24" xfId="7" applyNumberFormat="1" applyBorder="1">
      <alignment horizontal="left" vertical="top" wrapText="1" indent="1"/>
    </xf>
    <xf numFmtId="0" fontId="1" fillId="0" borderId="19" xfId="7" applyNumberFormat="1" applyBorder="1">
      <alignment horizontal="left" vertical="top" wrapText="1" indent="1"/>
    </xf>
    <xf numFmtId="0" fontId="22" fillId="22" borderId="16" xfId="6" applyNumberFormat="1" applyFont="1" applyFill="1" applyBorder="1" applyAlignment="1">
      <alignment horizontal="center" vertical="center" wrapText="1"/>
    </xf>
    <xf numFmtId="0" fontId="24" fillId="22" borderId="16" xfId="6" applyNumberFormat="1" applyFont="1" applyFill="1" applyBorder="1" applyAlignment="1">
      <alignment horizontal="center" vertical="center" wrapText="1"/>
    </xf>
    <xf numFmtId="0" fontId="24" fillId="22" borderId="17" xfId="6" applyNumberFormat="1" applyFont="1" applyFill="1" applyBorder="1" applyAlignment="1">
      <alignment horizontal="center" vertical="center" wrapText="1"/>
    </xf>
    <xf numFmtId="0" fontId="22" fillId="22" borderId="0" xfId="6" applyNumberFormat="1" applyFont="1" applyFill="1" applyBorder="1" applyAlignment="1">
      <alignment horizontal="center" vertical="center" wrapText="1"/>
    </xf>
    <xf numFmtId="0" fontId="23" fillId="22" borderId="0" xfId="6" applyNumberFormat="1" applyFont="1" applyFill="1" applyBorder="1" applyAlignment="1">
      <alignment horizontal="center" vertical="center" wrapText="1"/>
    </xf>
    <xf numFmtId="0" fontId="23" fillId="22" borderId="6" xfId="6" applyNumberFormat="1" applyFont="1" applyFill="1" applyBorder="1" applyAlignment="1">
      <alignment horizontal="center" vertical="center" wrapText="1"/>
    </xf>
    <xf numFmtId="0" fontId="10" fillId="12" borderId="0" xfId="6" applyNumberFormat="1" applyFont="1" applyFill="1" applyBorder="1" applyAlignment="1">
      <alignment horizontal="center" vertical="center" wrapText="1"/>
    </xf>
    <xf numFmtId="0" fontId="10" fillId="12" borderId="23" xfId="6" applyNumberFormat="1" applyFont="1" applyFill="1" applyBorder="1" applyAlignment="1">
      <alignment horizontal="center" vertical="center" wrapText="1"/>
    </xf>
    <xf numFmtId="0" fontId="10" fillId="12" borderId="14" xfId="6" applyNumberFormat="1" applyFont="1" applyFill="1" applyBorder="1" applyAlignment="1">
      <alignment horizontal="center" vertical="center" wrapText="1"/>
    </xf>
    <xf numFmtId="0" fontId="10" fillId="12" borderId="15" xfId="6" applyNumberFormat="1" applyFont="1" applyFill="1" applyBorder="1" applyAlignment="1">
      <alignment horizontal="center" vertical="center" wrapText="1"/>
    </xf>
    <xf numFmtId="0" fontId="17" fillId="18" borderId="19" xfId="6" applyNumberFormat="1" applyFont="1" applyFill="1" applyBorder="1" applyAlignment="1">
      <alignment horizontal="center" vertical="center" wrapTex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14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0099"/>
      <color rgb="FF000066"/>
      <color rgb="FF99CCFF"/>
      <color rgb="FF0066FF"/>
      <color rgb="FF0000FF"/>
      <color rgb="FF0099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236"/>
  <sheetViews>
    <sheetView showGridLines="0" tabSelected="1" zoomScale="60" zoomScaleNormal="60" workbookViewId="0">
      <pane ySplit="3" topLeftCell="A222" activePane="bottomLeft" state="frozen"/>
      <selection pane="bottomLeft" activeCell="B166" sqref="B166:B167"/>
    </sheetView>
  </sheetViews>
  <sheetFormatPr defaultColWidth="8.75" defaultRowHeight="14.5" x14ac:dyDescent="0.35"/>
  <cols>
    <col min="1" max="1" width="2" customWidth="1"/>
    <col min="2" max="6" width="33.58203125" customWidth="1"/>
    <col min="7" max="8" width="17.6640625" customWidth="1"/>
    <col min="9" max="9" width="2.4140625" customWidth="1"/>
    <col min="12" max="13" width="8.75" customWidth="1"/>
    <col min="14" max="14" width="6.75" customWidth="1"/>
    <col min="15" max="15" width="31" customWidth="1"/>
    <col min="16" max="16" width="33.58203125" customWidth="1"/>
    <col min="17" max="17" width="34.58203125" customWidth="1"/>
  </cols>
  <sheetData>
    <row r="1" spans="1:8" x14ac:dyDescent="0.35">
      <c r="B1" s="51" t="s">
        <v>22</v>
      </c>
      <c r="C1" s="27" t="s">
        <v>26</v>
      </c>
      <c r="D1" s="25"/>
      <c r="E1" s="26"/>
      <c r="F1" s="28"/>
      <c r="G1" s="48" t="s">
        <v>27</v>
      </c>
    </row>
    <row r="2" spans="1:8" ht="15" customHeight="1" x14ac:dyDescent="0.35">
      <c r="B2" s="51" t="s">
        <v>23</v>
      </c>
      <c r="C2" s="57" t="s">
        <v>26</v>
      </c>
      <c r="D2" s="49"/>
      <c r="E2" s="50"/>
      <c r="F2" s="58"/>
      <c r="G2" s="56" t="s">
        <v>27</v>
      </c>
    </row>
    <row r="3" spans="1:8" x14ac:dyDescent="0.35">
      <c r="B3" s="51" t="s">
        <v>24</v>
      </c>
      <c r="C3" s="52"/>
      <c r="G3" s="59"/>
    </row>
    <row r="5" spans="1:8" ht="54" customHeight="1" x14ac:dyDescent="1">
      <c r="A5" s="2"/>
      <c r="B5" s="1">
        <v>2023</v>
      </c>
      <c r="C5" s="86" t="s">
        <v>2</v>
      </c>
      <c r="D5" s="86"/>
      <c r="E5" s="86"/>
      <c r="F5" s="2"/>
      <c r="G5" s="2"/>
      <c r="H5" s="2"/>
    </row>
    <row r="6" spans="1:8" ht="14.25" customHeight="1" x14ac:dyDescent="0.35">
      <c r="A6" s="3"/>
      <c r="B6" s="5" t="s">
        <v>1</v>
      </c>
      <c r="C6" s="6" t="str">
        <f>UPPER(TEXT(C7,"dddd"))</f>
        <v>TUESDAY</v>
      </c>
      <c r="D6" s="5" t="str">
        <f t="shared" ref="D6:H6" si="0">UPPER(TEXT(D7,"dddd"))</f>
        <v>WEDNESDAY</v>
      </c>
      <c r="E6" s="6" t="str">
        <f t="shared" si="0"/>
        <v>THURSDAY</v>
      </c>
      <c r="F6" s="5" t="str">
        <f t="shared" si="0"/>
        <v>FRIDAY</v>
      </c>
      <c r="G6" s="6" t="str">
        <f t="shared" si="0"/>
        <v>SATURDAY</v>
      </c>
      <c r="H6" s="5" t="str">
        <f t="shared" si="0"/>
        <v>SUNDAY</v>
      </c>
    </row>
    <row r="7" spans="1:8" ht="16.5" customHeight="1" x14ac:dyDescent="0.35">
      <c r="B7" s="4">
        <f t="array" ref="B7:H7">Days+1+DATE(Calendar1Year,Calendar1MonthOption,1)-WEEKDAY(DATE(Calendar1Year,Calendar1MonthOption,1),WeekdayOption)</f>
        <v>44921</v>
      </c>
      <c r="C7" s="4">
        <v>44922</v>
      </c>
      <c r="D7" s="4">
        <v>44923</v>
      </c>
      <c r="E7" s="4">
        <v>44924</v>
      </c>
      <c r="F7" s="4">
        <v>44925</v>
      </c>
      <c r="G7" s="9">
        <v>44926</v>
      </c>
      <c r="H7" s="10">
        <v>44927</v>
      </c>
    </row>
    <row r="8" spans="1:8" ht="66" customHeight="1" x14ac:dyDescent="0.35">
      <c r="B8" s="18"/>
      <c r="C8" s="18"/>
      <c r="D8" s="18"/>
      <c r="E8" s="27" t="s">
        <v>4</v>
      </c>
      <c r="F8" s="25" t="s">
        <v>6</v>
      </c>
      <c r="G8" s="11"/>
      <c r="H8" s="12"/>
    </row>
    <row r="9" spans="1:8" ht="45" customHeight="1" x14ac:dyDescent="0.35">
      <c r="B9" s="18"/>
      <c r="C9" s="18"/>
      <c r="D9" s="18"/>
      <c r="E9" s="14"/>
      <c r="F9" s="23" t="s">
        <v>7</v>
      </c>
      <c r="G9" s="11"/>
      <c r="H9" s="12"/>
    </row>
    <row r="10" spans="1:8" ht="56.25" customHeight="1" x14ac:dyDescent="0.35">
      <c r="B10" s="18"/>
      <c r="C10" s="18"/>
      <c r="D10" s="38"/>
      <c r="E10" s="37"/>
      <c r="F10" s="25" t="s">
        <v>5</v>
      </c>
      <c r="G10" s="11"/>
      <c r="H10" s="12"/>
    </row>
    <row r="11" spans="1:8" ht="16.5" customHeight="1" x14ac:dyDescent="0.35">
      <c r="B11" s="17">
        <f t="array" ref="B11:H11">Days+8+DATE(Calendar1Year,Calendar1MonthOption,1)-WEEKDAY(DATE(Calendar1Year,Calendar1MonthOption,1),WeekdayOption)</f>
        <v>44928</v>
      </c>
      <c r="C11" s="17">
        <v>44929</v>
      </c>
      <c r="D11" s="17">
        <v>44930</v>
      </c>
      <c r="E11" s="17">
        <v>44931</v>
      </c>
      <c r="F11" s="17">
        <v>44932</v>
      </c>
      <c r="G11" s="9">
        <v>44933</v>
      </c>
      <c r="H11" s="10">
        <v>44934</v>
      </c>
    </row>
    <row r="12" spans="1:8" ht="56" customHeight="1" x14ac:dyDescent="0.35">
      <c r="B12" s="109" t="s">
        <v>3</v>
      </c>
      <c r="C12" s="19"/>
      <c r="D12" s="26" t="s">
        <v>8</v>
      </c>
      <c r="E12" s="77" t="s">
        <v>18</v>
      </c>
      <c r="F12" s="83"/>
      <c r="G12" s="41"/>
      <c r="H12" s="39"/>
    </row>
    <row r="13" spans="1:8" ht="81" customHeight="1" x14ac:dyDescent="0.35">
      <c r="B13" s="110"/>
      <c r="C13" s="19"/>
      <c r="D13" s="28" t="s">
        <v>17</v>
      </c>
      <c r="E13" s="18"/>
      <c r="F13" s="30" t="s">
        <v>19</v>
      </c>
      <c r="G13" s="42"/>
      <c r="H13" s="40"/>
    </row>
    <row r="14" spans="1:8" ht="16.5" customHeight="1" x14ac:dyDescent="0.35">
      <c r="B14" s="17">
        <f t="array" ref="B14:H14">Days+15+DATE(Calendar1Year,Calendar1MonthOption,1)-WEEKDAY(DATE(Calendar1Year,Calendar1MonthOption,1),WeekdayOption)</f>
        <v>44935</v>
      </c>
      <c r="C14" s="17">
        <v>44936</v>
      </c>
      <c r="D14" s="17">
        <v>44937</v>
      </c>
      <c r="E14" s="17">
        <v>44938</v>
      </c>
      <c r="F14" s="17">
        <v>44939</v>
      </c>
      <c r="G14" s="43">
        <v>44940</v>
      </c>
      <c r="H14" s="46">
        <v>44941</v>
      </c>
    </row>
    <row r="15" spans="1:8" ht="76" customHeight="1" x14ac:dyDescent="0.35">
      <c r="A15" s="34"/>
      <c r="B15" s="35"/>
      <c r="C15" s="35"/>
      <c r="D15" s="48" t="s">
        <v>29</v>
      </c>
      <c r="E15" s="31" t="s">
        <v>20</v>
      </c>
      <c r="F15" s="25" t="s">
        <v>6</v>
      </c>
      <c r="G15" s="45"/>
      <c r="H15" s="44"/>
    </row>
    <row r="16" spans="1:8" ht="59.5" customHeight="1" x14ac:dyDescent="0.35">
      <c r="B16" s="33"/>
      <c r="C16" s="32"/>
      <c r="D16" s="15" t="s">
        <v>25</v>
      </c>
      <c r="E16" s="27" t="s">
        <v>4</v>
      </c>
      <c r="F16" s="23" t="s">
        <v>7</v>
      </c>
      <c r="G16" s="40"/>
      <c r="H16" s="42"/>
    </row>
    <row r="17" spans="1:8" ht="53.5" customHeight="1" x14ac:dyDescent="0.35">
      <c r="B17" s="32"/>
      <c r="C17" s="32"/>
      <c r="D17" s="16"/>
      <c r="E17" s="53"/>
      <c r="F17" s="25" t="s">
        <v>5</v>
      </c>
      <c r="G17" s="40"/>
      <c r="H17" s="40"/>
    </row>
    <row r="18" spans="1:8" ht="16.5" customHeight="1" x14ac:dyDescent="0.35">
      <c r="B18" s="17">
        <f t="array" ref="B18:H18">Days+22+DATE(Calendar1Year,Calendar1MonthOption,1)-WEEKDAY(DATE(Calendar1Year,Calendar1MonthOption,1),WeekdayOption)</f>
        <v>44942</v>
      </c>
      <c r="C18" s="17">
        <v>44943</v>
      </c>
      <c r="D18" s="36">
        <v>44944</v>
      </c>
      <c r="E18" s="36">
        <v>44945</v>
      </c>
      <c r="F18" s="36">
        <v>44946</v>
      </c>
      <c r="G18" s="9">
        <v>44947</v>
      </c>
      <c r="H18" s="22">
        <v>44948</v>
      </c>
    </row>
    <row r="19" spans="1:8" ht="56.25" customHeight="1" x14ac:dyDescent="0.35">
      <c r="B19" s="108" t="s">
        <v>34</v>
      </c>
      <c r="C19" s="32"/>
      <c r="D19" s="26" t="s">
        <v>8</v>
      </c>
      <c r="E19" s="77" t="s">
        <v>18</v>
      </c>
      <c r="F19" s="83"/>
      <c r="G19" s="11"/>
      <c r="H19" s="12"/>
    </row>
    <row r="20" spans="1:8" ht="67.5" customHeight="1" x14ac:dyDescent="0.35">
      <c r="B20" s="82"/>
      <c r="C20" s="32"/>
      <c r="D20" s="28" t="s">
        <v>17</v>
      </c>
      <c r="E20" s="18"/>
      <c r="F20" s="30" t="s">
        <v>19</v>
      </c>
      <c r="G20" s="11"/>
      <c r="H20" s="12"/>
    </row>
    <row r="21" spans="1:8" ht="16.5" customHeight="1" x14ac:dyDescent="0.35">
      <c r="B21" s="4">
        <f t="array" ref="B21:H21">Days+29+DATE(Calendar1Year,Calendar1MonthOption,1)-WEEKDAY(DATE(Calendar1Year,Calendar1MonthOption,1),WeekdayOption)</f>
        <v>44949</v>
      </c>
      <c r="C21" s="17">
        <v>44950</v>
      </c>
      <c r="D21" s="4">
        <v>44951</v>
      </c>
      <c r="E21" s="4">
        <v>44952</v>
      </c>
      <c r="F21" s="4">
        <v>44953</v>
      </c>
      <c r="G21" s="9">
        <v>44954</v>
      </c>
      <c r="H21" s="10">
        <v>44955</v>
      </c>
    </row>
    <row r="22" spans="1:8" ht="83.5" customHeight="1" x14ac:dyDescent="0.35">
      <c r="B22" s="4"/>
      <c r="C22" s="4"/>
      <c r="D22" s="48" t="s">
        <v>21</v>
      </c>
      <c r="E22" s="24" t="s">
        <v>28</v>
      </c>
      <c r="F22" s="25" t="s">
        <v>6</v>
      </c>
      <c r="G22" s="47"/>
      <c r="H22" s="44"/>
    </row>
    <row r="23" spans="1:8" ht="54.5" customHeight="1" x14ac:dyDescent="0.35">
      <c r="B23" s="4"/>
      <c r="C23" s="4"/>
      <c r="D23" s="15" t="s">
        <v>25</v>
      </c>
      <c r="E23" s="27" t="s">
        <v>4</v>
      </c>
      <c r="F23" s="62" t="s">
        <v>36</v>
      </c>
      <c r="G23" s="9"/>
      <c r="H23" s="22"/>
    </row>
    <row r="24" spans="1:8" ht="57" customHeight="1" x14ac:dyDescent="0.35">
      <c r="B24" s="8"/>
      <c r="C24" s="8"/>
      <c r="D24" s="8"/>
      <c r="F24" s="25" t="s">
        <v>5</v>
      </c>
      <c r="G24" s="11"/>
      <c r="H24" s="12"/>
    </row>
    <row r="25" spans="1:8" ht="16.5" customHeight="1" x14ac:dyDescent="0.35">
      <c r="B25" s="9">
        <f t="array" ref="B25:C25">Days+36+DATE(Calendar1Year,Calendar1MonthOption,1)-WEEKDAY(DATE(Calendar1Year,Calendar1MonthOption,1),WeekdayOption)</f>
        <v>44956</v>
      </c>
      <c r="C25" s="47">
        <v>44957</v>
      </c>
      <c r="D25" s="95" t="s">
        <v>0</v>
      </c>
      <c r="E25" s="96"/>
      <c r="F25" s="96"/>
      <c r="G25" s="96"/>
      <c r="H25" s="97"/>
    </row>
    <row r="26" spans="1:8" ht="63.75" customHeight="1" x14ac:dyDescent="0.35">
      <c r="B26" s="11"/>
      <c r="C26" s="40"/>
      <c r="D26" s="98"/>
      <c r="E26" s="99"/>
      <c r="F26" s="99"/>
      <c r="G26" s="99"/>
      <c r="H26" s="100"/>
    </row>
    <row r="27" spans="1:8" ht="54" customHeight="1" x14ac:dyDescent="1">
      <c r="A27" s="2"/>
      <c r="B27" s="1">
        <f>YEAR(DATE(Calendar1Year,Calendar1MonthOption+1,1))</f>
        <v>2023</v>
      </c>
      <c r="C27" s="86" t="str">
        <f>TEXT(DATE(Calendar1Year,Calendar1MonthOption+1,1),"mmmm")</f>
        <v>February</v>
      </c>
      <c r="D27" s="86"/>
      <c r="E27" s="86"/>
      <c r="F27" s="7"/>
      <c r="G27" s="7"/>
      <c r="H27" s="2"/>
    </row>
    <row r="28" spans="1:8" ht="14.25" customHeight="1" x14ac:dyDescent="0.35">
      <c r="A28" s="3"/>
      <c r="B28" s="5" t="str">
        <f>UPPER(TEXT(B29,"dddd"))</f>
        <v>MONDAY</v>
      </c>
      <c r="C28" s="6" t="str">
        <f t="shared" ref="C28:H28" si="1">UPPER(TEXT(C29,"dddd"))</f>
        <v>TUESDAY</v>
      </c>
      <c r="D28" s="5" t="str">
        <f t="shared" si="1"/>
        <v>WEDNESDAY</v>
      </c>
      <c r="E28" s="6" t="str">
        <f t="shared" si="1"/>
        <v>THURSDAY</v>
      </c>
      <c r="F28" s="5" t="str">
        <f t="shared" si="1"/>
        <v>FRIDAY</v>
      </c>
      <c r="G28" s="6" t="str">
        <f t="shared" si="1"/>
        <v>SATURDAY</v>
      </c>
      <c r="H28" s="5" t="str">
        <f t="shared" si="1"/>
        <v>SUNDAY</v>
      </c>
    </row>
    <row r="29" spans="1:8" ht="16.5" customHeight="1" x14ac:dyDescent="0.35">
      <c r="B29" s="4">
        <f t="array" ref="B29:H29">Days+1+DATE(Calendar2Year,Calendar2MonthOption,1)-WEEKDAY(DATE(Calendar2Year,Calendar2MonthOption,1),WeekdayOption)</f>
        <v>44956</v>
      </c>
      <c r="C29" s="4">
        <v>44957</v>
      </c>
      <c r="D29" s="4">
        <v>44958</v>
      </c>
      <c r="E29" s="4">
        <v>44959</v>
      </c>
      <c r="F29" s="4">
        <v>44960</v>
      </c>
      <c r="G29" s="9">
        <v>44961</v>
      </c>
      <c r="H29" s="10">
        <v>44962</v>
      </c>
    </row>
    <row r="30" spans="1:8" ht="62.5" customHeight="1" x14ac:dyDescent="0.35">
      <c r="B30" s="13" t="s">
        <v>30</v>
      </c>
      <c r="C30" s="4"/>
      <c r="D30" s="26" t="s">
        <v>8</v>
      </c>
      <c r="E30" s="77" t="s">
        <v>18</v>
      </c>
      <c r="F30" s="83"/>
      <c r="G30" s="47"/>
      <c r="H30" s="44"/>
    </row>
    <row r="31" spans="1:8" ht="56.25" customHeight="1" x14ac:dyDescent="0.35">
      <c r="B31" s="8"/>
      <c r="C31" s="8"/>
      <c r="D31" s="65" t="s">
        <v>17</v>
      </c>
      <c r="E31" s="18"/>
      <c r="F31" s="30" t="s">
        <v>19</v>
      </c>
      <c r="G31" s="42"/>
      <c r="H31" s="40"/>
    </row>
    <row r="32" spans="1:8" ht="16.5" customHeight="1" x14ac:dyDescent="0.35">
      <c r="B32" s="66">
        <f t="array" ref="B32:H32">Days+8+DATE(Calendar2Year,Calendar2MonthOption,1)-WEEKDAY(DATE(Calendar2Year,Calendar2MonthOption,1),WeekdayOption)</f>
        <v>44963</v>
      </c>
      <c r="C32" s="67">
        <v>44964</v>
      </c>
      <c r="D32" s="68">
        <v>44965</v>
      </c>
      <c r="E32" s="4">
        <v>44966</v>
      </c>
      <c r="F32" s="4">
        <v>44967</v>
      </c>
      <c r="G32" s="43">
        <v>44968</v>
      </c>
      <c r="H32" s="44">
        <v>44969</v>
      </c>
    </row>
    <row r="33" spans="1:8" ht="64.5" customHeight="1" x14ac:dyDescent="0.35">
      <c r="B33" s="35"/>
      <c r="C33" s="55"/>
      <c r="D33" s="69" t="s">
        <v>21</v>
      </c>
      <c r="E33" s="24" t="s">
        <v>28</v>
      </c>
      <c r="F33" s="25" t="s">
        <v>5</v>
      </c>
      <c r="G33" s="47"/>
      <c r="H33" s="73"/>
    </row>
    <row r="34" spans="1:8" ht="64.5" customHeight="1" x14ac:dyDescent="0.35">
      <c r="B34" s="60"/>
      <c r="C34" s="35"/>
      <c r="D34" s="15" t="s">
        <v>25</v>
      </c>
      <c r="E34" s="64" t="s">
        <v>4</v>
      </c>
      <c r="F34" s="25" t="s">
        <v>6</v>
      </c>
      <c r="G34" s="9"/>
      <c r="H34" s="22"/>
    </row>
    <row r="35" spans="1:8" ht="16.5" customHeight="1" x14ac:dyDescent="0.35">
      <c r="A35" s="70"/>
      <c r="B35" s="71">
        <f t="array" ref="B35:H35">Days+15+DATE(Calendar2Year,Calendar2MonthOption,1)-WEEKDAY(DATE(Calendar2Year,Calendar2MonthOption,1),WeekdayOption)</f>
        <v>44970</v>
      </c>
      <c r="C35" s="35">
        <v>44971</v>
      </c>
      <c r="D35" s="60">
        <v>44972</v>
      </c>
      <c r="E35" s="35">
        <v>44973</v>
      </c>
      <c r="F35" s="35">
        <v>44974</v>
      </c>
      <c r="G35" s="47">
        <v>44975</v>
      </c>
      <c r="H35" s="44">
        <v>44976</v>
      </c>
    </row>
    <row r="36" spans="1:8" ht="59" customHeight="1" x14ac:dyDescent="0.35">
      <c r="A36" s="74"/>
      <c r="B36" s="13" t="s">
        <v>30</v>
      </c>
      <c r="C36" s="61"/>
      <c r="D36" s="26" t="s">
        <v>8</v>
      </c>
      <c r="E36" s="77" t="s">
        <v>18</v>
      </c>
      <c r="F36" s="83"/>
      <c r="G36" s="43"/>
      <c r="H36" s="43"/>
    </row>
    <row r="37" spans="1:8" ht="56.25" customHeight="1" x14ac:dyDescent="0.35">
      <c r="B37" s="37"/>
      <c r="C37" s="33"/>
      <c r="D37" s="65" t="s">
        <v>17</v>
      </c>
      <c r="E37" s="18"/>
      <c r="F37" s="30" t="s">
        <v>19</v>
      </c>
      <c r="G37" s="42"/>
      <c r="H37" s="40"/>
    </row>
    <row r="38" spans="1:8" ht="16.5" customHeight="1" x14ac:dyDescent="0.35">
      <c r="B38" s="35">
        <f t="array" ref="B38:H38">Days+22+DATE(Calendar2Year,Calendar2MonthOption,1)-WEEKDAY(DATE(Calendar2Year,Calendar2MonthOption,1),WeekdayOption)</f>
        <v>44977</v>
      </c>
      <c r="C38" s="17">
        <v>44978</v>
      </c>
      <c r="D38" s="17">
        <v>44979</v>
      </c>
      <c r="E38" s="4">
        <v>44980</v>
      </c>
      <c r="F38" s="17">
        <v>44981</v>
      </c>
      <c r="G38" s="72">
        <v>44982</v>
      </c>
      <c r="H38" s="10">
        <v>44983</v>
      </c>
    </row>
    <row r="39" spans="1:8" ht="53" customHeight="1" x14ac:dyDescent="0.35">
      <c r="B39" s="108" t="s">
        <v>35</v>
      </c>
      <c r="C39" s="4"/>
      <c r="D39" s="48" t="s">
        <v>21</v>
      </c>
      <c r="E39" s="24" t="s">
        <v>28</v>
      </c>
      <c r="F39" s="25" t="s">
        <v>6</v>
      </c>
      <c r="G39" s="47"/>
      <c r="H39" s="44"/>
    </row>
    <row r="40" spans="1:8" ht="53" customHeight="1" x14ac:dyDescent="0.35">
      <c r="B40" s="107"/>
      <c r="C40" s="4"/>
      <c r="D40" s="15" t="s">
        <v>25</v>
      </c>
      <c r="E40" s="27" t="s">
        <v>4</v>
      </c>
      <c r="F40" s="62" t="s">
        <v>36</v>
      </c>
      <c r="G40" s="9"/>
      <c r="H40" s="22"/>
    </row>
    <row r="41" spans="1:8" ht="56.25" customHeight="1" x14ac:dyDescent="0.35">
      <c r="B41" s="82"/>
      <c r="C41" s="8"/>
      <c r="D41" s="8"/>
      <c r="F41" s="25" t="s">
        <v>5</v>
      </c>
      <c r="G41" s="11"/>
      <c r="H41" s="12"/>
    </row>
    <row r="42" spans="1:8" ht="16.5" customHeight="1" x14ac:dyDescent="0.35">
      <c r="B42" s="9">
        <f t="array" ref="B42:H42">Days+29+DATE(Calendar2Year,Calendar2MonthOption,1)-WEEKDAY(DATE(Calendar2Year,Calendar2MonthOption,1),WeekdayOption)</f>
        <v>44984</v>
      </c>
      <c r="C42" s="9">
        <v>44985</v>
      </c>
      <c r="D42" s="9">
        <v>44986</v>
      </c>
      <c r="E42" s="9">
        <v>44987</v>
      </c>
      <c r="F42" s="9">
        <v>44988</v>
      </c>
      <c r="G42" s="9">
        <v>44989</v>
      </c>
      <c r="H42" s="10">
        <v>44990</v>
      </c>
    </row>
    <row r="43" spans="1:8" ht="57" customHeight="1" x14ac:dyDescent="0.35">
      <c r="B43" s="11"/>
      <c r="C43" s="11"/>
      <c r="D43" s="11"/>
      <c r="E43" s="11"/>
      <c r="F43" s="11"/>
      <c r="G43" s="11"/>
      <c r="H43" s="21"/>
    </row>
    <row r="44" spans="1:8" ht="16.5" customHeight="1" x14ac:dyDescent="0.35">
      <c r="B44" s="9">
        <f t="array" ref="B44:C44">Days+36+DATE(Calendar2Year,Calendar2MonthOption,1)-WEEKDAY(DATE(Calendar2Year,Calendar2MonthOption,1),WeekdayOption)</f>
        <v>44991</v>
      </c>
      <c r="C44" s="9">
        <v>44992</v>
      </c>
      <c r="D44" s="91" t="s">
        <v>0</v>
      </c>
      <c r="E44" s="92"/>
      <c r="F44" s="92"/>
      <c r="G44" s="92"/>
      <c r="H44" s="92"/>
    </row>
    <row r="45" spans="1:8" ht="63.75" customHeight="1" x14ac:dyDescent="0.35">
      <c r="B45" s="11"/>
      <c r="C45" s="11"/>
      <c r="D45" s="89"/>
      <c r="E45" s="90"/>
      <c r="F45" s="90"/>
      <c r="G45" s="90"/>
      <c r="H45" s="90"/>
    </row>
    <row r="46" spans="1:8" ht="54" customHeight="1" x14ac:dyDescent="1">
      <c r="A46" s="2"/>
      <c r="B46" s="1">
        <f>YEAR(DATE(Calendar2Year,Calendar2MonthOption+1,1))</f>
        <v>2023</v>
      </c>
      <c r="C46" s="86" t="str">
        <f>TEXT(DATE(Calendar2Year,Calendar2MonthOption+1,1),"mmmm")</f>
        <v>March</v>
      </c>
      <c r="D46" s="86"/>
      <c r="E46" s="86"/>
      <c r="F46" s="7"/>
      <c r="G46" s="7"/>
      <c r="H46" s="2"/>
    </row>
    <row r="47" spans="1:8" ht="14.25" customHeight="1" x14ac:dyDescent="0.35">
      <c r="A47" s="3"/>
      <c r="B47" s="5" t="str">
        <f>UPPER(TEXT(B48,"dddd"))</f>
        <v>MONDAY</v>
      </c>
      <c r="C47" s="6" t="str">
        <f t="shared" ref="C47" si="2">UPPER(TEXT(C48,"dddd"))</f>
        <v>TUESDAY</v>
      </c>
      <c r="D47" s="5" t="str">
        <f t="shared" ref="D47" si="3">UPPER(TEXT(D48,"dddd"))</f>
        <v>WEDNESDAY</v>
      </c>
      <c r="E47" s="6" t="str">
        <f t="shared" ref="E47" si="4">UPPER(TEXT(E48,"dddd"))</f>
        <v>THURSDAY</v>
      </c>
      <c r="F47" s="5" t="str">
        <f t="shared" ref="F47" si="5">UPPER(TEXT(F48,"dddd"))</f>
        <v>FRIDAY</v>
      </c>
      <c r="G47" s="6" t="str">
        <f t="shared" ref="G47" si="6">UPPER(TEXT(G48,"dddd"))</f>
        <v>SATURDAY</v>
      </c>
      <c r="H47" s="5" t="str">
        <f t="shared" ref="H47" si="7">UPPER(TEXT(H48,"dddd"))</f>
        <v>SUNDAY</v>
      </c>
    </row>
    <row r="48" spans="1:8" ht="16.5" customHeight="1" x14ac:dyDescent="0.35">
      <c r="B48" s="4">
        <f t="array" ref="B48:H48">Days+1+DATE(Calendar3Year,Calendar3MonthOption,1)-WEEKDAY(DATE(Calendar3Year,Calendar3MonthOption,1),WeekdayOption)</f>
        <v>44984</v>
      </c>
      <c r="C48" s="4">
        <v>44985</v>
      </c>
      <c r="D48" s="4">
        <v>44986</v>
      </c>
      <c r="E48" s="4">
        <v>44987</v>
      </c>
      <c r="F48" s="4">
        <v>44988</v>
      </c>
      <c r="G48" s="9">
        <v>44989</v>
      </c>
      <c r="H48" s="10">
        <v>44990</v>
      </c>
    </row>
    <row r="49" spans="2:8" ht="50" customHeight="1" x14ac:dyDescent="0.35">
      <c r="B49" s="13" t="s">
        <v>30</v>
      </c>
      <c r="C49" s="4"/>
      <c r="D49" s="26" t="s">
        <v>8</v>
      </c>
      <c r="E49" s="93" t="s">
        <v>18</v>
      </c>
      <c r="F49" s="94"/>
      <c r="G49" s="9"/>
      <c r="H49" s="22"/>
    </row>
    <row r="50" spans="2:8" ht="72" customHeight="1" x14ac:dyDescent="0.35">
      <c r="B50" s="8"/>
      <c r="C50" s="8"/>
      <c r="D50" s="28" t="s">
        <v>17</v>
      </c>
      <c r="E50" s="18"/>
      <c r="F50" s="63" t="s">
        <v>19</v>
      </c>
      <c r="G50" s="11"/>
      <c r="H50" s="12"/>
    </row>
    <row r="51" spans="2:8" ht="16.5" customHeight="1" x14ac:dyDescent="0.35">
      <c r="B51" s="4">
        <f t="array" ref="B51:H51">Days+8+DATE(Calendar3Year,Calendar3MonthOption,1)-WEEKDAY(DATE(Calendar3Year,Calendar3MonthOption,1),WeekdayOption)</f>
        <v>44991</v>
      </c>
      <c r="C51" s="4">
        <v>44992</v>
      </c>
      <c r="D51" s="4">
        <v>44993</v>
      </c>
      <c r="E51" s="4">
        <v>44994</v>
      </c>
      <c r="F51" s="4">
        <v>44995</v>
      </c>
      <c r="G51" s="9">
        <v>44996</v>
      </c>
      <c r="H51" s="10">
        <v>44997</v>
      </c>
    </row>
    <row r="52" spans="2:8" ht="69" customHeight="1" x14ac:dyDescent="0.35">
      <c r="B52" s="4"/>
      <c r="C52" s="4"/>
      <c r="D52" s="48" t="s">
        <v>21</v>
      </c>
      <c r="E52" s="24" t="s">
        <v>28</v>
      </c>
      <c r="F52" s="25" t="s">
        <v>5</v>
      </c>
      <c r="G52" s="9"/>
      <c r="H52" s="22"/>
    </row>
    <row r="53" spans="2:8" ht="69" customHeight="1" x14ac:dyDescent="0.35">
      <c r="B53" s="4"/>
      <c r="C53" s="4"/>
      <c r="D53" s="15" t="s">
        <v>25</v>
      </c>
      <c r="E53" s="27" t="s">
        <v>4</v>
      </c>
      <c r="F53" s="25" t="s">
        <v>6</v>
      </c>
      <c r="G53" s="9"/>
      <c r="H53" s="22"/>
    </row>
    <row r="54" spans="2:8" ht="16.5" customHeight="1" x14ac:dyDescent="0.35">
      <c r="B54" s="4">
        <f t="array" ref="B54:H54">Days+15+DATE(Calendar3Year,Calendar3MonthOption,1)-WEEKDAY(DATE(Calendar3Year,Calendar3MonthOption,1),WeekdayOption)</f>
        <v>44998</v>
      </c>
      <c r="C54" s="4">
        <v>44999</v>
      </c>
      <c r="D54" s="4">
        <v>45000</v>
      </c>
      <c r="E54" s="4">
        <v>45001</v>
      </c>
      <c r="F54" s="4">
        <v>45002</v>
      </c>
      <c r="G54" s="9">
        <v>45003</v>
      </c>
      <c r="H54" s="10">
        <v>45004</v>
      </c>
    </row>
    <row r="55" spans="2:8" ht="59" customHeight="1" x14ac:dyDescent="0.35">
      <c r="B55" s="13" t="s">
        <v>30</v>
      </c>
      <c r="C55" s="4"/>
      <c r="D55" s="26" t="s">
        <v>8</v>
      </c>
      <c r="E55" s="93" t="s">
        <v>18</v>
      </c>
      <c r="F55" s="94"/>
      <c r="G55" s="9"/>
      <c r="H55" s="22"/>
    </row>
    <row r="56" spans="2:8" ht="69.5" customHeight="1" x14ac:dyDescent="0.35">
      <c r="B56" s="8"/>
      <c r="C56" s="8"/>
      <c r="D56" s="28" t="s">
        <v>17</v>
      </c>
      <c r="E56" s="18"/>
      <c r="F56" s="63" t="s">
        <v>19</v>
      </c>
      <c r="G56" s="11"/>
      <c r="H56" s="12"/>
    </row>
    <row r="57" spans="2:8" ht="16.5" customHeight="1" x14ac:dyDescent="0.35">
      <c r="B57" s="4">
        <f t="array" ref="B57:H57">Days+22+DATE(Calendar3Year,Calendar3MonthOption,1)-WEEKDAY(DATE(Calendar3Year,Calendar3MonthOption,1),WeekdayOption)</f>
        <v>45005</v>
      </c>
      <c r="C57" s="4">
        <v>45006</v>
      </c>
      <c r="D57" s="4">
        <v>45007</v>
      </c>
      <c r="E57" s="4">
        <v>45008</v>
      </c>
      <c r="F57" s="4">
        <v>45009</v>
      </c>
      <c r="G57" s="9">
        <v>45010</v>
      </c>
      <c r="H57" s="10">
        <v>45011</v>
      </c>
    </row>
    <row r="58" spans="2:8" ht="70.5" customHeight="1" x14ac:dyDescent="0.35">
      <c r="B58" s="4"/>
      <c r="C58" s="4"/>
      <c r="D58" s="48" t="s">
        <v>21</v>
      </c>
      <c r="E58" s="24" t="s">
        <v>28</v>
      </c>
      <c r="F58" s="25" t="s">
        <v>5</v>
      </c>
      <c r="G58" s="9"/>
      <c r="H58" s="22"/>
    </row>
    <row r="59" spans="2:8" ht="70.5" customHeight="1" x14ac:dyDescent="0.35">
      <c r="B59" s="4"/>
      <c r="C59" s="4"/>
      <c r="D59" s="15" t="s">
        <v>25</v>
      </c>
      <c r="E59" s="27" t="s">
        <v>4</v>
      </c>
      <c r="F59" s="62" t="s">
        <v>36</v>
      </c>
      <c r="G59" s="9"/>
      <c r="H59" s="22"/>
    </row>
    <row r="60" spans="2:8" ht="56.25" customHeight="1" x14ac:dyDescent="0.35">
      <c r="B60" s="4"/>
      <c r="C60" s="4"/>
      <c r="F60" s="25" t="s">
        <v>6</v>
      </c>
      <c r="G60" s="11"/>
      <c r="H60" s="12"/>
    </row>
    <row r="61" spans="2:8" ht="16.5" customHeight="1" x14ac:dyDescent="0.35">
      <c r="B61" s="4">
        <f t="array" ref="B61:H61">Days+29+DATE(Calendar3Year,Calendar3MonthOption,1)-WEEKDAY(DATE(Calendar3Year,Calendar3MonthOption,1),WeekdayOption)</f>
        <v>45012</v>
      </c>
      <c r="C61" s="4">
        <v>45013</v>
      </c>
      <c r="D61" s="4">
        <v>45014</v>
      </c>
      <c r="E61" s="4">
        <v>45015</v>
      </c>
      <c r="F61" s="4">
        <v>45016</v>
      </c>
      <c r="G61" s="9">
        <v>45017</v>
      </c>
      <c r="H61" s="10">
        <v>45018</v>
      </c>
    </row>
    <row r="62" spans="2:8" ht="64" customHeight="1" x14ac:dyDescent="0.35">
      <c r="B62" s="13" t="s">
        <v>30</v>
      </c>
      <c r="C62" s="4"/>
      <c r="D62" s="26" t="s">
        <v>8</v>
      </c>
      <c r="E62" s="93" t="s">
        <v>18</v>
      </c>
      <c r="F62" s="94"/>
      <c r="G62" s="9"/>
      <c r="H62" s="22"/>
    </row>
    <row r="63" spans="2:8" ht="57" customHeight="1" x14ac:dyDescent="0.35">
      <c r="B63" s="8"/>
      <c r="C63" s="8"/>
      <c r="D63" s="28" t="s">
        <v>17</v>
      </c>
      <c r="E63" s="18"/>
      <c r="F63" s="63" t="s">
        <v>19</v>
      </c>
      <c r="G63" s="11"/>
      <c r="H63" s="21"/>
    </row>
    <row r="64" spans="2:8" ht="16.5" customHeight="1" x14ac:dyDescent="0.35">
      <c r="B64" s="9">
        <f t="array" ref="B64:C64">Days+36+DATE(Calendar3Year,Calendar3MonthOption,1)-WEEKDAY(DATE(Calendar3Year,Calendar3MonthOption,1),WeekdayOption)</f>
        <v>45019</v>
      </c>
      <c r="C64" s="9">
        <v>45020</v>
      </c>
      <c r="D64" s="91" t="s">
        <v>0</v>
      </c>
      <c r="E64" s="92"/>
      <c r="F64" s="92"/>
      <c r="G64" s="92"/>
      <c r="H64" s="92"/>
    </row>
    <row r="65" spans="1:8" ht="63.75" customHeight="1" x14ac:dyDescent="0.35">
      <c r="B65" s="11"/>
      <c r="C65" s="11"/>
      <c r="D65" s="89"/>
      <c r="E65" s="90"/>
      <c r="F65" s="90"/>
      <c r="G65" s="90"/>
      <c r="H65" s="90"/>
    </row>
    <row r="66" spans="1:8" ht="54" customHeight="1" x14ac:dyDescent="1">
      <c r="A66" s="2"/>
      <c r="B66" s="1">
        <f>YEAR(DATE(Calendar3Year,Calendar3MonthOption+1,1))</f>
        <v>2023</v>
      </c>
      <c r="C66" s="86" t="str">
        <f>TEXT(DATE(Calendar3Year,Calendar3MonthOption+1,1),"mmmm")</f>
        <v>April</v>
      </c>
      <c r="D66" s="86"/>
      <c r="E66" s="86"/>
      <c r="F66" s="7"/>
      <c r="G66" s="7"/>
      <c r="H66" s="2"/>
    </row>
    <row r="67" spans="1:8" ht="14.25" customHeight="1" x14ac:dyDescent="0.35">
      <c r="A67" s="3"/>
      <c r="B67" s="5" t="str">
        <f>UPPER(TEXT(B68,"dddd"))</f>
        <v>MONDAY</v>
      </c>
      <c r="C67" s="6" t="str">
        <f t="shared" ref="C67" si="8">UPPER(TEXT(C68,"dddd"))</f>
        <v>TUESDAY</v>
      </c>
      <c r="D67" s="5" t="str">
        <f t="shared" ref="D67" si="9">UPPER(TEXT(D68,"dddd"))</f>
        <v>WEDNESDAY</v>
      </c>
      <c r="E67" s="6" t="str">
        <f t="shared" ref="E67" si="10">UPPER(TEXT(E68,"dddd"))</f>
        <v>THURSDAY</v>
      </c>
      <c r="F67" s="5" t="str">
        <f t="shared" ref="F67" si="11">UPPER(TEXT(F68,"dddd"))</f>
        <v>FRIDAY</v>
      </c>
      <c r="G67" s="6" t="str">
        <f t="shared" ref="G67" si="12">UPPER(TEXT(G68,"dddd"))</f>
        <v>SATURDAY</v>
      </c>
      <c r="H67" s="5" t="str">
        <f t="shared" ref="H67" si="13">UPPER(TEXT(H68,"dddd"))</f>
        <v>SUNDAY</v>
      </c>
    </row>
    <row r="68" spans="1:8" ht="16.5" customHeight="1" x14ac:dyDescent="0.35">
      <c r="B68" s="9">
        <f t="array" ref="B68:H68">Days+1+DATE(Calendar4Year,Calendar4MonthOption,1)-WEEKDAY(DATE(Calendar4Year,Calendar4MonthOption,1),WeekdayOption)</f>
        <v>45012</v>
      </c>
      <c r="C68" s="9">
        <v>45013</v>
      </c>
      <c r="D68" s="9">
        <v>45014</v>
      </c>
      <c r="E68" s="9">
        <v>45015</v>
      </c>
      <c r="F68" s="9">
        <v>45016</v>
      </c>
      <c r="G68" s="9">
        <v>45017</v>
      </c>
      <c r="H68" s="10">
        <v>45018</v>
      </c>
    </row>
    <row r="69" spans="1:8" ht="56.25" customHeight="1" x14ac:dyDescent="0.35">
      <c r="B69" s="54"/>
      <c r="C69" s="54"/>
      <c r="D69" s="54"/>
      <c r="E69" s="54"/>
      <c r="F69" s="54"/>
      <c r="G69" s="11"/>
      <c r="H69" s="12"/>
    </row>
    <row r="70" spans="1:8" ht="16.5" customHeight="1" x14ac:dyDescent="0.35">
      <c r="B70" s="4">
        <f t="array" ref="B70:H70">Days+8+DATE(Calendar4Year,Calendar4MonthOption,1)-WEEKDAY(DATE(Calendar4Year,Calendar4MonthOption,1),WeekdayOption)</f>
        <v>45019</v>
      </c>
      <c r="C70" s="4">
        <v>45020</v>
      </c>
      <c r="D70" s="4">
        <v>45021</v>
      </c>
      <c r="E70" s="4">
        <v>45022</v>
      </c>
      <c r="F70" s="4">
        <v>45023</v>
      </c>
      <c r="G70" s="9">
        <v>45024</v>
      </c>
      <c r="H70" s="10">
        <v>45025</v>
      </c>
    </row>
    <row r="71" spans="1:8" ht="77.5" customHeight="1" x14ac:dyDescent="0.35">
      <c r="B71" s="4"/>
      <c r="C71" s="4"/>
      <c r="D71" s="48" t="s">
        <v>21</v>
      </c>
      <c r="E71" s="24" t="s">
        <v>28</v>
      </c>
      <c r="F71" s="25" t="s">
        <v>5</v>
      </c>
      <c r="G71" s="9"/>
      <c r="H71" s="22"/>
    </row>
    <row r="72" spans="1:8" ht="56.25" customHeight="1" x14ac:dyDescent="0.35">
      <c r="B72" s="4"/>
      <c r="C72" s="4"/>
      <c r="D72" s="15" t="s">
        <v>25</v>
      </c>
      <c r="E72" s="27" t="s">
        <v>4</v>
      </c>
      <c r="F72" s="25" t="s">
        <v>6</v>
      </c>
      <c r="G72" s="11"/>
      <c r="H72" s="12"/>
    </row>
    <row r="73" spans="1:8" ht="16.5" customHeight="1" x14ac:dyDescent="0.35">
      <c r="B73" s="4">
        <f t="array" ref="B73:H73">Days+15+DATE(Calendar4Year,Calendar4MonthOption,1)-WEEKDAY(DATE(Calendar4Year,Calendar4MonthOption,1),WeekdayOption)</f>
        <v>45026</v>
      </c>
      <c r="C73" s="4">
        <v>45027</v>
      </c>
      <c r="D73" s="4">
        <v>45028</v>
      </c>
      <c r="E73" s="4">
        <v>45029</v>
      </c>
      <c r="F73" s="4">
        <v>45030</v>
      </c>
      <c r="G73" s="9">
        <v>45031</v>
      </c>
      <c r="H73" s="10">
        <v>45032</v>
      </c>
    </row>
    <row r="74" spans="1:8" ht="73" customHeight="1" x14ac:dyDescent="0.35">
      <c r="B74" s="13" t="s">
        <v>30</v>
      </c>
      <c r="C74" s="4"/>
      <c r="D74" s="26" t="s">
        <v>8</v>
      </c>
      <c r="E74" s="93" t="s">
        <v>18</v>
      </c>
      <c r="F74" s="94"/>
      <c r="G74" s="9"/>
      <c r="H74" s="22"/>
    </row>
    <row r="75" spans="1:8" ht="56.25" customHeight="1" x14ac:dyDescent="0.35">
      <c r="B75" s="8"/>
      <c r="C75" s="8"/>
      <c r="D75" s="28" t="s">
        <v>17</v>
      </c>
      <c r="E75" s="18"/>
      <c r="F75" s="63" t="s">
        <v>19</v>
      </c>
      <c r="G75" s="11"/>
      <c r="H75" s="12"/>
    </row>
    <row r="76" spans="1:8" ht="16.5" customHeight="1" x14ac:dyDescent="0.35">
      <c r="B76" s="4">
        <f t="array" ref="B76:H76">Days+22+DATE(Calendar4Year,Calendar4MonthOption,1)-WEEKDAY(DATE(Calendar4Year,Calendar4MonthOption,1),WeekdayOption)</f>
        <v>45033</v>
      </c>
      <c r="C76" s="4">
        <v>45034</v>
      </c>
      <c r="D76" s="4">
        <v>45035</v>
      </c>
      <c r="E76" s="4">
        <v>45036</v>
      </c>
      <c r="F76" s="4">
        <v>45037</v>
      </c>
      <c r="G76" s="9">
        <v>45038</v>
      </c>
      <c r="H76" s="10">
        <v>45039</v>
      </c>
    </row>
    <row r="77" spans="1:8" ht="73" customHeight="1" x14ac:dyDescent="0.35">
      <c r="B77" s="4"/>
      <c r="C77" s="4"/>
      <c r="D77" s="48" t="s">
        <v>21</v>
      </c>
      <c r="E77" s="24" t="s">
        <v>28</v>
      </c>
      <c r="F77" s="25" t="s">
        <v>5</v>
      </c>
      <c r="G77" s="9"/>
      <c r="H77" s="22"/>
    </row>
    <row r="78" spans="1:8" ht="70.5" customHeight="1" x14ac:dyDescent="0.35">
      <c r="B78" s="4"/>
      <c r="C78" s="4"/>
      <c r="D78" s="15" t="s">
        <v>25</v>
      </c>
      <c r="E78" s="27" t="s">
        <v>4</v>
      </c>
      <c r="F78" s="62" t="s">
        <v>36</v>
      </c>
      <c r="G78" s="9"/>
      <c r="H78" s="22"/>
    </row>
    <row r="79" spans="1:8" ht="56.25" customHeight="1" x14ac:dyDescent="0.35">
      <c r="B79" s="4"/>
      <c r="C79" s="4"/>
      <c r="F79" s="25" t="s">
        <v>6</v>
      </c>
      <c r="G79" s="11"/>
      <c r="H79" s="12"/>
    </row>
    <row r="80" spans="1:8" ht="16.5" customHeight="1" x14ac:dyDescent="0.35">
      <c r="B80" s="4">
        <f t="array" ref="B80:H80">Days+29+DATE(Calendar4Year,Calendar4MonthOption,1)-WEEKDAY(DATE(Calendar4Year,Calendar4MonthOption,1),WeekdayOption)</f>
        <v>45040</v>
      </c>
      <c r="C80" s="4">
        <v>45041</v>
      </c>
      <c r="D80" s="4">
        <v>45042</v>
      </c>
      <c r="E80" s="4">
        <v>45043</v>
      </c>
      <c r="F80" s="4">
        <v>45044</v>
      </c>
      <c r="G80" s="9">
        <v>45045</v>
      </c>
      <c r="H80" s="10">
        <v>45046</v>
      </c>
    </row>
    <row r="81" spans="1:8" ht="57" customHeight="1" x14ac:dyDescent="0.35">
      <c r="B81" s="104" t="s">
        <v>31</v>
      </c>
      <c r="C81" s="105"/>
      <c r="D81" s="105"/>
      <c r="E81" s="105"/>
      <c r="F81" s="106"/>
      <c r="G81" s="11"/>
      <c r="H81" s="21"/>
    </row>
    <row r="82" spans="1:8" ht="16.5" customHeight="1" x14ac:dyDescent="0.35">
      <c r="B82" s="9">
        <f t="array" ref="B82:C82">Days+36+DATE(Calendar4Year,Calendar4MonthOption,1)-WEEKDAY(DATE(Calendar4Year,Calendar4MonthOption,1),WeekdayOption)</f>
        <v>45047</v>
      </c>
      <c r="C82" s="9">
        <v>45048</v>
      </c>
      <c r="D82" s="87" t="s">
        <v>0</v>
      </c>
      <c r="E82" s="88"/>
      <c r="F82" s="88"/>
      <c r="G82" s="88"/>
      <c r="H82" s="88"/>
    </row>
    <row r="83" spans="1:8" ht="63.75" customHeight="1" x14ac:dyDescent="0.35">
      <c r="B83" s="11"/>
      <c r="C83" s="11"/>
      <c r="D83" s="89"/>
      <c r="E83" s="90"/>
      <c r="F83" s="90"/>
      <c r="G83" s="90"/>
      <c r="H83" s="90"/>
    </row>
    <row r="84" spans="1:8" ht="54" customHeight="1" x14ac:dyDescent="1">
      <c r="A84" s="2"/>
      <c r="B84" s="1">
        <f>YEAR(DATE(Calendar4Year,Calendar4MonthOption+1,1))</f>
        <v>2023</v>
      </c>
      <c r="C84" s="86" t="str">
        <f>TEXT(DATE(Calendar4Year,Calendar4MonthOption+1,1),"mmmm")</f>
        <v>May</v>
      </c>
      <c r="D84" s="86"/>
      <c r="E84" s="86"/>
      <c r="F84" s="7"/>
      <c r="G84" s="7"/>
      <c r="H84" s="2"/>
    </row>
    <row r="85" spans="1:8" ht="14.25" customHeight="1" x14ac:dyDescent="0.35">
      <c r="A85" s="3"/>
      <c r="B85" s="5" t="str">
        <f>UPPER(TEXT(B86,"dddd"))</f>
        <v>MONDAY</v>
      </c>
      <c r="C85" s="6" t="str">
        <f t="shared" ref="C85" si="14">UPPER(TEXT(C86,"dddd"))</f>
        <v>TUESDAY</v>
      </c>
      <c r="D85" s="5" t="str">
        <f t="shared" ref="D85" si="15">UPPER(TEXT(D86,"dddd"))</f>
        <v>WEDNESDAY</v>
      </c>
      <c r="E85" s="6" t="str">
        <f t="shared" ref="E85" si="16">UPPER(TEXT(E86,"dddd"))</f>
        <v>THURSDAY</v>
      </c>
      <c r="F85" s="5" t="str">
        <f t="shared" ref="F85" si="17">UPPER(TEXT(F86,"dddd"))</f>
        <v>FRIDAY</v>
      </c>
      <c r="G85" s="6" t="str">
        <f t="shared" ref="G85" si="18">UPPER(TEXT(G86,"dddd"))</f>
        <v>SATURDAY</v>
      </c>
      <c r="H85" s="5" t="str">
        <f t="shared" ref="H85" si="19">UPPER(TEXT(H86,"dddd"))</f>
        <v>SUNDAY</v>
      </c>
    </row>
    <row r="86" spans="1:8" ht="16.5" customHeight="1" x14ac:dyDescent="0.35">
      <c r="B86" s="4">
        <f t="array" ref="B86:H86">Days+1+DATE(Calendar5Year,Calendar5MonthOption,1)-WEEKDAY(DATE(Calendar5Year,Calendar5MonthOption,1),WeekdayOption)</f>
        <v>45047</v>
      </c>
      <c r="C86" s="4">
        <v>45048</v>
      </c>
      <c r="D86" s="4">
        <v>45049</v>
      </c>
      <c r="E86" s="4">
        <v>45050</v>
      </c>
      <c r="F86" s="4">
        <v>45051</v>
      </c>
      <c r="G86" s="9">
        <v>45052</v>
      </c>
      <c r="H86" s="10">
        <v>45053</v>
      </c>
    </row>
    <row r="87" spans="1:8" ht="71.5" customHeight="1" x14ac:dyDescent="0.35">
      <c r="B87" s="13" t="s">
        <v>30</v>
      </c>
      <c r="C87" s="4"/>
      <c r="D87" s="26" t="s">
        <v>8</v>
      </c>
      <c r="E87" s="93" t="s">
        <v>18</v>
      </c>
      <c r="F87" s="94"/>
      <c r="G87" s="9"/>
      <c r="H87" s="22"/>
    </row>
    <row r="88" spans="1:8" ht="56.25" customHeight="1" x14ac:dyDescent="0.35">
      <c r="B88" s="8"/>
      <c r="C88" s="8"/>
      <c r="D88" s="28" t="s">
        <v>17</v>
      </c>
      <c r="E88" s="18"/>
      <c r="F88" s="63" t="s">
        <v>19</v>
      </c>
      <c r="G88" s="11"/>
      <c r="H88" s="12"/>
    </row>
    <row r="89" spans="1:8" ht="16.5" customHeight="1" x14ac:dyDescent="0.35">
      <c r="B89" s="4">
        <f t="array" ref="B89:H89">Days+8+DATE(Calendar5Year,Calendar5MonthOption,1)-WEEKDAY(DATE(Calendar5Year,Calendar5MonthOption,1),WeekdayOption)</f>
        <v>45054</v>
      </c>
      <c r="C89" s="4">
        <v>45055</v>
      </c>
      <c r="D89" s="4">
        <v>45056</v>
      </c>
      <c r="E89" s="4">
        <v>45057</v>
      </c>
      <c r="F89" s="4">
        <v>45058</v>
      </c>
      <c r="G89" s="9">
        <v>45059</v>
      </c>
      <c r="H89" s="10">
        <v>45060</v>
      </c>
    </row>
    <row r="90" spans="1:8" ht="72.5" customHeight="1" x14ac:dyDescent="0.35">
      <c r="B90" s="4"/>
      <c r="C90" s="4"/>
      <c r="D90" s="48" t="s">
        <v>21</v>
      </c>
      <c r="E90" s="24" t="s">
        <v>28</v>
      </c>
      <c r="F90" s="25" t="s">
        <v>5</v>
      </c>
      <c r="G90" s="9"/>
      <c r="H90" s="22"/>
    </row>
    <row r="91" spans="1:8" ht="56.25" customHeight="1" x14ac:dyDescent="0.35">
      <c r="B91" s="4"/>
      <c r="C91" s="4"/>
      <c r="D91" s="15" t="s">
        <v>25</v>
      </c>
      <c r="E91" s="27" t="s">
        <v>4</v>
      </c>
      <c r="F91" s="25" t="s">
        <v>6</v>
      </c>
      <c r="G91" s="11"/>
      <c r="H91" s="12"/>
    </row>
    <row r="92" spans="1:8" ht="16.5" customHeight="1" x14ac:dyDescent="0.35">
      <c r="B92" s="4">
        <f t="array" ref="B92:H92">Days+15+DATE(Calendar5Year,Calendar5MonthOption,1)-WEEKDAY(DATE(Calendar5Year,Calendar5MonthOption,1),WeekdayOption)</f>
        <v>45061</v>
      </c>
      <c r="C92" s="4">
        <v>45062</v>
      </c>
      <c r="D92" s="4">
        <v>45063</v>
      </c>
      <c r="E92" s="4">
        <v>45064</v>
      </c>
      <c r="F92" s="4">
        <v>45065</v>
      </c>
      <c r="G92" s="9">
        <v>45066</v>
      </c>
      <c r="H92" s="10">
        <v>45067</v>
      </c>
    </row>
    <row r="93" spans="1:8" ht="77.5" customHeight="1" x14ac:dyDescent="0.35">
      <c r="B93" s="13" t="s">
        <v>30</v>
      </c>
      <c r="C93" s="4"/>
      <c r="D93" s="26" t="s">
        <v>8</v>
      </c>
      <c r="E93" s="93" t="s">
        <v>18</v>
      </c>
      <c r="F93" s="94"/>
      <c r="G93" s="9"/>
      <c r="H93" s="22"/>
    </row>
    <row r="94" spans="1:8" ht="56.25" customHeight="1" x14ac:dyDescent="0.35">
      <c r="B94" s="8"/>
      <c r="C94" s="8"/>
      <c r="D94" s="28" t="s">
        <v>17</v>
      </c>
      <c r="E94" s="18"/>
      <c r="F94" s="63" t="s">
        <v>19</v>
      </c>
      <c r="G94" s="11"/>
      <c r="H94" s="12"/>
    </row>
    <row r="95" spans="1:8" ht="16.5" customHeight="1" x14ac:dyDescent="0.35">
      <c r="B95" s="4">
        <f t="array" ref="B95:H95">Days+22+DATE(Calendar5Year,Calendar5MonthOption,1)-WEEKDAY(DATE(Calendar5Year,Calendar5MonthOption,1),WeekdayOption)</f>
        <v>45068</v>
      </c>
      <c r="C95" s="4">
        <v>45069</v>
      </c>
      <c r="D95" s="4">
        <v>45070</v>
      </c>
      <c r="E95" s="4">
        <v>45071</v>
      </c>
      <c r="F95" s="4">
        <v>45072</v>
      </c>
      <c r="G95" s="9">
        <v>45073</v>
      </c>
      <c r="H95" s="10">
        <v>45074</v>
      </c>
    </row>
    <row r="96" spans="1:8" ht="74" customHeight="1" x14ac:dyDescent="0.35">
      <c r="B96" s="4"/>
      <c r="C96" s="4"/>
      <c r="D96" s="48" t="s">
        <v>21</v>
      </c>
      <c r="E96" s="24" t="s">
        <v>28</v>
      </c>
      <c r="F96" s="25" t="s">
        <v>5</v>
      </c>
      <c r="G96" s="9"/>
      <c r="H96" s="22"/>
    </row>
    <row r="97" spans="1:8" ht="74" customHeight="1" x14ac:dyDescent="0.35">
      <c r="B97" s="4"/>
      <c r="C97" s="4"/>
      <c r="D97" s="15" t="s">
        <v>25</v>
      </c>
      <c r="E97" s="27" t="s">
        <v>4</v>
      </c>
      <c r="F97" s="23" t="s">
        <v>7</v>
      </c>
      <c r="G97" s="9"/>
      <c r="H97" s="22"/>
    </row>
    <row r="98" spans="1:8" ht="56.25" customHeight="1" x14ac:dyDescent="0.35">
      <c r="B98" s="4"/>
      <c r="C98" s="4"/>
      <c r="F98" s="25" t="s">
        <v>6</v>
      </c>
      <c r="G98" s="11"/>
      <c r="H98" s="12"/>
    </row>
    <row r="99" spans="1:8" ht="16.5" customHeight="1" x14ac:dyDescent="0.35">
      <c r="B99" s="4">
        <f t="array" ref="B99:H99">Days+29+DATE(Calendar5Year,Calendar5MonthOption,1)-WEEKDAY(DATE(Calendar5Year,Calendar5MonthOption,1),WeekdayOption)</f>
        <v>45075</v>
      </c>
      <c r="C99" s="4">
        <v>45076</v>
      </c>
      <c r="D99" s="4">
        <v>45077</v>
      </c>
      <c r="E99" s="4">
        <v>45078</v>
      </c>
      <c r="F99" s="4">
        <v>45079</v>
      </c>
      <c r="G99" s="9">
        <v>45080</v>
      </c>
      <c r="H99" s="10">
        <v>45081</v>
      </c>
    </row>
    <row r="100" spans="1:8" ht="76.5" customHeight="1" x14ac:dyDescent="0.35">
      <c r="B100" s="81" t="s">
        <v>11</v>
      </c>
      <c r="C100" s="16"/>
      <c r="D100" s="26" t="s">
        <v>8</v>
      </c>
      <c r="E100" s="93" t="s">
        <v>18</v>
      </c>
      <c r="F100" s="111"/>
      <c r="G100" s="9"/>
      <c r="H100" s="22"/>
    </row>
    <row r="101" spans="1:8" ht="57" customHeight="1" x14ac:dyDescent="0.35">
      <c r="B101" s="82"/>
      <c r="C101" s="16"/>
      <c r="D101" s="28" t="s">
        <v>17</v>
      </c>
      <c r="E101" s="18"/>
      <c r="F101" s="63" t="s">
        <v>19</v>
      </c>
      <c r="G101" s="11"/>
      <c r="H101" s="21"/>
    </row>
    <row r="102" spans="1:8" ht="16.5" customHeight="1" x14ac:dyDescent="0.35">
      <c r="B102" s="9">
        <f t="array" ref="B102:C102">Days+36+DATE(Calendar5Year,Calendar5MonthOption,1)-WEEKDAY(DATE(Calendar5Year,Calendar5MonthOption,1),WeekdayOption)</f>
        <v>45082</v>
      </c>
      <c r="C102" s="9">
        <v>45083</v>
      </c>
      <c r="D102" s="87" t="s">
        <v>0</v>
      </c>
      <c r="E102" s="88"/>
      <c r="F102" s="88"/>
      <c r="G102" s="88"/>
      <c r="H102" s="88"/>
    </row>
    <row r="103" spans="1:8" ht="63.75" customHeight="1" x14ac:dyDescent="0.35">
      <c r="B103" s="11"/>
      <c r="C103" s="11"/>
      <c r="D103" s="89"/>
      <c r="E103" s="90"/>
      <c r="F103" s="90"/>
      <c r="G103" s="90"/>
      <c r="H103" s="90"/>
    </row>
    <row r="104" spans="1:8" ht="54" customHeight="1" x14ac:dyDescent="1">
      <c r="A104" s="2"/>
      <c r="B104" s="1">
        <f>YEAR(DATE(Calendar5Year,Calendar5MonthOption+1,1))</f>
        <v>2023</v>
      </c>
      <c r="C104" s="86" t="str">
        <f>TEXT(DATE(Calendar5Year,Calendar5MonthOption+1,1),"mmmm")</f>
        <v>June</v>
      </c>
      <c r="D104" s="86"/>
      <c r="E104" s="86"/>
      <c r="F104" s="7"/>
      <c r="G104" s="7"/>
      <c r="H104" s="2"/>
    </row>
    <row r="105" spans="1:8" ht="14.25" customHeight="1" x14ac:dyDescent="0.35">
      <c r="A105" s="3"/>
      <c r="B105" s="5" t="str">
        <f>UPPER(TEXT(B106,"dddd"))</f>
        <v>MONDAY</v>
      </c>
      <c r="C105" s="6" t="str">
        <f t="shared" ref="C105" si="20">UPPER(TEXT(C106,"dddd"))</f>
        <v>TUESDAY</v>
      </c>
      <c r="D105" s="5" t="str">
        <f t="shared" ref="D105" si="21">UPPER(TEXT(D106,"dddd"))</f>
        <v>WEDNESDAY</v>
      </c>
      <c r="E105" s="6" t="str">
        <f t="shared" ref="E105" si="22">UPPER(TEXT(E106,"dddd"))</f>
        <v>THURSDAY</v>
      </c>
      <c r="F105" s="5" t="str">
        <f t="shared" ref="F105" si="23">UPPER(TEXT(F106,"dddd"))</f>
        <v>FRIDAY</v>
      </c>
      <c r="G105" s="6" t="str">
        <f t="shared" ref="G105" si="24">UPPER(TEXT(G106,"dddd"))</f>
        <v>SATURDAY</v>
      </c>
      <c r="H105" s="5" t="str">
        <f t="shared" ref="H105" si="25">UPPER(TEXT(H106,"dddd"))</f>
        <v>SUNDAY</v>
      </c>
    </row>
    <row r="106" spans="1:8" ht="16.5" customHeight="1" x14ac:dyDescent="0.35">
      <c r="B106" s="9">
        <f t="array" ref="B106:H106">Days+1+DATE(Calendar6Year,Calendar6MonthOption,1)-WEEKDAY(DATE(Calendar6Year,Calendar6MonthOption,1),WeekdayOption)</f>
        <v>45075</v>
      </c>
      <c r="C106" s="9">
        <v>45076</v>
      </c>
      <c r="D106" s="9">
        <v>45077</v>
      </c>
      <c r="E106" s="9">
        <v>45078</v>
      </c>
      <c r="F106" s="9">
        <v>45079</v>
      </c>
      <c r="G106" s="9">
        <v>45080</v>
      </c>
      <c r="H106" s="10">
        <v>45081</v>
      </c>
    </row>
    <row r="107" spans="1:8" ht="56.25" customHeight="1" x14ac:dyDescent="0.35">
      <c r="B107" s="11"/>
      <c r="C107" s="11"/>
      <c r="D107" s="11"/>
      <c r="E107" s="11"/>
      <c r="F107" s="11"/>
      <c r="G107" s="11"/>
      <c r="H107" s="12"/>
    </row>
    <row r="108" spans="1:8" ht="16.5" customHeight="1" x14ac:dyDescent="0.35">
      <c r="B108" s="4">
        <f t="array" ref="B108:H108">Days+8+DATE(Calendar6Year,Calendar6MonthOption,1)-WEEKDAY(DATE(Calendar6Year,Calendar6MonthOption,1),WeekdayOption)</f>
        <v>45082</v>
      </c>
      <c r="C108" s="4">
        <v>45083</v>
      </c>
      <c r="D108" s="4">
        <v>45084</v>
      </c>
      <c r="E108" s="4">
        <v>45085</v>
      </c>
      <c r="F108" s="4">
        <v>45086</v>
      </c>
      <c r="G108" s="9">
        <v>45087</v>
      </c>
      <c r="H108" s="10">
        <v>45088</v>
      </c>
    </row>
    <row r="109" spans="1:8" ht="74" customHeight="1" x14ac:dyDescent="0.35">
      <c r="B109" s="4"/>
      <c r="C109" s="4"/>
      <c r="D109" s="48" t="s">
        <v>21</v>
      </c>
      <c r="E109" s="24" t="s">
        <v>28</v>
      </c>
      <c r="F109" s="25" t="s">
        <v>5</v>
      </c>
      <c r="G109" s="9"/>
      <c r="H109" s="22"/>
    </row>
    <row r="110" spans="1:8" ht="56.25" customHeight="1" x14ac:dyDescent="0.35">
      <c r="B110" s="4"/>
      <c r="C110" s="4"/>
      <c r="D110" s="15" t="s">
        <v>25</v>
      </c>
      <c r="E110" s="27" t="s">
        <v>4</v>
      </c>
      <c r="F110" s="25" t="s">
        <v>6</v>
      </c>
      <c r="G110" s="11"/>
      <c r="H110" s="12"/>
    </row>
    <row r="111" spans="1:8" ht="16.5" customHeight="1" x14ac:dyDescent="0.35">
      <c r="B111" s="4">
        <f t="array" ref="B111:H111">Days+15+DATE(Calendar6Year,Calendar6MonthOption,1)-WEEKDAY(DATE(Calendar6Year,Calendar6MonthOption,1),WeekdayOption)</f>
        <v>45089</v>
      </c>
      <c r="C111" s="4">
        <v>45090</v>
      </c>
      <c r="D111" s="4">
        <v>45091</v>
      </c>
      <c r="E111" s="4">
        <v>45092</v>
      </c>
      <c r="F111" s="4">
        <v>45093</v>
      </c>
      <c r="G111" s="9">
        <v>45094</v>
      </c>
      <c r="H111" s="10">
        <v>45095</v>
      </c>
    </row>
    <row r="112" spans="1:8" ht="72.5" customHeight="1" x14ac:dyDescent="0.35">
      <c r="B112" s="13" t="s">
        <v>30</v>
      </c>
      <c r="C112" s="61"/>
      <c r="D112" s="26" t="s">
        <v>8</v>
      </c>
      <c r="E112" s="77" t="s">
        <v>18</v>
      </c>
      <c r="F112" s="83"/>
      <c r="G112" s="9"/>
      <c r="H112" s="22"/>
    </row>
    <row r="113" spans="1:8" ht="56.25" customHeight="1" x14ac:dyDescent="0.35">
      <c r="B113" s="37"/>
      <c r="C113" s="33"/>
      <c r="D113" s="65" t="s">
        <v>17</v>
      </c>
      <c r="E113" s="18"/>
      <c r="F113" s="30" t="s">
        <v>19</v>
      </c>
      <c r="G113" s="11"/>
      <c r="H113" s="12"/>
    </row>
    <row r="114" spans="1:8" ht="16.5" customHeight="1" x14ac:dyDescent="0.35">
      <c r="B114" s="4">
        <f t="array" ref="B114:H114">Days+22+DATE(Calendar6Year,Calendar6MonthOption,1)-WEEKDAY(DATE(Calendar6Year,Calendar6MonthOption,1),WeekdayOption)</f>
        <v>45096</v>
      </c>
      <c r="C114" s="4">
        <v>45097</v>
      </c>
      <c r="D114" s="4">
        <v>45098</v>
      </c>
      <c r="E114" s="4">
        <v>45099</v>
      </c>
      <c r="F114" s="4">
        <v>45100</v>
      </c>
      <c r="G114" s="9">
        <v>45101</v>
      </c>
      <c r="H114" s="10">
        <v>45102</v>
      </c>
    </row>
    <row r="115" spans="1:8" ht="71.5" customHeight="1" x14ac:dyDescent="0.35">
      <c r="B115" s="81" t="s">
        <v>12</v>
      </c>
      <c r="C115" s="4"/>
      <c r="D115" s="48" t="s">
        <v>21</v>
      </c>
      <c r="E115" s="24" t="s">
        <v>28</v>
      </c>
      <c r="F115" s="25" t="s">
        <v>5</v>
      </c>
      <c r="G115" s="9"/>
      <c r="H115" s="22"/>
    </row>
    <row r="116" spans="1:8" ht="71.5" customHeight="1" x14ac:dyDescent="0.35">
      <c r="B116" s="107"/>
      <c r="C116" s="4"/>
      <c r="D116" s="15" t="s">
        <v>25</v>
      </c>
      <c r="E116" s="27" t="s">
        <v>4</v>
      </c>
      <c r="F116" s="62" t="s">
        <v>36</v>
      </c>
      <c r="G116" s="9"/>
      <c r="H116" s="22"/>
    </row>
    <row r="117" spans="1:8" ht="56.25" customHeight="1" x14ac:dyDescent="0.35">
      <c r="B117" s="82"/>
      <c r="C117" s="8"/>
      <c r="F117" s="25" t="s">
        <v>6</v>
      </c>
      <c r="G117" s="11"/>
      <c r="H117" s="12"/>
    </row>
    <row r="118" spans="1:8" ht="16.5" customHeight="1" x14ac:dyDescent="0.35">
      <c r="B118" s="4">
        <f t="array" ref="B118:H118">Days+29+DATE(Calendar6Year,Calendar6MonthOption,1)-WEEKDAY(DATE(Calendar6Year,Calendar6MonthOption,1),WeekdayOption)</f>
        <v>45103</v>
      </c>
      <c r="C118" s="4">
        <v>45104</v>
      </c>
      <c r="D118" s="4">
        <v>45105</v>
      </c>
      <c r="E118" s="4">
        <v>45106</v>
      </c>
      <c r="F118" s="4">
        <v>45107</v>
      </c>
      <c r="G118" s="9">
        <v>45108</v>
      </c>
      <c r="H118" s="10">
        <v>45109</v>
      </c>
    </row>
    <row r="119" spans="1:8" ht="75" customHeight="1" x14ac:dyDescent="0.35">
      <c r="B119" s="13" t="s">
        <v>30</v>
      </c>
      <c r="C119" s="61"/>
      <c r="D119" s="26" t="s">
        <v>8</v>
      </c>
      <c r="E119" s="77" t="s">
        <v>18</v>
      </c>
      <c r="F119" s="83"/>
      <c r="G119" s="9"/>
      <c r="H119" s="22"/>
    </row>
    <row r="120" spans="1:8" ht="57" customHeight="1" x14ac:dyDescent="0.35">
      <c r="B120" s="37"/>
      <c r="C120" s="33"/>
      <c r="D120" s="65" t="s">
        <v>17</v>
      </c>
      <c r="E120" s="18"/>
      <c r="F120" s="30" t="s">
        <v>19</v>
      </c>
      <c r="G120" s="11"/>
      <c r="H120" s="21"/>
    </row>
    <row r="121" spans="1:8" ht="16.5" customHeight="1" x14ac:dyDescent="0.35">
      <c r="B121" s="9">
        <f t="array" ref="B121:C121">Days+36+DATE(Calendar6Year,Calendar6MonthOption,1)-WEEKDAY(DATE(Calendar6Year,Calendar6MonthOption,1),WeekdayOption)</f>
        <v>45110</v>
      </c>
      <c r="C121" s="9">
        <v>45111</v>
      </c>
      <c r="D121" s="87" t="s">
        <v>0</v>
      </c>
      <c r="E121" s="88"/>
      <c r="F121" s="88"/>
      <c r="G121" s="88"/>
      <c r="H121" s="88"/>
    </row>
    <row r="122" spans="1:8" ht="63.75" customHeight="1" x14ac:dyDescent="0.35">
      <c r="B122" s="11"/>
      <c r="C122" s="11"/>
      <c r="D122" s="89"/>
      <c r="E122" s="90"/>
      <c r="F122" s="90"/>
      <c r="G122" s="90"/>
      <c r="H122" s="90"/>
    </row>
    <row r="123" spans="1:8" ht="54" customHeight="1" x14ac:dyDescent="1">
      <c r="A123" s="2"/>
      <c r="B123" s="1">
        <f>YEAR(DATE(Calendar6Year,Calendar6MonthOption+1,1))</f>
        <v>2023</v>
      </c>
      <c r="C123" s="86" t="str">
        <f>TEXT(DATE(Calendar6Year,Calendar6MonthOption+1,1),"mmmm")</f>
        <v>July</v>
      </c>
      <c r="D123" s="86"/>
      <c r="E123" s="86"/>
      <c r="F123" s="7"/>
      <c r="G123" s="7"/>
      <c r="H123" s="2"/>
    </row>
    <row r="124" spans="1:8" ht="14.25" customHeight="1" x14ac:dyDescent="0.35">
      <c r="A124" s="3"/>
      <c r="B124" s="5" t="str">
        <f>UPPER(TEXT(B125,"dddd"))</f>
        <v>MONDAY</v>
      </c>
      <c r="C124" s="6" t="str">
        <f t="shared" ref="C124" si="26">UPPER(TEXT(C125,"dddd"))</f>
        <v>TUESDAY</v>
      </c>
      <c r="D124" s="5" t="str">
        <f t="shared" ref="D124" si="27">UPPER(TEXT(D125,"dddd"))</f>
        <v>WEDNESDAY</v>
      </c>
      <c r="E124" s="6" t="str">
        <f t="shared" ref="E124" si="28">UPPER(TEXT(E125,"dddd"))</f>
        <v>THURSDAY</v>
      </c>
      <c r="F124" s="5" t="str">
        <f t="shared" ref="F124" si="29">UPPER(TEXT(F125,"dddd"))</f>
        <v>FRIDAY</v>
      </c>
      <c r="G124" s="6" t="str">
        <f t="shared" ref="G124" si="30">UPPER(TEXT(G125,"dddd"))</f>
        <v>SATURDAY</v>
      </c>
      <c r="H124" s="5" t="str">
        <f t="shared" ref="H124" si="31">UPPER(TEXT(H125,"dddd"))</f>
        <v>SUNDAY</v>
      </c>
    </row>
    <row r="125" spans="1:8" ht="16.5" customHeight="1" x14ac:dyDescent="0.35">
      <c r="B125" s="9">
        <f t="array" ref="B125:H125">Days+1+DATE(Calendar7Year,Calendar7MonthOption,1)-WEEKDAY(DATE(Calendar7Year,Calendar7MonthOption,1),WeekdayOption)</f>
        <v>45103</v>
      </c>
      <c r="C125" s="9">
        <v>45104</v>
      </c>
      <c r="D125" s="9">
        <v>45105</v>
      </c>
      <c r="E125" s="9">
        <v>45106</v>
      </c>
      <c r="F125" s="9">
        <v>45107</v>
      </c>
      <c r="G125" s="9">
        <v>45108</v>
      </c>
      <c r="H125" s="10">
        <v>45109</v>
      </c>
    </row>
    <row r="126" spans="1:8" ht="56.25" customHeight="1" x14ac:dyDescent="0.35">
      <c r="B126" s="11"/>
      <c r="C126" s="11"/>
      <c r="D126" s="11"/>
      <c r="E126" s="11"/>
      <c r="F126" s="11"/>
      <c r="G126" s="11"/>
      <c r="H126" s="12"/>
    </row>
    <row r="127" spans="1:8" ht="16.5" customHeight="1" x14ac:dyDescent="0.35">
      <c r="B127" s="4">
        <f t="array" ref="B127:H127">Days+8+DATE(Calendar7Year,Calendar7MonthOption,1)-WEEKDAY(DATE(Calendar7Year,Calendar7MonthOption,1),WeekdayOption)</f>
        <v>45110</v>
      </c>
      <c r="C127" s="4">
        <v>45111</v>
      </c>
      <c r="D127" s="4">
        <v>45112</v>
      </c>
      <c r="E127" s="4">
        <v>45113</v>
      </c>
      <c r="F127" s="4">
        <v>45114</v>
      </c>
      <c r="G127" s="9">
        <v>45115</v>
      </c>
      <c r="H127" s="10">
        <v>45116</v>
      </c>
    </row>
    <row r="128" spans="1:8" ht="71.5" customHeight="1" x14ac:dyDescent="0.35">
      <c r="B128" s="4"/>
      <c r="C128" s="81" t="s">
        <v>13</v>
      </c>
      <c r="D128" s="48" t="s">
        <v>21</v>
      </c>
      <c r="E128" s="24" t="s">
        <v>28</v>
      </c>
      <c r="F128" s="25" t="s">
        <v>5</v>
      </c>
      <c r="G128" s="9"/>
      <c r="H128" s="22"/>
    </row>
    <row r="129" spans="1:8" ht="56.25" customHeight="1" x14ac:dyDescent="0.35">
      <c r="B129" s="8"/>
      <c r="C129" s="82"/>
      <c r="D129" s="15" t="s">
        <v>25</v>
      </c>
      <c r="E129" s="27" t="s">
        <v>4</v>
      </c>
      <c r="F129" s="25" t="s">
        <v>6</v>
      </c>
      <c r="G129" s="11"/>
      <c r="H129" s="12"/>
    </row>
    <row r="130" spans="1:8" ht="16.5" customHeight="1" x14ac:dyDescent="0.35">
      <c r="B130" s="4">
        <f t="array" ref="B130:H130">Days+15+DATE(Calendar7Year,Calendar7MonthOption,1)-WEEKDAY(DATE(Calendar7Year,Calendar7MonthOption,1),WeekdayOption)</f>
        <v>45117</v>
      </c>
      <c r="C130" s="4">
        <v>45118</v>
      </c>
      <c r="D130" s="4">
        <v>45119</v>
      </c>
      <c r="E130" s="4">
        <v>45120</v>
      </c>
      <c r="F130" s="4">
        <v>45121</v>
      </c>
      <c r="G130" s="9">
        <v>45122</v>
      </c>
      <c r="H130" s="10">
        <v>45123</v>
      </c>
    </row>
    <row r="131" spans="1:8" ht="73" customHeight="1" x14ac:dyDescent="0.35">
      <c r="B131" s="13" t="s">
        <v>30</v>
      </c>
      <c r="C131" s="61"/>
      <c r="D131" s="26" t="s">
        <v>8</v>
      </c>
      <c r="E131" s="77" t="s">
        <v>18</v>
      </c>
      <c r="F131" s="83"/>
      <c r="G131" s="9"/>
      <c r="H131" s="22"/>
    </row>
    <row r="132" spans="1:8" ht="56.25" customHeight="1" x14ac:dyDescent="0.35">
      <c r="B132" s="37"/>
      <c r="C132" s="33"/>
      <c r="D132" s="65" t="s">
        <v>17</v>
      </c>
      <c r="E132" s="18"/>
      <c r="F132" s="30" t="s">
        <v>19</v>
      </c>
      <c r="G132" s="11"/>
      <c r="H132" s="12"/>
    </row>
    <row r="133" spans="1:8" ht="16.5" customHeight="1" x14ac:dyDescent="0.35">
      <c r="B133" s="4">
        <f t="array" ref="B133:H133">Days+22+DATE(Calendar7Year,Calendar7MonthOption,1)-WEEKDAY(DATE(Calendar7Year,Calendar7MonthOption,1),WeekdayOption)</f>
        <v>45124</v>
      </c>
      <c r="C133" s="4">
        <v>45125</v>
      </c>
      <c r="D133" s="4">
        <v>45126</v>
      </c>
      <c r="E133" s="4">
        <v>45127</v>
      </c>
      <c r="F133" s="4">
        <v>45128</v>
      </c>
      <c r="G133" s="9">
        <v>45129</v>
      </c>
      <c r="H133" s="10">
        <v>45130</v>
      </c>
    </row>
    <row r="134" spans="1:8" ht="85.5" customHeight="1" x14ac:dyDescent="0.35">
      <c r="B134" s="4"/>
      <c r="C134" s="4"/>
      <c r="D134" s="48" t="s">
        <v>21</v>
      </c>
      <c r="E134" s="24" t="s">
        <v>28</v>
      </c>
      <c r="F134" s="25" t="s">
        <v>5</v>
      </c>
      <c r="G134" s="9"/>
      <c r="H134" s="22"/>
    </row>
    <row r="135" spans="1:8" ht="73" customHeight="1" x14ac:dyDescent="0.35">
      <c r="B135" s="4"/>
      <c r="C135" s="4"/>
      <c r="D135" s="15" t="s">
        <v>25</v>
      </c>
      <c r="E135" s="27" t="s">
        <v>4</v>
      </c>
      <c r="F135" s="62" t="s">
        <v>36</v>
      </c>
      <c r="G135" s="9"/>
      <c r="H135" s="22"/>
    </row>
    <row r="136" spans="1:8" ht="56.25" customHeight="1" x14ac:dyDescent="0.35">
      <c r="B136" s="8"/>
      <c r="C136" s="8"/>
      <c r="F136" s="25" t="s">
        <v>6</v>
      </c>
      <c r="G136" s="11"/>
      <c r="H136" s="12"/>
    </row>
    <row r="137" spans="1:8" ht="16.5" customHeight="1" x14ac:dyDescent="0.35">
      <c r="B137" s="4">
        <f t="array" ref="B137:H137">Days+29+DATE(Calendar7Year,Calendar7MonthOption,1)-WEEKDAY(DATE(Calendar7Year,Calendar7MonthOption,1),WeekdayOption)</f>
        <v>45131</v>
      </c>
      <c r="C137" s="4">
        <v>45132</v>
      </c>
      <c r="D137" s="4">
        <v>45133</v>
      </c>
      <c r="E137" s="4">
        <v>45134</v>
      </c>
      <c r="F137" s="4">
        <v>45135</v>
      </c>
      <c r="G137" s="9">
        <v>45136</v>
      </c>
      <c r="H137" s="10">
        <v>45137</v>
      </c>
    </row>
    <row r="138" spans="1:8" ht="73" customHeight="1" x14ac:dyDescent="0.35">
      <c r="B138" s="13" t="s">
        <v>30</v>
      </c>
      <c r="C138" s="61"/>
      <c r="D138" s="26" t="s">
        <v>8</v>
      </c>
      <c r="E138" s="77" t="s">
        <v>18</v>
      </c>
      <c r="F138" s="83"/>
      <c r="G138" s="9"/>
      <c r="H138" s="22"/>
    </row>
    <row r="139" spans="1:8" ht="57" customHeight="1" x14ac:dyDescent="0.35">
      <c r="B139" s="37"/>
      <c r="C139" s="33"/>
      <c r="D139" s="65" t="s">
        <v>17</v>
      </c>
      <c r="E139" s="18"/>
      <c r="F139" s="30" t="s">
        <v>19</v>
      </c>
      <c r="G139" s="11"/>
      <c r="H139" s="21"/>
    </row>
    <row r="140" spans="1:8" ht="16.5" customHeight="1" x14ac:dyDescent="0.35">
      <c r="B140" s="9">
        <f t="array" ref="B140:C140">Days+36+DATE(Calendar7Year,Calendar7MonthOption,1)-WEEKDAY(DATE(Calendar7Year,Calendar7MonthOption,1),WeekdayOption)</f>
        <v>45138</v>
      </c>
      <c r="C140" s="9">
        <v>45139</v>
      </c>
      <c r="D140" s="87" t="s">
        <v>0</v>
      </c>
      <c r="E140" s="88"/>
      <c r="F140" s="88"/>
      <c r="G140" s="88"/>
      <c r="H140" s="88"/>
    </row>
    <row r="141" spans="1:8" ht="63.75" customHeight="1" x14ac:dyDescent="0.35">
      <c r="B141" s="11"/>
      <c r="C141" s="11"/>
      <c r="D141" s="89"/>
      <c r="E141" s="90"/>
      <c r="F141" s="90"/>
      <c r="G141" s="90"/>
      <c r="H141" s="90"/>
    </row>
    <row r="142" spans="1:8" ht="54" customHeight="1" x14ac:dyDescent="1">
      <c r="A142" s="2"/>
      <c r="B142" s="1">
        <f>YEAR(DATE(Calendar7Year,Calendar7MonthOption+1,1))</f>
        <v>2023</v>
      </c>
      <c r="C142" s="86" t="str">
        <f>TEXT(DATE(Calendar7Year,Calendar7MonthOption+1,1),"mmmm")</f>
        <v>August</v>
      </c>
      <c r="D142" s="86"/>
      <c r="E142" s="86"/>
      <c r="F142" s="7"/>
      <c r="G142" s="7"/>
      <c r="H142" s="2"/>
    </row>
    <row r="143" spans="1:8" ht="14.25" customHeight="1" x14ac:dyDescent="0.35">
      <c r="A143" s="3"/>
      <c r="B143" s="5" t="str">
        <f>UPPER(TEXT(B144,"dddd"))</f>
        <v>MONDAY</v>
      </c>
      <c r="C143" s="6" t="str">
        <f t="shared" ref="C143" si="32">UPPER(TEXT(C144,"dddd"))</f>
        <v>TUESDAY</v>
      </c>
      <c r="D143" s="5" t="str">
        <f t="shared" ref="D143" si="33">UPPER(TEXT(D144,"dddd"))</f>
        <v>WEDNESDAY</v>
      </c>
      <c r="E143" s="6" t="str">
        <f t="shared" ref="E143" si="34">UPPER(TEXT(E144,"dddd"))</f>
        <v>THURSDAY</v>
      </c>
      <c r="F143" s="5" t="str">
        <f t="shared" ref="F143" si="35">UPPER(TEXT(F144,"dddd"))</f>
        <v>FRIDAY</v>
      </c>
      <c r="G143" s="6" t="str">
        <f t="shared" ref="G143" si="36">UPPER(TEXT(G144,"dddd"))</f>
        <v>SATURDAY</v>
      </c>
      <c r="H143" s="5" t="str">
        <f t="shared" ref="H143" si="37">UPPER(TEXT(H144,"dddd"))</f>
        <v>SUNDAY</v>
      </c>
    </row>
    <row r="144" spans="1:8" ht="16.5" customHeight="1" x14ac:dyDescent="0.35">
      <c r="B144" s="4">
        <f t="array" ref="B144:H144">Days+1+DATE(Calendar8Year,Calendar8MonthOption,1)-WEEKDAY(DATE(Calendar8Year,Calendar8MonthOption,1),WeekdayOption)</f>
        <v>45138</v>
      </c>
      <c r="C144" s="4">
        <v>45139</v>
      </c>
      <c r="D144" s="4">
        <v>45140</v>
      </c>
      <c r="E144" s="4">
        <v>45141</v>
      </c>
      <c r="F144" s="4">
        <v>45142</v>
      </c>
      <c r="G144" s="9">
        <v>45143</v>
      </c>
      <c r="H144" s="10">
        <v>45144</v>
      </c>
    </row>
    <row r="145" spans="2:8" ht="72.5" customHeight="1" x14ac:dyDescent="0.35">
      <c r="B145" s="4"/>
      <c r="C145" s="4"/>
      <c r="D145" s="48" t="s">
        <v>21</v>
      </c>
      <c r="E145" s="24" t="s">
        <v>28</v>
      </c>
      <c r="F145" s="25" t="s">
        <v>5</v>
      </c>
      <c r="G145" s="9"/>
      <c r="H145" s="22"/>
    </row>
    <row r="146" spans="2:8" ht="56.25" customHeight="1" x14ac:dyDescent="0.35">
      <c r="B146" s="8"/>
      <c r="C146" s="8"/>
      <c r="D146" s="15" t="s">
        <v>25</v>
      </c>
      <c r="E146" s="27" t="s">
        <v>4</v>
      </c>
      <c r="F146" s="25" t="s">
        <v>6</v>
      </c>
      <c r="G146" s="11"/>
      <c r="H146" s="12"/>
    </row>
    <row r="147" spans="2:8" ht="16.5" customHeight="1" x14ac:dyDescent="0.35">
      <c r="B147" s="4">
        <f t="array" ref="B147:H147">Days+8+DATE(Calendar8Year,Calendar8MonthOption,1)-WEEKDAY(DATE(Calendar8Year,Calendar8MonthOption,1),WeekdayOption)</f>
        <v>45145</v>
      </c>
      <c r="C147" s="4">
        <v>45146</v>
      </c>
      <c r="D147" s="4">
        <v>45147</v>
      </c>
      <c r="E147" s="4">
        <v>45148</v>
      </c>
      <c r="F147" s="4">
        <v>45149</v>
      </c>
      <c r="G147" s="9">
        <v>45150</v>
      </c>
      <c r="H147" s="10">
        <v>45151</v>
      </c>
    </row>
    <row r="148" spans="2:8" ht="74" customHeight="1" x14ac:dyDescent="0.35">
      <c r="B148" s="13" t="s">
        <v>30</v>
      </c>
      <c r="C148" s="61"/>
      <c r="D148" s="26" t="s">
        <v>8</v>
      </c>
      <c r="E148" s="77" t="s">
        <v>18</v>
      </c>
      <c r="F148" s="83"/>
      <c r="G148" s="9"/>
      <c r="H148" s="22"/>
    </row>
    <row r="149" spans="2:8" ht="56.25" customHeight="1" x14ac:dyDescent="0.35">
      <c r="B149" s="37"/>
      <c r="C149" s="33"/>
      <c r="D149" s="65" t="s">
        <v>17</v>
      </c>
      <c r="E149" s="18"/>
      <c r="F149" s="30" t="s">
        <v>19</v>
      </c>
      <c r="G149" s="11"/>
      <c r="H149" s="12"/>
    </row>
    <row r="150" spans="2:8" ht="16.5" customHeight="1" x14ac:dyDescent="0.35">
      <c r="B150" s="4">
        <f t="array" ref="B150:H150">Days+15+DATE(Calendar8Year,Calendar8MonthOption,1)-WEEKDAY(DATE(Calendar8Year,Calendar8MonthOption,1),WeekdayOption)</f>
        <v>45152</v>
      </c>
      <c r="C150" s="4">
        <v>45153</v>
      </c>
      <c r="D150" s="4">
        <v>45154</v>
      </c>
      <c r="E150" s="4">
        <v>45155</v>
      </c>
      <c r="F150" s="4">
        <v>45156</v>
      </c>
      <c r="G150" s="9">
        <v>45157</v>
      </c>
      <c r="H150" s="10">
        <v>45158</v>
      </c>
    </row>
    <row r="151" spans="2:8" ht="71.5" customHeight="1" x14ac:dyDescent="0.35">
      <c r="B151" s="4"/>
      <c r="C151" s="4"/>
      <c r="D151" s="48" t="s">
        <v>21</v>
      </c>
      <c r="E151" s="24" t="s">
        <v>28</v>
      </c>
      <c r="F151" s="25" t="s">
        <v>5</v>
      </c>
      <c r="G151" s="9"/>
      <c r="H151" s="22"/>
    </row>
    <row r="152" spans="2:8" ht="71.5" customHeight="1" x14ac:dyDescent="0.35">
      <c r="B152" s="4"/>
      <c r="C152" s="4"/>
      <c r="D152" s="15" t="s">
        <v>25</v>
      </c>
      <c r="E152" s="27" t="s">
        <v>4</v>
      </c>
      <c r="F152" s="62" t="s">
        <v>36</v>
      </c>
      <c r="G152" s="9"/>
      <c r="H152" s="22"/>
    </row>
    <row r="153" spans="2:8" ht="56.25" customHeight="1" x14ac:dyDescent="0.35">
      <c r="B153" s="8"/>
      <c r="C153" s="8"/>
      <c r="F153" s="25" t="s">
        <v>6</v>
      </c>
      <c r="G153" s="11"/>
      <c r="H153" s="12"/>
    </row>
    <row r="154" spans="2:8" ht="16.5" customHeight="1" x14ac:dyDescent="0.35">
      <c r="B154" s="4">
        <f t="array" ref="B154:H154">Days+22+DATE(Calendar8Year,Calendar8MonthOption,1)-WEEKDAY(DATE(Calendar8Year,Calendar8MonthOption,1),WeekdayOption)</f>
        <v>45159</v>
      </c>
      <c r="C154" s="4">
        <v>45160</v>
      </c>
      <c r="D154" s="4">
        <v>45161</v>
      </c>
      <c r="E154" s="4">
        <v>45162</v>
      </c>
      <c r="F154" s="4">
        <v>45163</v>
      </c>
      <c r="G154" s="9">
        <v>45164</v>
      </c>
      <c r="H154" s="10">
        <v>45165</v>
      </c>
    </row>
    <row r="155" spans="2:8" ht="56.25" customHeight="1" x14ac:dyDescent="0.35">
      <c r="B155" s="104" t="s">
        <v>32</v>
      </c>
      <c r="C155" s="105"/>
      <c r="D155" s="105"/>
      <c r="E155" s="105"/>
      <c r="F155" s="106"/>
      <c r="G155" s="11"/>
      <c r="H155" s="12"/>
    </row>
    <row r="156" spans="2:8" ht="16.5" customHeight="1" x14ac:dyDescent="0.35">
      <c r="B156" s="4">
        <f t="array" ref="B156:H156">Days+29+DATE(Calendar8Year,Calendar8MonthOption,1)-WEEKDAY(DATE(Calendar8Year,Calendar8MonthOption,1),WeekdayOption)</f>
        <v>45166</v>
      </c>
      <c r="C156" s="4">
        <v>45167</v>
      </c>
      <c r="D156" s="4">
        <v>45168</v>
      </c>
      <c r="E156" s="4">
        <v>45169</v>
      </c>
      <c r="F156" s="4">
        <v>45170</v>
      </c>
      <c r="G156" s="9">
        <v>45171</v>
      </c>
      <c r="H156" s="10">
        <v>45172</v>
      </c>
    </row>
    <row r="157" spans="2:8" ht="74" customHeight="1" x14ac:dyDescent="0.35">
      <c r="B157" s="13" t="s">
        <v>30</v>
      </c>
      <c r="C157" s="61"/>
      <c r="D157" s="26" t="s">
        <v>8</v>
      </c>
      <c r="E157" s="77" t="s">
        <v>18</v>
      </c>
      <c r="F157" s="83"/>
      <c r="G157" s="9"/>
      <c r="H157" s="22"/>
    </row>
    <row r="158" spans="2:8" ht="57" customHeight="1" x14ac:dyDescent="0.35">
      <c r="B158" s="37"/>
      <c r="C158" s="33"/>
      <c r="D158" s="65" t="s">
        <v>17</v>
      </c>
      <c r="E158" s="18"/>
      <c r="F158" s="30" t="s">
        <v>19</v>
      </c>
      <c r="G158" s="11"/>
      <c r="H158" s="21"/>
    </row>
    <row r="159" spans="2:8" ht="16.5" customHeight="1" x14ac:dyDescent="0.35">
      <c r="B159" s="4">
        <f t="array" ref="B159:C159">Days+36+DATE(Calendar8Year,Calendar8MonthOption,1)-WEEKDAY(DATE(Calendar8Year,Calendar8MonthOption,1),WeekdayOption)</f>
        <v>45173</v>
      </c>
      <c r="C159" s="4">
        <v>45174</v>
      </c>
      <c r="D159" s="87" t="s">
        <v>0</v>
      </c>
      <c r="E159" s="88"/>
      <c r="F159" s="88"/>
      <c r="G159" s="88"/>
      <c r="H159" s="88"/>
    </row>
    <row r="160" spans="2:8" ht="63.75" customHeight="1" x14ac:dyDescent="0.35">
      <c r="B160" s="8"/>
      <c r="C160" s="8"/>
      <c r="D160" s="89"/>
      <c r="E160" s="90"/>
      <c r="F160" s="90"/>
      <c r="G160" s="90"/>
      <c r="H160" s="90"/>
    </row>
    <row r="161" spans="1:8" ht="54" customHeight="1" x14ac:dyDescent="1">
      <c r="A161" s="2"/>
      <c r="B161" s="1">
        <f>YEAR(DATE(Calendar8Year,Calendar8MonthOption+1,1))</f>
        <v>2023</v>
      </c>
      <c r="C161" s="86" t="str">
        <f>TEXT(DATE(Calendar8Year,Calendar8MonthOption+1,1),"mmmm")</f>
        <v>September</v>
      </c>
      <c r="D161" s="86"/>
      <c r="E161" s="86"/>
      <c r="F161" s="7"/>
      <c r="G161" s="7"/>
      <c r="H161" s="2"/>
    </row>
    <row r="162" spans="1:8" ht="14.25" customHeight="1" x14ac:dyDescent="0.35">
      <c r="A162" s="3"/>
      <c r="B162" s="5" t="str">
        <f>UPPER(TEXT(B163,"dddd"))</f>
        <v>MONDAY</v>
      </c>
      <c r="C162" s="6" t="str">
        <f t="shared" ref="C162" si="38">UPPER(TEXT(C163,"dddd"))</f>
        <v>TUESDAY</v>
      </c>
      <c r="D162" s="5" t="str">
        <f t="shared" ref="D162" si="39">UPPER(TEXT(D163,"dddd"))</f>
        <v>WEDNESDAY</v>
      </c>
      <c r="E162" s="6" t="str">
        <f t="shared" ref="E162" si="40">UPPER(TEXT(E163,"dddd"))</f>
        <v>THURSDAY</v>
      </c>
      <c r="F162" s="5" t="str">
        <f t="shared" ref="F162" si="41">UPPER(TEXT(F163,"dddd"))</f>
        <v>FRIDAY</v>
      </c>
      <c r="G162" s="6" t="str">
        <f t="shared" ref="G162" si="42">UPPER(TEXT(G163,"dddd"))</f>
        <v>SATURDAY</v>
      </c>
      <c r="H162" s="5" t="str">
        <f t="shared" ref="H162" si="43">UPPER(TEXT(H163,"dddd"))</f>
        <v>SUNDAY</v>
      </c>
    </row>
    <row r="163" spans="1:8" ht="16.5" customHeight="1" x14ac:dyDescent="0.35">
      <c r="B163" s="9">
        <f t="array" ref="B163:H163">Days+1+DATE(Calendar9Year,Calendar9MonthOption,1)-WEEKDAY(DATE(Calendar9Year,Calendar9MonthOption,1),WeekdayOption)</f>
        <v>45166</v>
      </c>
      <c r="C163" s="9">
        <v>45167</v>
      </c>
      <c r="D163" s="9">
        <v>45168</v>
      </c>
      <c r="E163" s="9">
        <v>45169</v>
      </c>
      <c r="F163" s="9">
        <v>45170</v>
      </c>
      <c r="G163" s="9">
        <v>45171</v>
      </c>
      <c r="H163" s="10">
        <v>45172</v>
      </c>
    </row>
    <row r="164" spans="1:8" ht="56.25" customHeight="1" x14ac:dyDescent="0.35">
      <c r="B164" s="11"/>
      <c r="C164" s="11"/>
      <c r="D164" s="11"/>
      <c r="E164" s="11"/>
      <c r="F164" s="11"/>
      <c r="G164" s="11"/>
      <c r="H164" s="12"/>
    </row>
    <row r="165" spans="1:8" ht="16.5" customHeight="1" x14ac:dyDescent="0.35">
      <c r="B165" s="4">
        <f t="array" ref="B165:H165">Days+8+DATE(Calendar9Year,Calendar9MonthOption,1)-WEEKDAY(DATE(Calendar9Year,Calendar9MonthOption,1),WeekdayOption)</f>
        <v>45173</v>
      </c>
      <c r="C165" s="4">
        <v>45174</v>
      </c>
      <c r="D165" s="4">
        <v>45175</v>
      </c>
      <c r="E165" s="4">
        <v>45176</v>
      </c>
      <c r="F165" s="4">
        <v>45177</v>
      </c>
      <c r="G165" s="9">
        <v>45178</v>
      </c>
      <c r="H165" s="10">
        <v>45179</v>
      </c>
    </row>
    <row r="166" spans="1:8" ht="71.5" customHeight="1" x14ac:dyDescent="0.35">
      <c r="B166" s="81" t="s">
        <v>14</v>
      </c>
      <c r="C166" s="4"/>
      <c r="D166" s="48" t="s">
        <v>21</v>
      </c>
      <c r="E166" s="24" t="s">
        <v>28</v>
      </c>
      <c r="F166" s="25" t="s">
        <v>5</v>
      </c>
      <c r="G166" s="9"/>
      <c r="H166" s="22"/>
    </row>
    <row r="167" spans="1:8" ht="56.25" customHeight="1" x14ac:dyDescent="0.35">
      <c r="B167" s="82"/>
      <c r="C167" s="8"/>
      <c r="D167" s="15" t="s">
        <v>25</v>
      </c>
      <c r="E167" s="27" t="s">
        <v>4</v>
      </c>
      <c r="F167" s="25" t="s">
        <v>6</v>
      </c>
      <c r="G167" s="11"/>
      <c r="H167" s="12"/>
    </row>
    <row r="168" spans="1:8" ht="16.5" customHeight="1" x14ac:dyDescent="0.35">
      <c r="B168" s="4">
        <f t="array" ref="B168:H168">Days+15+DATE(Calendar9Year,Calendar9MonthOption,1)-WEEKDAY(DATE(Calendar9Year,Calendar9MonthOption,1),WeekdayOption)</f>
        <v>45180</v>
      </c>
      <c r="C168" s="4">
        <v>45181</v>
      </c>
      <c r="D168" s="4">
        <v>45182</v>
      </c>
      <c r="E168" s="4">
        <v>45183</v>
      </c>
      <c r="F168" s="4">
        <v>45184</v>
      </c>
      <c r="G168" s="9">
        <v>45185</v>
      </c>
      <c r="H168" s="10">
        <v>45186</v>
      </c>
    </row>
    <row r="169" spans="1:8" ht="72.5" customHeight="1" x14ac:dyDescent="0.35">
      <c r="B169" s="13" t="s">
        <v>30</v>
      </c>
      <c r="C169" s="61"/>
      <c r="D169" s="26" t="s">
        <v>8</v>
      </c>
      <c r="E169" s="77" t="s">
        <v>18</v>
      </c>
      <c r="F169" s="83"/>
      <c r="G169" s="9"/>
      <c r="H169" s="22"/>
    </row>
    <row r="170" spans="1:8" ht="56.25" customHeight="1" x14ac:dyDescent="0.35">
      <c r="B170" s="37"/>
      <c r="C170" s="33"/>
      <c r="D170" s="65" t="s">
        <v>17</v>
      </c>
      <c r="E170" s="18"/>
      <c r="F170" s="30" t="s">
        <v>19</v>
      </c>
      <c r="G170" s="11"/>
      <c r="H170" s="12"/>
    </row>
    <row r="171" spans="1:8" ht="16.5" customHeight="1" x14ac:dyDescent="0.35">
      <c r="B171" s="4">
        <f t="array" ref="B171:H171">Days+22+DATE(Calendar9Year,Calendar9MonthOption,1)-WEEKDAY(DATE(Calendar9Year,Calendar9MonthOption,1),WeekdayOption)</f>
        <v>45187</v>
      </c>
      <c r="C171" s="4">
        <v>45188</v>
      </c>
      <c r="D171" s="4">
        <v>45189</v>
      </c>
      <c r="E171" s="4">
        <v>45190</v>
      </c>
      <c r="F171" s="4">
        <v>45191</v>
      </c>
      <c r="G171" s="9">
        <v>45192</v>
      </c>
      <c r="H171" s="10">
        <v>45193</v>
      </c>
    </row>
    <row r="172" spans="1:8" ht="78" customHeight="1" x14ac:dyDescent="0.35">
      <c r="B172" s="4"/>
      <c r="C172" s="4"/>
      <c r="D172" s="48" t="s">
        <v>21</v>
      </c>
      <c r="E172" s="24" t="s">
        <v>28</v>
      </c>
      <c r="F172" s="25" t="s">
        <v>5</v>
      </c>
      <c r="G172" s="9"/>
      <c r="H172" s="22"/>
    </row>
    <row r="173" spans="1:8" ht="71.5" customHeight="1" x14ac:dyDescent="0.35">
      <c r="B173" s="4"/>
      <c r="C173" s="4"/>
      <c r="D173" s="15" t="s">
        <v>25</v>
      </c>
      <c r="E173" s="27" t="s">
        <v>4</v>
      </c>
      <c r="F173" s="62" t="s">
        <v>36</v>
      </c>
      <c r="G173" s="9"/>
      <c r="H173" s="22"/>
    </row>
    <row r="174" spans="1:8" ht="56.25" customHeight="1" x14ac:dyDescent="0.35">
      <c r="B174" s="8"/>
      <c r="C174" s="8"/>
      <c r="F174" s="25" t="s">
        <v>6</v>
      </c>
      <c r="G174" s="11"/>
      <c r="H174" s="12"/>
    </row>
    <row r="175" spans="1:8" ht="16.5" customHeight="1" x14ac:dyDescent="0.35">
      <c r="B175" s="4">
        <f t="array" ref="B175:H175">Days+29+DATE(Calendar9Year,Calendar9MonthOption,1)-WEEKDAY(DATE(Calendar9Year,Calendar9MonthOption,1),WeekdayOption)</f>
        <v>45194</v>
      </c>
      <c r="C175" s="4">
        <v>45195</v>
      </c>
      <c r="D175" s="4">
        <v>45196</v>
      </c>
      <c r="E175" s="4">
        <v>45197</v>
      </c>
      <c r="F175" s="4">
        <v>45198</v>
      </c>
      <c r="G175" s="9">
        <v>45199</v>
      </c>
      <c r="H175" s="10">
        <v>45200</v>
      </c>
    </row>
    <row r="176" spans="1:8" ht="72.5" customHeight="1" x14ac:dyDescent="0.35">
      <c r="B176" s="13" t="s">
        <v>30</v>
      </c>
      <c r="C176" s="61"/>
      <c r="D176" s="26" t="s">
        <v>8</v>
      </c>
      <c r="E176" s="77" t="s">
        <v>18</v>
      </c>
      <c r="F176" s="83"/>
      <c r="G176" s="9"/>
      <c r="H176" s="22"/>
    </row>
    <row r="177" spans="1:8" ht="57" customHeight="1" x14ac:dyDescent="0.35">
      <c r="B177" s="37"/>
      <c r="C177" s="33"/>
      <c r="D177" s="65" t="s">
        <v>17</v>
      </c>
      <c r="E177" s="18"/>
      <c r="F177" s="30" t="s">
        <v>19</v>
      </c>
      <c r="G177" s="11"/>
      <c r="H177" s="21"/>
    </row>
    <row r="178" spans="1:8" ht="16.5" customHeight="1" x14ac:dyDescent="0.35">
      <c r="B178" s="9">
        <f t="array" ref="B178:C178">Days+36+DATE(Calendar9Year,Calendar9MonthOption,1)-WEEKDAY(DATE(Calendar9Year,Calendar9MonthOption,1),WeekdayOption)</f>
        <v>45201</v>
      </c>
      <c r="C178" s="9">
        <v>45202</v>
      </c>
      <c r="D178" s="87" t="s">
        <v>0</v>
      </c>
      <c r="E178" s="88"/>
      <c r="F178" s="88"/>
      <c r="G178" s="88"/>
      <c r="H178" s="88"/>
    </row>
    <row r="179" spans="1:8" ht="63.75" customHeight="1" x14ac:dyDescent="0.35">
      <c r="B179" s="11"/>
      <c r="C179" s="11"/>
      <c r="D179" s="89"/>
      <c r="E179" s="90"/>
      <c r="F179" s="90"/>
      <c r="G179" s="90"/>
      <c r="H179" s="90"/>
    </row>
    <row r="180" spans="1:8" ht="54" customHeight="1" x14ac:dyDescent="1">
      <c r="A180" s="2"/>
      <c r="B180" s="1">
        <f>YEAR(DATE(Calendar9Year,Calendar9MonthOption+1,1))</f>
        <v>2023</v>
      </c>
      <c r="C180" s="86" t="str">
        <f>TEXT(DATE(Calendar9Year,Calendar9MonthOption+1,1),"mmmm")</f>
        <v>October</v>
      </c>
      <c r="D180" s="86"/>
      <c r="E180" s="86"/>
      <c r="F180" s="7"/>
      <c r="G180" s="7"/>
      <c r="H180" s="2"/>
    </row>
    <row r="181" spans="1:8" ht="14.25" customHeight="1" x14ac:dyDescent="0.35">
      <c r="A181" s="3"/>
      <c r="B181" s="5" t="str">
        <f>UPPER(TEXT(B182,"dddd"))</f>
        <v>MONDAY</v>
      </c>
      <c r="C181" s="6" t="str">
        <f t="shared" ref="C181:H181" si="44">UPPER(TEXT(C182,"dddd"))</f>
        <v>TUESDAY</v>
      </c>
      <c r="D181" s="5" t="str">
        <f t="shared" si="44"/>
        <v>WEDNESDAY</v>
      </c>
      <c r="E181" s="6" t="str">
        <f t="shared" si="44"/>
        <v>THURSDAY</v>
      </c>
      <c r="F181" s="5" t="str">
        <f t="shared" si="44"/>
        <v>FRIDAY</v>
      </c>
      <c r="G181" s="6" t="str">
        <f t="shared" si="44"/>
        <v>SATURDAY</v>
      </c>
      <c r="H181" s="5" t="str">
        <f t="shared" si="44"/>
        <v>SUNDAY</v>
      </c>
    </row>
    <row r="182" spans="1:8" ht="16.5" customHeight="1" x14ac:dyDescent="0.35">
      <c r="B182" s="9">
        <f t="array" ref="B182:H182">Days+1+DATE(Calendar10Year,Calendar10MonthOption,1)-WEEKDAY(DATE(Calendar10Year,Calendar10MonthOption,1),WeekdayOption)</f>
        <v>45194</v>
      </c>
      <c r="C182" s="9">
        <v>45195</v>
      </c>
      <c r="D182" s="9">
        <v>45196</v>
      </c>
      <c r="E182" s="9">
        <v>45197</v>
      </c>
      <c r="F182" s="9">
        <v>45198</v>
      </c>
      <c r="G182" s="9">
        <v>45199</v>
      </c>
      <c r="H182" s="10">
        <v>45200</v>
      </c>
    </row>
    <row r="183" spans="1:8" ht="56.25" customHeight="1" x14ac:dyDescent="0.35">
      <c r="B183" s="11"/>
      <c r="C183" s="11"/>
      <c r="D183" s="11"/>
      <c r="E183" s="11"/>
      <c r="F183" s="11"/>
      <c r="G183" s="11"/>
      <c r="H183" s="12"/>
    </row>
    <row r="184" spans="1:8" ht="16.5" customHeight="1" x14ac:dyDescent="0.35">
      <c r="B184" s="4">
        <f t="array" ref="B184:H184">Days+8+DATE(Calendar10Year,Calendar10MonthOption,1)-WEEKDAY(DATE(Calendar10Year,Calendar10MonthOption,1),WeekdayOption)</f>
        <v>45201</v>
      </c>
      <c r="C184" s="4">
        <v>45202</v>
      </c>
      <c r="D184" s="4">
        <v>45203</v>
      </c>
      <c r="E184" s="4">
        <v>45204</v>
      </c>
      <c r="F184" s="4">
        <v>45205</v>
      </c>
      <c r="G184" s="9">
        <v>45206</v>
      </c>
      <c r="H184" s="10">
        <v>45207</v>
      </c>
    </row>
    <row r="185" spans="1:8" ht="72.5" customHeight="1" x14ac:dyDescent="0.35">
      <c r="B185" s="4"/>
      <c r="C185" s="4"/>
      <c r="D185" s="48" t="s">
        <v>21</v>
      </c>
      <c r="E185" s="24" t="s">
        <v>28</v>
      </c>
      <c r="F185" s="25" t="s">
        <v>5</v>
      </c>
      <c r="G185" s="9"/>
      <c r="H185" s="22"/>
    </row>
    <row r="186" spans="1:8" ht="61.5" customHeight="1" x14ac:dyDescent="0.35">
      <c r="B186" s="4"/>
      <c r="C186" s="4"/>
      <c r="D186" s="15" t="s">
        <v>25</v>
      </c>
      <c r="E186" s="27" t="s">
        <v>4</v>
      </c>
      <c r="F186" s="23" t="s">
        <v>7</v>
      </c>
      <c r="G186" s="9"/>
      <c r="H186" s="22"/>
    </row>
    <row r="187" spans="1:8" ht="56.25" customHeight="1" x14ac:dyDescent="0.35">
      <c r="B187" s="8"/>
      <c r="C187" s="8"/>
      <c r="F187" s="25" t="s">
        <v>6</v>
      </c>
      <c r="G187" s="11"/>
      <c r="H187" s="12"/>
    </row>
    <row r="188" spans="1:8" ht="16.5" customHeight="1" x14ac:dyDescent="0.35">
      <c r="B188" s="4">
        <f t="array" ref="B188:H188">Days+15+DATE(Calendar10Year,Calendar10MonthOption,1)-WEEKDAY(DATE(Calendar10Year,Calendar10MonthOption,1),WeekdayOption)</f>
        <v>45208</v>
      </c>
      <c r="C188" s="4">
        <v>45209</v>
      </c>
      <c r="D188" s="4">
        <v>45210</v>
      </c>
      <c r="E188" s="4">
        <v>45211</v>
      </c>
      <c r="F188" s="4">
        <v>45212</v>
      </c>
      <c r="G188" s="9">
        <v>45213</v>
      </c>
      <c r="H188" s="10">
        <v>45214</v>
      </c>
    </row>
    <row r="189" spans="1:8" ht="52.5" customHeight="1" x14ac:dyDescent="0.35">
      <c r="B189" s="81" t="s">
        <v>15</v>
      </c>
      <c r="C189" s="4"/>
      <c r="D189" s="26" t="s">
        <v>8</v>
      </c>
      <c r="E189" s="77" t="s">
        <v>18</v>
      </c>
      <c r="F189" s="83"/>
      <c r="G189" s="9"/>
      <c r="H189" s="22"/>
    </row>
    <row r="190" spans="1:8" ht="70" customHeight="1" x14ac:dyDescent="0.35">
      <c r="B190" s="82"/>
      <c r="C190" s="8"/>
      <c r="D190" s="65" t="s">
        <v>17</v>
      </c>
      <c r="E190" s="18"/>
      <c r="F190" s="30" t="s">
        <v>19</v>
      </c>
      <c r="G190" s="11"/>
      <c r="H190" s="12"/>
    </row>
    <row r="191" spans="1:8" ht="16.5" customHeight="1" x14ac:dyDescent="0.35">
      <c r="B191" s="4">
        <f t="array" ref="B191:H191">Days+22+DATE(Calendar10Year,Calendar10MonthOption,1)-WEEKDAY(DATE(Calendar10Year,Calendar10MonthOption,1),WeekdayOption)</f>
        <v>45215</v>
      </c>
      <c r="C191" s="4">
        <v>45216</v>
      </c>
      <c r="D191" s="4">
        <v>45217</v>
      </c>
      <c r="E191" s="4">
        <v>45218</v>
      </c>
      <c r="F191" s="4">
        <v>45219</v>
      </c>
      <c r="G191" s="9">
        <v>45220</v>
      </c>
      <c r="H191" s="10">
        <v>45221</v>
      </c>
    </row>
    <row r="192" spans="1:8" ht="75" customHeight="1" x14ac:dyDescent="0.35">
      <c r="B192" s="4"/>
      <c r="C192" s="4"/>
      <c r="D192" s="48" t="s">
        <v>21</v>
      </c>
      <c r="E192" s="24" t="s">
        <v>28</v>
      </c>
      <c r="F192" s="25" t="s">
        <v>5</v>
      </c>
      <c r="G192" s="9"/>
      <c r="H192" s="22"/>
    </row>
    <row r="193" spans="2:8" ht="72.5" customHeight="1" x14ac:dyDescent="0.35">
      <c r="B193" s="4"/>
      <c r="C193" s="4"/>
      <c r="D193" s="15" t="s">
        <v>25</v>
      </c>
      <c r="E193" s="27" t="s">
        <v>4</v>
      </c>
      <c r="F193" s="62" t="s">
        <v>36</v>
      </c>
      <c r="G193" s="9"/>
      <c r="H193" s="22"/>
    </row>
    <row r="194" spans="2:8" ht="56.25" customHeight="1" x14ac:dyDescent="0.35">
      <c r="B194" s="8"/>
      <c r="C194" s="8"/>
      <c r="F194" s="25" t="s">
        <v>6</v>
      </c>
      <c r="G194" s="11"/>
      <c r="H194" s="12"/>
    </row>
    <row r="195" spans="2:8" ht="16.5" customHeight="1" x14ac:dyDescent="0.35">
      <c r="B195" s="4">
        <f t="array" ref="B195:H195">Days+29+DATE(Calendar10Year,Calendar10MonthOption,1)-WEEKDAY(DATE(Calendar10Year,Calendar10MonthOption,1),WeekdayOption)</f>
        <v>45222</v>
      </c>
      <c r="C195" s="4">
        <v>45223</v>
      </c>
      <c r="D195" s="4">
        <v>45224</v>
      </c>
      <c r="E195" s="4">
        <v>45225</v>
      </c>
      <c r="F195" s="4">
        <v>45226</v>
      </c>
      <c r="G195" s="9">
        <v>45227</v>
      </c>
      <c r="H195" s="10">
        <v>45228</v>
      </c>
    </row>
    <row r="196" spans="2:8" ht="61" customHeight="1" x14ac:dyDescent="0.35">
      <c r="B196" s="13" t="s">
        <v>30</v>
      </c>
      <c r="C196" s="61"/>
      <c r="D196" s="26" t="s">
        <v>8</v>
      </c>
      <c r="E196" s="77" t="s">
        <v>18</v>
      </c>
      <c r="F196" s="78"/>
      <c r="G196" s="9"/>
      <c r="H196" s="22"/>
    </row>
    <row r="197" spans="2:8" ht="72" customHeight="1" x14ac:dyDescent="0.35">
      <c r="B197" s="37"/>
      <c r="C197" s="33"/>
      <c r="D197" s="65" t="s">
        <v>17</v>
      </c>
      <c r="E197" s="18"/>
      <c r="F197" s="30" t="s">
        <v>19</v>
      </c>
      <c r="G197" s="11"/>
      <c r="H197" s="21"/>
    </row>
    <row r="198" spans="2:8" ht="16.5" customHeight="1" x14ac:dyDescent="0.35">
      <c r="B198" s="9">
        <f t="array" ref="B198:C198">Days+36+DATE(Calendar10Year,Calendar10MonthOption,1)-WEEKDAY(DATE(Calendar10Year,Calendar10MonthOption,1),WeekdayOption)</f>
        <v>45229</v>
      </c>
      <c r="C198" s="9">
        <v>45230</v>
      </c>
      <c r="D198" s="87" t="s">
        <v>0</v>
      </c>
      <c r="E198" s="88"/>
      <c r="F198" s="88"/>
      <c r="G198" s="88"/>
      <c r="H198" s="88"/>
    </row>
    <row r="199" spans="2:8" ht="63.75" customHeight="1" x14ac:dyDescent="0.35">
      <c r="B199" s="11"/>
      <c r="C199" s="11"/>
      <c r="D199" s="89"/>
      <c r="E199" s="90"/>
      <c r="F199" s="90"/>
      <c r="G199" s="90"/>
      <c r="H199" s="90"/>
    </row>
    <row r="200" spans="2:8" ht="54" customHeight="1" x14ac:dyDescent="1">
      <c r="B200" s="1">
        <f>YEAR(DATE(Calendar10Year,Calendar10MonthOption+1,1))</f>
        <v>2023</v>
      </c>
      <c r="C200" s="86" t="str">
        <f>TEXT(DATE(Calendar10Year,Calendar10MonthOption+1,1),"mmmm")</f>
        <v>November</v>
      </c>
      <c r="D200" s="86"/>
      <c r="E200" s="86"/>
      <c r="F200" s="7"/>
      <c r="G200" s="7"/>
      <c r="H200" s="2"/>
    </row>
    <row r="201" spans="2:8" ht="14.25" customHeight="1" x14ac:dyDescent="0.35">
      <c r="B201" s="5" t="str">
        <f>UPPER(TEXT(B202,"dddd"))</f>
        <v>MONDAY</v>
      </c>
      <c r="C201" s="6" t="str">
        <f t="shared" ref="C201:H201" si="45">UPPER(TEXT(C202,"dddd"))</f>
        <v>TUESDAY</v>
      </c>
      <c r="D201" s="5" t="str">
        <f t="shared" si="45"/>
        <v>WEDNESDAY</v>
      </c>
      <c r="E201" s="6" t="str">
        <f t="shared" si="45"/>
        <v>THURSDAY</v>
      </c>
      <c r="F201" s="5" t="str">
        <f t="shared" si="45"/>
        <v>FRIDAY</v>
      </c>
      <c r="G201" s="6" t="str">
        <f t="shared" si="45"/>
        <v>SATURDAY</v>
      </c>
      <c r="H201" s="5" t="str">
        <f t="shared" si="45"/>
        <v>SUNDAY</v>
      </c>
    </row>
    <row r="202" spans="2:8" ht="16.5" customHeight="1" x14ac:dyDescent="0.35">
      <c r="B202" s="4">
        <f t="array" ref="B202:H202">Days+1+DATE(Calendar11Year,Calendar11MonthOption,1)-WEEKDAY(DATE(Calendar11Year,Calendar11MonthOption,1),WeekdayOption)</f>
        <v>45229</v>
      </c>
      <c r="C202" s="4">
        <v>45230</v>
      </c>
      <c r="D202" s="4">
        <v>45231</v>
      </c>
      <c r="E202" s="4">
        <v>45232</v>
      </c>
      <c r="F202" s="4">
        <v>45233</v>
      </c>
      <c r="G202" s="9">
        <v>45234</v>
      </c>
      <c r="H202" s="10">
        <v>45235</v>
      </c>
    </row>
    <row r="203" spans="2:8" ht="59" customHeight="1" x14ac:dyDescent="0.35">
      <c r="B203" s="4"/>
      <c r="C203" s="4"/>
      <c r="D203" s="48" t="s">
        <v>21</v>
      </c>
      <c r="E203" s="24" t="s">
        <v>28</v>
      </c>
      <c r="F203" s="25" t="s">
        <v>5</v>
      </c>
      <c r="G203" s="9"/>
      <c r="H203" s="22"/>
    </row>
    <row r="204" spans="2:8" ht="56.25" customHeight="1" x14ac:dyDescent="0.35">
      <c r="B204" s="8"/>
      <c r="C204" s="8"/>
      <c r="D204" s="15" t="s">
        <v>25</v>
      </c>
      <c r="E204" s="27" t="s">
        <v>4</v>
      </c>
      <c r="F204" s="25" t="s">
        <v>6</v>
      </c>
      <c r="G204" s="11"/>
      <c r="H204" s="12"/>
    </row>
    <row r="205" spans="2:8" ht="16.5" customHeight="1" x14ac:dyDescent="0.35">
      <c r="B205" s="4">
        <f t="array" ref="B205:H205">Days+8+DATE(Calendar11Year,Calendar11MonthOption,1)-WEEKDAY(DATE(Calendar11Year,Calendar11MonthOption,1),WeekdayOption)</f>
        <v>45236</v>
      </c>
      <c r="C205" s="4">
        <v>45237</v>
      </c>
      <c r="D205" s="4">
        <v>45238</v>
      </c>
      <c r="E205" s="4">
        <v>45239</v>
      </c>
      <c r="F205" s="4">
        <v>45240</v>
      </c>
      <c r="G205" s="9">
        <v>45241</v>
      </c>
      <c r="H205" s="10">
        <v>45242</v>
      </c>
    </row>
    <row r="206" spans="2:8" ht="74" customHeight="1" x14ac:dyDescent="0.35">
      <c r="B206" s="13" t="s">
        <v>30</v>
      </c>
      <c r="C206" s="4"/>
      <c r="D206" s="26" t="s">
        <v>8</v>
      </c>
      <c r="E206" s="79" t="s">
        <v>18</v>
      </c>
      <c r="F206" s="81" t="s">
        <v>9</v>
      </c>
      <c r="G206" s="9"/>
      <c r="H206" s="22"/>
    </row>
    <row r="207" spans="2:8" ht="56.25" customHeight="1" x14ac:dyDescent="0.35">
      <c r="B207" s="8"/>
      <c r="C207" s="8"/>
      <c r="D207" s="65" t="s">
        <v>17</v>
      </c>
      <c r="E207" s="80"/>
      <c r="F207" s="82"/>
      <c r="G207" s="11"/>
      <c r="H207" s="12"/>
    </row>
    <row r="208" spans="2:8" ht="16.5" customHeight="1" x14ac:dyDescent="0.35">
      <c r="B208" s="4">
        <f t="array" ref="B208:H208">Days+15+DATE(Calendar11Year,Calendar11MonthOption,1)-WEEKDAY(DATE(Calendar11Year,Calendar11MonthOption,1),WeekdayOption)</f>
        <v>45243</v>
      </c>
      <c r="C208" s="4">
        <v>45244</v>
      </c>
      <c r="D208" s="4">
        <v>45245</v>
      </c>
      <c r="E208" s="4">
        <v>45246</v>
      </c>
      <c r="F208" s="4">
        <v>45247</v>
      </c>
      <c r="G208" s="9">
        <v>45248</v>
      </c>
      <c r="H208" s="10">
        <v>45249</v>
      </c>
    </row>
    <row r="209" spans="2:8" ht="83" customHeight="1" x14ac:dyDescent="0.35">
      <c r="B209" s="29" t="s">
        <v>18</v>
      </c>
      <c r="C209" s="4"/>
      <c r="D209" s="48" t="s">
        <v>21</v>
      </c>
      <c r="E209" s="24" t="s">
        <v>28</v>
      </c>
      <c r="F209" s="25" t="s">
        <v>5</v>
      </c>
      <c r="G209" s="9"/>
      <c r="H209" s="22"/>
    </row>
    <row r="210" spans="2:8" ht="48" customHeight="1" x14ac:dyDescent="0.35">
      <c r="B210" s="84" t="s">
        <v>19</v>
      </c>
      <c r="C210" s="4"/>
      <c r="D210" s="15" t="s">
        <v>25</v>
      </c>
      <c r="E210" s="27" t="s">
        <v>4</v>
      </c>
      <c r="F210" s="62" t="s">
        <v>36</v>
      </c>
      <c r="G210" s="9"/>
      <c r="H210" s="22"/>
    </row>
    <row r="211" spans="2:8" ht="56.25" customHeight="1" x14ac:dyDescent="0.35">
      <c r="B211" s="85"/>
      <c r="C211" s="8"/>
      <c r="F211" s="25" t="s">
        <v>6</v>
      </c>
      <c r="G211" s="11"/>
      <c r="H211" s="12"/>
    </row>
    <row r="212" spans="2:8" ht="16.5" customHeight="1" x14ac:dyDescent="0.35">
      <c r="B212" s="4">
        <f t="array" ref="B212:H212">Days+22+DATE(Calendar11Year,Calendar11MonthOption,1)-WEEKDAY(DATE(Calendar11Year,Calendar11MonthOption,1),WeekdayOption)</f>
        <v>45250</v>
      </c>
      <c r="C212" s="4">
        <v>45251</v>
      </c>
      <c r="D212" s="4">
        <v>45252</v>
      </c>
      <c r="E212" s="4">
        <v>45253</v>
      </c>
      <c r="F212" s="4">
        <v>45254</v>
      </c>
      <c r="G212" s="9">
        <v>45255</v>
      </c>
      <c r="H212" s="10">
        <v>45256</v>
      </c>
    </row>
    <row r="213" spans="2:8" ht="56.25" customHeight="1" x14ac:dyDescent="0.35">
      <c r="B213" s="101" t="s">
        <v>33</v>
      </c>
      <c r="C213" s="102"/>
      <c r="D213" s="103"/>
      <c r="E213" s="20" t="s">
        <v>10</v>
      </c>
      <c r="F213" s="75" t="s">
        <v>33</v>
      </c>
      <c r="G213" s="11"/>
      <c r="H213" s="12"/>
    </row>
    <row r="214" spans="2:8" ht="16.5" customHeight="1" x14ac:dyDescent="0.35">
      <c r="B214" s="4">
        <f t="array" ref="B214:H214">Days+29+DATE(Calendar11Year,Calendar11MonthOption,1)-WEEKDAY(DATE(Calendar11Year,Calendar11MonthOption,1),WeekdayOption)</f>
        <v>45257</v>
      </c>
      <c r="C214" s="4">
        <v>45258</v>
      </c>
      <c r="D214" s="4">
        <v>45259</v>
      </c>
      <c r="E214" s="4">
        <v>45260</v>
      </c>
      <c r="F214" s="4">
        <v>45261</v>
      </c>
      <c r="G214" s="9">
        <v>45262</v>
      </c>
      <c r="H214" s="10">
        <v>45263</v>
      </c>
    </row>
    <row r="215" spans="2:8" ht="75" customHeight="1" x14ac:dyDescent="0.35">
      <c r="B215" s="13" t="s">
        <v>30</v>
      </c>
      <c r="C215" s="61"/>
      <c r="D215" s="26" t="s">
        <v>8</v>
      </c>
      <c r="E215" s="77" t="s">
        <v>18</v>
      </c>
      <c r="F215" s="78"/>
      <c r="G215" s="9"/>
      <c r="H215" s="22"/>
    </row>
    <row r="216" spans="2:8" ht="57" customHeight="1" x14ac:dyDescent="0.35">
      <c r="B216" s="37"/>
      <c r="C216" s="33"/>
      <c r="D216" s="65" t="s">
        <v>17</v>
      </c>
      <c r="E216" s="18"/>
      <c r="F216" s="30" t="s">
        <v>19</v>
      </c>
      <c r="G216" s="11"/>
      <c r="H216" s="21"/>
    </row>
    <row r="217" spans="2:8" ht="16.5" customHeight="1" x14ac:dyDescent="0.35">
      <c r="B217" s="9">
        <f t="array" ref="B217:C217">Days+36+DATE(Calendar11Year,Calendar11MonthOption,1)-WEEKDAY(DATE(Calendar11Year,Calendar11MonthOption,1),WeekdayOption)</f>
        <v>45264</v>
      </c>
      <c r="C217" s="9">
        <v>45265</v>
      </c>
      <c r="D217" s="87" t="s">
        <v>0</v>
      </c>
      <c r="E217" s="88"/>
      <c r="F217" s="88"/>
      <c r="G217" s="88"/>
      <c r="H217" s="88"/>
    </row>
    <row r="218" spans="2:8" ht="63.75" customHeight="1" x14ac:dyDescent="0.35">
      <c r="B218" s="11"/>
      <c r="C218" s="11"/>
      <c r="D218" s="89"/>
      <c r="E218" s="90"/>
      <c r="F218" s="90"/>
      <c r="G218" s="90"/>
      <c r="H218" s="90"/>
    </row>
    <row r="219" spans="2:8" ht="54" customHeight="1" x14ac:dyDescent="1">
      <c r="B219" s="1">
        <f>YEAR(DATE(Calendar11Year,Calendar11MonthOption+1,1))</f>
        <v>2023</v>
      </c>
      <c r="C219" s="86" t="str">
        <f>TEXT(DATE(Calendar11Year,Calendar11MonthOption+1,1),"mmmm")</f>
        <v>December</v>
      </c>
      <c r="D219" s="86"/>
      <c r="E219" s="86"/>
      <c r="F219" s="7"/>
      <c r="G219" s="7"/>
      <c r="H219" s="2"/>
    </row>
    <row r="220" spans="2:8" ht="14.25" customHeight="1" x14ac:dyDescent="0.35">
      <c r="B220" s="5" t="str">
        <f>UPPER(TEXT(B221,"dddd"))</f>
        <v>MONDAY</v>
      </c>
      <c r="C220" s="6" t="str">
        <f t="shared" ref="C220:H220" si="46">UPPER(TEXT(C221,"dddd"))</f>
        <v>TUESDAY</v>
      </c>
      <c r="D220" s="5" t="str">
        <f t="shared" si="46"/>
        <v>WEDNESDAY</v>
      </c>
      <c r="E220" s="6" t="str">
        <f t="shared" si="46"/>
        <v>THURSDAY</v>
      </c>
      <c r="F220" s="5" t="str">
        <f t="shared" si="46"/>
        <v>FRIDAY</v>
      </c>
      <c r="G220" s="6" t="str">
        <f t="shared" si="46"/>
        <v>SATURDAY</v>
      </c>
      <c r="H220" s="5" t="str">
        <f t="shared" si="46"/>
        <v>SUNDAY</v>
      </c>
    </row>
    <row r="221" spans="2:8" ht="16.5" customHeight="1" x14ac:dyDescent="0.35">
      <c r="B221" s="9">
        <f t="array" ref="B221:H221">Days+1+DATE(Calendar12Year,Calendar12MonthOption,1)-WEEKDAY(DATE(Calendar12Year,Calendar12MonthOption,1),WeekdayOption)</f>
        <v>45257</v>
      </c>
      <c r="C221" s="9">
        <v>45258</v>
      </c>
      <c r="D221" s="9">
        <v>45259</v>
      </c>
      <c r="E221" s="9">
        <v>45260</v>
      </c>
      <c r="F221" s="9">
        <v>45261</v>
      </c>
      <c r="G221" s="9">
        <v>45262</v>
      </c>
      <c r="H221" s="10">
        <v>45263</v>
      </c>
    </row>
    <row r="222" spans="2:8" ht="71.5" customHeight="1" x14ac:dyDescent="0.35">
      <c r="B222" s="9"/>
      <c r="C222" s="9"/>
      <c r="D222" s="9"/>
      <c r="E222" s="9"/>
      <c r="F222" s="9"/>
      <c r="G222" s="9"/>
      <c r="H222" s="22"/>
    </row>
    <row r="223" spans="2:8" ht="56.25" customHeight="1" x14ac:dyDescent="0.35">
      <c r="B223" s="11"/>
      <c r="C223" s="11"/>
      <c r="D223" s="11"/>
      <c r="E223" s="11"/>
      <c r="F223" s="11"/>
      <c r="G223" s="11"/>
      <c r="H223" s="12"/>
    </row>
    <row r="224" spans="2:8" ht="16.5" customHeight="1" x14ac:dyDescent="0.35">
      <c r="B224" s="4">
        <f t="array" ref="B224:H224">Days+8+DATE(Calendar12Year,Calendar12MonthOption,1)-WEEKDAY(DATE(Calendar12Year,Calendar12MonthOption,1),WeekdayOption)</f>
        <v>45264</v>
      </c>
      <c r="C224" s="4">
        <v>45265</v>
      </c>
      <c r="D224" s="4">
        <v>45266</v>
      </c>
      <c r="E224" s="4">
        <v>45267</v>
      </c>
      <c r="F224" s="4">
        <v>45268</v>
      </c>
      <c r="G224" s="9">
        <v>45269</v>
      </c>
      <c r="H224" s="10">
        <v>45270</v>
      </c>
    </row>
    <row r="225" spans="2:8" ht="70.5" customHeight="1" x14ac:dyDescent="0.35">
      <c r="B225" s="4"/>
      <c r="C225" s="4"/>
      <c r="D225" s="48" t="s">
        <v>21</v>
      </c>
      <c r="E225" s="24" t="s">
        <v>28</v>
      </c>
      <c r="F225" s="25" t="s">
        <v>5</v>
      </c>
      <c r="G225" s="9"/>
      <c r="H225" s="22"/>
    </row>
    <row r="226" spans="2:8" ht="56.25" customHeight="1" x14ac:dyDescent="0.35">
      <c r="B226" s="8"/>
      <c r="C226" s="8"/>
      <c r="D226" s="15" t="s">
        <v>25</v>
      </c>
      <c r="E226" s="27" t="s">
        <v>4</v>
      </c>
      <c r="F226" s="25" t="s">
        <v>6</v>
      </c>
      <c r="G226" s="11"/>
      <c r="H226" s="12"/>
    </row>
    <row r="227" spans="2:8" ht="16.5" customHeight="1" x14ac:dyDescent="0.35">
      <c r="B227" s="4">
        <f t="array" ref="B227:H227">Days+15+DATE(Calendar12Year,Calendar12MonthOption,1)-WEEKDAY(DATE(Calendar12Year,Calendar12MonthOption,1),WeekdayOption)</f>
        <v>45271</v>
      </c>
      <c r="C227" s="4">
        <v>45272</v>
      </c>
      <c r="D227" s="4">
        <v>45273</v>
      </c>
      <c r="E227" s="4">
        <v>45274</v>
      </c>
      <c r="F227" s="4">
        <v>45275</v>
      </c>
      <c r="G227" s="9">
        <v>45276</v>
      </c>
      <c r="H227" s="10">
        <v>45277</v>
      </c>
    </row>
    <row r="228" spans="2:8" ht="74" customHeight="1" x14ac:dyDescent="0.35">
      <c r="B228" s="13" t="s">
        <v>30</v>
      </c>
      <c r="C228" s="61"/>
      <c r="D228" s="26" t="s">
        <v>8</v>
      </c>
      <c r="E228" s="77" t="s">
        <v>18</v>
      </c>
      <c r="F228" s="78"/>
      <c r="G228" s="9"/>
      <c r="H228" s="22"/>
    </row>
    <row r="229" spans="2:8" ht="56.25" customHeight="1" x14ac:dyDescent="0.35">
      <c r="B229" s="37"/>
      <c r="C229" s="33"/>
      <c r="D229" s="65" t="s">
        <v>17</v>
      </c>
      <c r="E229" s="18"/>
      <c r="F229" s="30" t="s">
        <v>19</v>
      </c>
      <c r="G229" s="11"/>
      <c r="H229" s="12"/>
    </row>
    <row r="230" spans="2:8" ht="16.5" customHeight="1" x14ac:dyDescent="0.35">
      <c r="B230" s="4">
        <f t="array" ref="B230:H230">Days+22+DATE(Calendar12Year,Calendar12MonthOption,1)-WEEKDAY(DATE(Calendar12Year,Calendar12MonthOption,1),WeekdayOption)</f>
        <v>45278</v>
      </c>
      <c r="C230" s="4">
        <v>45279</v>
      </c>
      <c r="D230" s="4">
        <v>45280</v>
      </c>
      <c r="E230" s="4">
        <v>45281</v>
      </c>
      <c r="F230" s="4">
        <v>45282</v>
      </c>
      <c r="G230" s="9">
        <v>45283</v>
      </c>
      <c r="H230" s="10">
        <v>45284</v>
      </c>
    </row>
    <row r="231" spans="2:8" ht="72.5" customHeight="1" x14ac:dyDescent="0.35">
      <c r="B231" s="4"/>
      <c r="C231" s="4"/>
      <c r="D231" s="48" t="s">
        <v>21</v>
      </c>
      <c r="E231" s="24" t="s">
        <v>28</v>
      </c>
      <c r="F231" s="16"/>
      <c r="G231" s="9"/>
      <c r="H231" s="22"/>
    </row>
    <row r="232" spans="2:8" ht="57.5" customHeight="1" x14ac:dyDescent="0.35">
      <c r="B232" s="4"/>
      <c r="C232" s="4"/>
      <c r="D232" s="15" t="s">
        <v>25</v>
      </c>
      <c r="E232" s="16"/>
      <c r="F232" s="76"/>
      <c r="G232" s="9"/>
      <c r="H232" s="22"/>
    </row>
    <row r="233" spans="2:8" ht="16.5" customHeight="1" x14ac:dyDescent="0.35">
      <c r="B233" s="4">
        <f t="array" ref="B233:H233">Days+29+DATE(Calendar12Year,Calendar12MonthOption,1)-WEEKDAY(DATE(Calendar12Year,Calendar12MonthOption,1),WeekdayOption)</f>
        <v>45285</v>
      </c>
      <c r="C233" s="4">
        <v>45286</v>
      </c>
      <c r="D233" s="4">
        <v>45287</v>
      </c>
      <c r="E233" s="4">
        <v>45288</v>
      </c>
      <c r="F233" s="4">
        <v>45289</v>
      </c>
      <c r="G233" s="9">
        <v>45290</v>
      </c>
      <c r="H233" s="10">
        <v>45291</v>
      </c>
    </row>
    <row r="234" spans="2:8" ht="57" customHeight="1" x14ac:dyDescent="0.35">
      <c r="B234" s="20" t="s">
        <v>16</v>
      </c>
      <c r="C234" s="8"/>
      <c r="D234" s="8"/>
      <c r="E234" s="8"/>
      <c r="F234" s="8"/>
      <c r="G234" s="11"/>
      <c r="H234" s="21"/>
    </row>
    <row r="235" spans="2:8" ht="16.5" customHeight="1" x14ac:dyDescent="0.35">
      <c r="B235" s="4">
        <f t="array" ref="B235:C235">Days+36+DATE(Calendar12Year,Calendar12MonthOption,1)-WEEKDAY(DATE(Calendar12Year,Calendar12MonthOption,1),WeekdayOption)</f>
        <v>45292</v>
      </c>
      <c r="C235" s="4">
        <v>45293</v>
      </c>
      <c r="D235" s="87" t="s">
        <v>0</v>
      </c>
      <c r="E235" s="88"/>
      <c r="F235" s="88"/>
      <c r="G235" s="88"/>
      <c r="H235" s="88"/>
    </row>
    <row r="236" spans="2:8" ht="63.75" customHeight="1" x14ac:dyDescent="0.35">
      <c r="B236" s="8"/>
      <c r="C236" s="8"/>
      <c r="D236" s="89"/>
      <c r="E236" s="90"/>
      <c r="F236" s="90"/>
      <c r="G236" s="90"/>
      <c r="H236" s="90"/>
    </row>
  </sheetData>
  <mergeCells count="73">
    <mergeCell ref="B166:B167"/>
    <mergeCell ref="B39:B41"/>
    <mergeCell ref="E12:F12"/>
    <mergeCell ref="B12:B13"/>
    <mergeCell ref="E19:F19"/>
    <mergeCell ref="B19:B20"/>
    <mergeCell ref="E30:F30"/>
    <mergeCell ref="E119:F119"/>
    <mergeCell ref="B213:D213"/>
    <mergeCell ref="B81:F81"/>
    <mergeCell ref="B155:F155"/>
    <mergeCell ref="B100:B101"/>
    <mergeCell ref="B115:B117"/>
    <mergeCell ref="E131:F131"/>
    <mergeCell ref="E138:F138"/>
    <mergeCell ref="E148:F148"/>
    <mergeCell ref="E157:F157"/>
    <mergeCell ref="E169:F169"/>
    <mergeCell ref="E176:F176"/>
    <mergeCell ref="C104:E104"/>
    <mergeCell ref="C123:E123"/>
    <mergeCell ref="C142:E142"/>
    <mergeCell ref="E100:F100"/>
    <mergeCell ref="C5:E5"/>
    <mergeCell ref="C27:E27"/>
    <mergeCell ref="C46:E46"/>
    <mergeCell ref="C66:E66"/>
    <mergeCell ref="D121:H121"/>
    <mergeCell ref="E49:F49"/>
    <mergeCell ref="E36:F36"/>
    <mergeCell ref="E55:F55"/>
    <mergeCell ref="E62:F62"/>
    <mergeCell ref="E74:F74"/>
    <mergeCell ref="E87:F87"/>
    <mergeCell ref="E93:F93"/>
    <mergeCell ref="D25:H25"/>
    <mergeCell ref="D26:H26"/>
    <mergeCell ref="D65:H65"/>
    <mergeCell ref="E112:F112"/>
    <mergeCell ref="D83:H83"/>
    <mergeCell ref="D103:H103"/>
    <mergeCell ref="D82:H82"/>
    <mergeCell ref="D102:H102"/>
    <mergeCell ref="D44:H44"/>
    <mergeCell ref="D45:H45"/>
    <mergeCell ref="D64:H64"/>
    <mergeCell ref="C84:E84"/>
    <mergeCell ref="D236:H236"/>
    <mergeCell ref="D198:H198"/>
    <mergeCell ref="D199:H199"/>
    <mergeCell ref="D140:H140"/>
    <mergeCell ref="D122:H122"/>
    <mergeCell ref="D179:H179"/>
    <mergeCell ref="D159:H159"/>
    <mergeCell ref="D178:H178"/>
    <mergeCell ref="D141:H141"/>
    <mergeCell ref="D160:H160"/>
    <mergeCell ref="D218:H218"/>
    <mergeCell ref="D235:H235"/>
    <mergeCell ref="C161:E161"/>
    <mergeCell ref="C180:E180"/>
    <mergeCell ref="C200:E200"/>
    <mergeCell ref="C128:C129"/>
    <mergeCell ref="E215:F215"/>
    <mergeCell ref="E228:F228"/>
    <mergeCell ref="E206:E207"/>
    <mergeCell ref="B189:B190"/>
    <mergeCell ref="E189:F189"/>
    <mergeCell ref="E196:F196"/>
    <mergeCell ref="F206:F207"/>
    <mergeCell ref="B210:B211"/>
    <mergeCell ref="C219:E219"/>
    <mergeCell ref="D217:H217"/>
  </mergeCells>
  <phoneticPr fontId="2" type="noConversion"/>
  <conditionalFormatting sqref="B7:H7 B11:H11 B14:H14 B18:H18 B21:H21 B25:C25 B22:C23 B15:E15 G15:H15 D22 G22:H23 F24 D52:D53 D58:D59 D185:D186">
    <cfRule type="expression" dxfId="113" priority="151">
      <formula>MONTH(B7)&lt;&gt;Calendar1MonthOption</formula>
    </cfRule>
  </conditionalFormatting>
  <conditionalFormatting sqref="B29:H29 B32:H32 B35:H35 B38:H38 B42:H42 B44:C44 C30 G30:H30 B33:C34 G33:H34 C39:C40 C36 G36:H36 G39:H39 F40:H40">
    <cfRule type="expression" dxfId="112" priority="140">
      <formula>MONTH(B29)&lt;&gt;Calendar2MonthOption</formula>
    </cfRule>
  </conditionalFormatting>
  <conditionalFormatting sqref="B48:H48 B51:H51 B57:H57 B61:H61 B64:C64 B49:C49 G49:H49 B52:C53 G52:H53 B54:H54 E53 B55:C55 G55:H55 G58:H59 B58:C60 E59 G62:H62 B62:C62">
    <cfRule type="expression" dxfId="111" priority="138">
      <formula>MONTH(B48)&lt;&gt;Calendar3MonthOption</formula>
    </cfRule>
  </conditionalFormatting>
  <conditionalFormatting sqref="B68:H68 B70:H70 B73:H73 B76:H76 B80:H80 B82:C82 G71:H71 G77:H78 G74:H74">
    <cfRule type="expression" dxfId="110" priority="136">
      <formula>MONTH(B68)&lt;&gt;Calendar4MonthOption</formula>
    </cfRule>
  </conditionalFormatting>
  <conditionalFormatting sqref="B86:H86 B89:H89 B92:H92 B95:H95 B99:H99 B102:C102 G100:H100 G96:H97 G87:H87 G93:H93 G90:H90">
    <cfRule type="expression" dxfId="109" priority="134">
      <formula>MONTH(B86)&lt;&gt;Calendar5MonthOption</formula>
    </cfRule>
  </conditionalFormatting>
  <conditionalFormatting sqref="B106:H106 B108:H108 B111:H111 B114:H114 B118:H118 B121:C121 C115:C116 G115:H116 G109:H109 G112:H112 G119:H119">
    <cfRule type="expression" dxfId="108" priority="132">
      <formula>MONTH(B106)&lt;&gt;Calendar6MonthOption</formula>
    </cfRule>
  </conditionalFormatting>
  <conditionalFormatting sqref="B125:H125 B127:H127 B130:H130 B133:H133 B137:H137 B140:C140 B128 G128:H128 B134:C135 G134:H135 G131:H131 G138:H138">
    <cfRule type="expression" dxfId="107" priority="130">
      <formula>MONTH(B125)&lt;&gt;Calendar7MonthOption</formula>
    </cfRule>
  </conditionalFormatting>
  <conditionalFormatting sqref="B144:H144 B147:H147 B150:H150 B154:H154 B156:H156 B159:C159 B151:C152 G151:H152 B145:C145 G145:H145 G148:H148 G157:H157">
    <cfRule type="expression" dxfId="106" priority="128">
      <formula>MONTH(B144)&lt;&gt;Calendar8MonthOption</formula>
    </cfRule>
  </conditionalFormatting>
  <conditionalFormatting sqref="B163:H163 B165:H165 B168:H168 B171:H171 B175:H175 B178:C178 B172:C173 G172:H173 C166 G166:H166 G169:H169 G176:H176">
    <cfRule type="expression" dxfId="105" priority="126">
      <formula>MONTH(B163)&lt;&gt;Calendar9MonthOption</formula>
    </cfRule>
  </conditionalFormatting>
  <conditionalFormatting sqref="B182:H182 B184:H184 B188:H188 B191:H191 B195:H195 B198:C198 B192:C193 G192:H193 B185:C186 G185:H186 C189 G189:H189 G196:H196">
    <cfRule type="expression" dxfId="104" priority="116">
      <formula>MONTH(B182)&lt;&gt;Calendar10MonthOption</formula>
    </cfRule>
  </conditionalFormatting>
  <conditionalFormatting sqref="B202:H202 B205:H205 B208:H208 B212:H212 B214:H214 B217:C217 G209:H210 B203:C203 G203:H203 C206 G206:H206 C209:C210 G215:H215">
    <cfRule type="expression" dxfId="103" priority="115">
      <formula>MONTH(B202)&lt;&gt;Calendar11MonthOption</formula>
    </cfRule>
  </conditionalFormatting>
  <conditionalFormatting sqref="B221:H222 B224:H224 B227:H227 B230:H230 B233:H233 B235:C235 B231:C232 G231:H232 B225:C225 G225:H225 G228:H228">
    <cfRule type="expression" dxfId="102" priority="114">
      <formula>MONTH(B221)&lt;&gt;Calendar12MonthOption</formula>
    </cfRule>
  </conditionalFormatting>
  <conditionalFormatting sqref="E22">
    <cfRule type="expression" dxfId="101" priority="107">
      <formula>MONTH(E22)&lt;&gt;Calendar3MonthOption</formula>
    </cfRule>
  </conditionalFormatting>
  <conditionalFormatting sqref="E15">
    <cfRule type="expression" dxfId="100" priority="106">
      <formula>MONTH(E15)&lt;&gt;Calendar3MonthOption</formula>
    </cfRule>
  </conditionalFormatting>
  <conditionalFormatting sqref="G1">
    <cfRule type="expression" dxfId="99" priority="105">
      <formula>MONTH(G1)&lt;&gt;Calendar1MonthOption</formula>
    </cfRule>
  </conditionalFormatting>
  <conditionalFormatting sqref="D33:D34">
    <cfRule type="expression" dxfId="98" priority="104">
      <formula>MONTH(D33)&lt;&gt;Calendar1MonthOption</formula>
    </cfRule>
  </conditionalFormatting>
  <conditionalFormatting sqref="E34">
    <cfRule type="expression" dxfId="97" priority="103">
      <formula>MONTH(E34)&lt;&gt;Calendar3MonthOption</formula>
    </cfRule>
  </conditionalFormatting>
  <conditionalFormatting sqref="D39:D40">
    <cfRule type="expression" dxfId="96" priority="100">
      <formula>MONTH(D39)&lt;&gt;Calendar1MonthOption</formula>
    </cfRule>
  </conditionalFormatting>
  <conditionalFormatting sqref="E40">
    <cfRule type="expression" dxfId="95" priority="99">
      <formula>MONTH(E40)&lt;&gt;Calendar3MonthOption</formula>
    </cfRule>
  </conditionalFormatting>
  <conditionalFormatting sqref="F23">
    <cfRule type="expression" dxfId="94" priority="98">
      <formula>MONTH(F23)&lt;&gt;Calendar2MonthOption</formula>
    </cfRule>
  </conditionalFormatting>
  <conditionalFormatting sqref="E33">
    <cfRule type="expression" dxfId="93" priority="97">
      <formula>MONTH(E33)&lt;&gt;Calendar3MonthOption</formula>
    </cfRule>
  </conditionalFormatting>
  <conditionalFormatting sqref="E39">
    <cfRule type="expression" dxfId="92" priority="96">
      <formula>MONTH(E39)&lt;&gt;Calendar3MonthOption</formula>
    </cfRule>
  </conditionalFormatting>
  <conditionalFormatting sqref="E52">
    <cfRule type="expression" dxfId="91" priority="95">
      <formula>MONTH(E52)&lt;&gt;Calendar3MonthOption</formula>
    </cfRule>
  </conditionalFormatting>
  <conditionalFormatting sqref="E58:E59">
    <cfRule type="expression" dxfId="90" priority="93">
      <formula>MONTH(E58)&lt;&gt;Calendar3MonthOption</formula>
    </cfRule>
  </conditionalFormatting>
  <conditionalFormatting sqref="F59">
    <cfRule type="expression" dxfId="89" priority="92">
      <formula>MONTH(F59)&lt;&gt;Calendar2MonthOption</formula>
    </cfRule>
  </conditionalFormatting>
  <conditionalFormatting sqref="D71:D72">
    <cfRule type="expression" dxfId="88" priority="91">
      <formula>MONTH(D71)&lt;&gt;Calendar1MonthOption</formula>
    </cfRule>
  </conditionalFormatting>
  <conditionalFormatting sqref="B71:C72 E72">
    <cfRule type="expression" dxfId="87" priority="90">
      <formula>MONTH(B71)&lt;&gt;Calendar3MonthOption</formula>
    </cfRule>
  </conditionalFormatting>
  <conditionalFormatting sqref="E71">
    <cfRule type="expression" dxfId="86" priority="89">
      <formula>MONTH(E71)&lt;&gt;Calendar3MonthOption</formula>
    </cfRule>
  </conditionalFormatting>
  <conditionalFormatting sqref="D77:D78">
    <cfRule type="expression" dxfId="85" priority="88">
      <formula>MONTH(D77)&lt;&gt;Calendar1MonthOption</formula>
    </cfRule>
  </conditionalFormatting>
  <conditionalFormatting sqref="B77:C79 E78">
    <cfRule type="expression" dxfId="84" priority="87">
      <formula>MONTH(B77)&lt;&gt;Calendar3MonthOption</formula>
    </cfRule>
  </conditionalFormatting>
  <conditionalFormatting sqref="E77:E78">
    <cfRule type="expression" dxfId="83" priority="86">
      <formula>MONTH(E77)&lt;&gt;Calendar3MonthOption</formula>
    </cfRule>
  </conditionalFormatting>
  <conditionalFormatting sqref="F78">
    <cfRule type="expression" dxfId="82" priority="85">
      <formula>MONTH(F78)&lt;&gt;Calendar2MonthOption</formula>
    </cfRule>
  </conditionalFormatting>
  <conditionalFormatting sqref="D96:D97">
    <cfRule type="expression" dxfId="81" priority="84">
      <formula>MONTH(D96)&lt;&gt;Calendar1MonthOption</formula>
    </cfRule>
  </conditionalFormatting>
  <conditionalFormatting sqref="B96:C98 E97">
    <cfRule type="expression" dxfId="80" priority="83">
      <formula>MONTH(B96)&lt;&gt;Calendar3MonthOption</formula>
    </cfRule>
  </conditionalFormatting>
  <conditionalFormatting sqref="E96:E97">
    <cfRule type="expression" dxfId="79" priority="82">
      <formula>MONTH(E96)&lt;&gt;Calendar3MonthOption</formula>
    </cfRule>
  </conditionalFormatting>
  <conditionalFormatting sqref="D115:D116">
    <cfRule type="expression" dxfId="78" priority="80">
      <formula>MONTH(D115)&lt;&gt;Calendar1MonthOption</formula>
    </cfRule>
  </conditionalFormatting>
  <conditionalFormatting sqref="E116">
    <cfRule type="expression" dxfId="77" priority="79">
      <formula>MONTH(E116)&lt;&gt;Calendar3MonthOption</formula>
    </cfRule>
  </conditionalFormatting>
  <conditionalFormatting sqref="E115:E116">
    <cfRule type="expression" dxfId="76" priority="78">
      <formula>MONTH(E115)&lt;&gt;Calendar3MonthOption</formula>
    </cfRule>
  </conditionalFormatting>
  <conditionalFormatting sqref="F116">
    <cfRule type="expression" dxfId="75" priority="77">
      <formula>MONTH(F116)&lt;&gt;Calendar2MonthOption</formula>
    </cfRule>
  </conditionalFormatting>
  <conditionalFormatting sqref="D134:D135">
    <cfRule type="expression" dxfId="74" priority="76">
      <formula>MONTH(D134)&lt;&gt;Calendar1MonthOption</formula>
    </cfRule>
  </conditionalFormatting>
  <conditionalFormatting sqref="E135">
    <cfRule type="expression" dxfId="73" priority="75">
      <formula>MONTH(E135)&lt;&gt;Calendar3MonthOption</formula>
    </cfRule>
  </conditionalFormatting>
  <conditionalFormatting sqref="E134:E135">
    <cfRule type="expression" dxfId="72" priority="74">
      <formula>MONTH(E134)&lt;&gt;Calendar3MonthOption</formula>
    </cfRule>
  </conditionalFormatting>
  <conditionalFormatting sqref="F135">
    <cfRule type="expression" dxfId="71" priority="73">
      <formula>MONTH(F135)&lt;&gt;Calendar2MonthOption</formula>
    </cfRule>
  </conditionalFormatting>
  <conditionalFormatting sqref="D151:D152">
    <cfRule type="expression" dxfId="70" priority="72">
      <formula>MONTH(D151)&lt;&gt;Calendar1MonthOption</formula>
    </cfRule>
  </conditionalFormatting>
  <conditionalFormatting sqref="E152">
    <cfRule type="expression" dxfId="69" priority="71">
      <formula>MONTH(E152)&lt;&gt;Calendar3MonthOption</formula>
    </cfRule>
  </conditionalFormatting>
  <conditionalFormatting sqref="E151:E152">
    <cfRule type="expression" dxfId="68" priority="70">
      <formula>MONTH(E151)&lt;&gt;Calendar3MonthOption</formula>
    </cfRule>
  </conditionalFormatting>
  <conditionalFormatting sqref="F152">
    <cfRule type="expression" dxfId="67" priority="69">
      <formula>MONTH(F152)&lt;&gt;Calendar2MonthOption</formula>
    </cfRule>
  </conditionalFormatting>
  <conditionalFormatting sqref="D172:D173">
    <cfRule type="expression" dxfId="66" priority="68">
      <formula>MONTH(D172)&lt;&gt;Calendar1MonthOption</formula>
    </cfRule>
  </conditionalFormatting>
  <conditionalFormatting sqref="E173">
    <cfRule type="expression" dxfId="65" priority="67">
      <formula>MONTH(E173)&lt;&gt;Calendar3MonthOption</formula>
    </cfRule>
  </conditionalFormatting>
  <conditionalFormatting sqref="E172:E173">
    <cfRule type="expression" dxfId="64" priority="66">
      <formula>MONTH(E172)&lt;&gt;Calendar3MonthOption</formula>
    </cfRule>
  </conditionalFormatting>
  <conditionalFormatting sqref="F173">
    <cfRule type="expression" dxfId="63" priority="65">
      <formula>MONTH(F173)&lt;&gt;Calendar2MonthOption</formula>
    </cfRule>
  </conditionalFormatting>
  <conditionalFormatting sqref="D192:D193">
    <cfRule type="expression" dxfId="62" priority="64">
      <formula>MONTH(D192)&lt;&gt;Calendar1MonthOption</formula>
    </cfRule>
  </conditionalFormatting>
  <conditionalFormatting sqref="E193">
    <cfRule type="expression" dxfId="61" priority="63">
      <formula>MONTH(E193)&lt;&gt;Calendar3MonthOption</formula>
    </cfRule>
  </conditionalFormatting>
  <conditionalFormatting sqref="E192:E193">
    <cfRule type="expression" dxfId="60" priority="62">
      <formula>MONTH(E192)&lt;&gt;Calendar3MonthOption</formula>
    </cfRule>
  </conditionalFormatting>
  <conditionalFormatting sqref="F193">
    <cfRule type="expression" dxfId="59" priority="61">
      <formula>MONTH(F193)&lt;&gt;Calendar2MonthOption</formula>
    </cfRule>
  </conditionalFormatting>
  <conditionalFormatting sqref="D209:D210">
    <cfRule type="expression" dxfId="58" priority="60">
      <formula>MONTH(D209)&lt;&gt;Calendar1MonthOption</formula>
    </cfRule>
  </conditionalFormatting>
  <conditionalFormatting sqref="E210">
    <cfRule type="expression" dxfId="57" priority="59">
      <formula>MONTH(E210)&lt;&gt;Calendar3MonthOption</formula>
    </cfRule>
  </conditionalFormatting>
  <conditionalFormatting sqref="E209:E210">
    <cfRule type="expression" dxfId="56" priority="58">
      <formula>MONTH(E209)&lt;&gt;Calendar3MonthOption</formula>
    </cfRule>
  </conditionalFormatting>
  <conditionalFormatting sqref="F210">
    <cfRule type="expression" dxfId="55" priority="57">
      <formula>MONTH(F210)&lt;&gt;Calendar2MonthOption</formula>
    </cfRule>
  </conditionalFormatting>
  <conditionalFormatting sqref="D231:D232">
    <cfRule type="expression" dxfId="54" priority="56">
      <formula>MONTH(D231)&lt;&gt;Calendar1MonthOption</formula>
    </cfRule>
  </conditionalFormatting>
  <conditionalFormatting sqref="E232">
    <cfRule type="expression" dxfId="53" priority="55">
      <formula>MONTH(E232)&lt;&gt;Calendar3MonthOption</formula>
    </cfRule>
  </conditionalFormatting>
  <conditionalFormatting sqref="E231:E232">
    <cfRule type="expression" dxfId="52" priority="54">
      <formula>MONTH(E231)&lt;&gt;Calendar3MonthOption</formula>
    </cfRule>
  </conditionalFormatting>
  <conditionalFormatting sqref="F232">
    <cfRule type="expression" dxfId="51" priority="53">
      <formula>MONTH(F232)&lt;&gt;Calendar2MonthOption</formula>
    </cfRule>
  </conditionalFormatting>
  <conditionalFormatting sqref="B36">
    <cfRule type="expression" dxfId="50" priority="52">
      <formula>MONTH(B36)&lt;&gt;Calendar3MonthOption</formula>
    </cfRule>
  </conditionalFormatting>
  <conditionalFormatting sqref="B30">
    <cfRule type="expression" dxfId="49" priority="51">
      <formula>MONTH(B30)&lt;&gt;Calendar3MonthOption</formula>
    </cfRule>
  </conditionalFormatting>
  <conditionalFormatting sqref="B74:C74">
    <cfRule type="expression" dxfId="48" priority="50">
      <formula>MONTH(B74)&lt;&gt;Calendar3MonthOption</formula>
    </cfRule>
  </conditionalFormatting>
  <conditionalFormatting sqref="B87:C87">
    <cfRule type="expression" dxfId="47" priority="49">
      <formula>MONTH(B87)&lt;&gt;Calendar3MonthOption</formula>
    </cfRule>
  </conditionalFormatting>
  <conditionalFormatting sqref="B93:C93">
    <cfRule type="expression" dxfId="46" priority="48">
      <formula>MONTH(B93)&lt;&gt;Calendar3MonthOption</formula>
    </cfRule>
  </conditionalFormatting>
  <conditionalFormatting sqref="D90:D91">
    <cfRule type="expression" dxfId="45" priority="47">
      <formula>MONTH(D90)&lt;&gt;Calendar1MonthOption</formula>
    </cfRule>
  </conditionalFormatting>
  <conditionalFormatting sqref="B90:C91 E91">
    <cfRule type="expression" dxfId="44" priority="46">
      <formula>MONTH(B90)&lt;&gt;Calendar3MonthOption</formula>
    </cfRule>
  </conditionalFormatting>
  <conditionalFormatting sqref="E90">
    <cfRule type="expression" dxfId="43" priority="45">
      <formula>MONTH(E90)&lt;&gt;Calendar3MonthOption</formula>
    </cfRule>
  </conditionalFormatting>
  <conditionalFormatting sqref="D109:D110">
    <cfRule type="expression" dxfId="42" priority="44">
      <formula>MONTH(D109)&lt;&gt;Calendar1MonthOption</formula>
    </cfRule>
  </conditionalFormatting>
  <conditionalFormatting sqref="B109:C110 E110">
    <cfRule type="expression" dxfId="41" priority="43">
      <formula>MONTH(B109)&lt;&gt;Calendar3MonthOption</formula>
    </cfRule>
  </conditionalFormatting>
  <conditionalFormatting sqref="E109">
    <cfRule type="expression" dxfId="40" priority="42">
      <formula>MONTH(E109)&lt;&gt;Calendar3MonthOption</formula>
    </cfRule>
  </conditionalFormatting>
  <conditionalFormatting sqref="D128:D129">
    <cfRule type="expression" dxfId="39" priority="41">
      <formula>MONTH(D128)&lt;&gt;Calendar1MonthOption</formula>
    </cfRule>
  </conditionalFormatting>
  <conditionalFormatting sqref="E129">
    <cfRule type="expression" dxfId="38" priority="40">
      <formula>MONTH(E129)&lt;&gt;Calendar3MonthOption</formula>
    </cfRule>
  </conditionalFormatting>
  <conditionalFormatting sqref="E128">
    <cfRule type="expression" dxfId="37" priority="39">
      <formula>MONTH(E128)&lt;&gt;Calendar3MonthOption</formula>
    </cfRule>
  </conditionalFormatting>
  <conditionalFormatting sqref="D145:D146">
    <cfRule type="expression" dxfId="36" priority="38">
      <formula>MONTH(D145)&lt;&gt;Calendar1MonthOption</formula>
    </cfRule>
  </conditionalFormatting>
  <conditionalFormatting sqref="E146">
    <cfRule type="expression" dxfId="35" priority="37">
      <formula>MONTH(E146)&lt;&gt;Calendar3MonthOption</formula>
    </cfRule>
  </conditionalFormatting>
  <conditionalFormatting sqref="E145">
    <cfRule type="expression" dxfId="34" priority="36">
      <formula>MONTH(E145)&lt;&gt;Calendar3MonthOption</formula>
    </cfRule>
  </conditionalFormatting>
  <conditionalFormatting sqref="D166:D167">
    <cfRule type="expression" dxfId="33" priority="35">
      <formula>MONTH(D166)&lt;&gt;Calendar1MonthOption</formula>
    </cfRule>
  </conditionalFormatting>
  <conditionalFormatting sqref="E167">
    <cfRule type="expression" dxfId="32" priority="34">
      <formula>MONTH(E167)&lt;&gt;Calendar3MonthOption</formula>
    </cfRule>
  </conditionalFormatting>
  <conditionalFormatting sqref="E166">
    <cfRule type="expression" dxfId="31" priority="33">
      <formula>MONTH(E166)&lt;&gt;Calendar3MonthOption</formula>
    </cfRule>
  </conditionalFormatting>
  <conditionalFormatting sqref="E186">
    <cfRule type="expression" dxfId="30" priority="31">
      <formula>MONTH(E186)&lt;&gt;Calendar3MonthOption</formula>
    </cfRule>
  </conditionalFormatting>
  <conditionalFormatting sqref="E185:E186">
    <cfRule type="expression" dxfId="29" priority="30">
      <formula>MONTH(E185)&lt;&gt;Calendar3MonthOption</formula>
    </cfRule>
  </conditionalFormatting>
  <conditionalFormatting sqref="D203:D204">
    <cfRule type="expression" dxfId="28" priority="29">
      <formula>MONTH(D203)&lt;&gt;Calendar1MonthOption</formula>
    </cfRule>
  </conditionalFormatting>
  <conditionalFormatting sqref="E204">
    <cfRule type="expression" dxfId="27" priority="28">
      <formula>MONTH(E204)&lt;&gt;Calendar3MonthOption</formula>
    </cfRule>
  </conditionalFormatting>
  <conditionalFormatting sqref="E203">
    <cfRule type="expression" dxfId="26" priority="27">
      <formula>MONTH(E203)&lt;&gt;Calendar3MonthOption</formula>
    </cfRule>
  </conditionalFormatting>
  <conditionalFormatting sqref="D225:D226">
    <cfRule type="expression" dxfId="25" priority="26">
      <formula>MONTH(D225)&lt;&gt;Calendar1MonthOption</formula>
    </cfRule>
  </conditionalFormatting>
  <conditionalFormatting sqref="E226">
    <cfRule type="expression" dxfId="24" priority="25">
      <formula>MONTH(E226)&lt;&gt;Calendar3MonthOption</formula>
    </cfRule>
  </conditionalFormatting>
  <conditionalFormatting sqref="E225">
    <cfRule type="expression" dxfId="23" priority="24">
      <formula>MONTH(E225)&lt;&gt;Calendar3MonthOption</formula>
    </cfRule>
  </conditionalFormatting>
  <conditionalFormatting sqref="C112">
    <cfRule type="expression" dxfId="22" priority="23">
      <formula>MONTH(C112)&lt;&gt;Calendar2MonthOption</formula>
    </cfRule>
  </conditionalFormatting>
  <conditionalFormatting sqref="B112">
    <cfRule type="expression" dxfId="21" priority="22">
      <formula>MONTH(B112)&lt;&gt;Calendar3MonthOption</formula>
    </cfRule>
  </conditionalFormatting>
  <conditionalFormatting sqref="C131">
    <cfRule type="expression" dxfId="20" priority="21">
      <formula>MONTH(C131)&lt;&gt;Calendar2MonthOption</formula>
    </cfRule>
  </conditionalFormatting>
  <conditionalFormatting sqref="B131">
    <cfRule type="expression" dxfId="19" priority="20">
      <formula>MONTH(B131)&lt;&gt;Calendar3MonthOption</formula>
    </cfRule>
  </conditionalFormatting>
  <conditionalFormatting sqref="C119">
    <cfRule type="expression" dxfId="18" priority="19">
      <formula>MONTH(C119)&lt;&gt;Calendar2MonthOption</formula>
    </cfRule>
  </conditionalFormatting>
  <conditionalFormatting sqref="B119">
    <cfRule type="expression" dxfId="17" priority="18">
      <formula>MONTH(B119)&lt;&gt;Calendar3MonthOption</formula>
    </cfRule>
  </conditionalFormatting>
  <conditionalFormatting sqref="C138">
    <cfRule type="expression" dxfId="16" priority="17">
      <formula>MONTH(C138)&lt;&gt;Calendar2MonthOption</formula>
    </cfRule>
  </conditionalFormatting>
  <conditionalFormatting sqref="B138">
    <cfRule type="expression" dxfId="15" priority="16">
      <formula>MONTH(B138)&lt;&gt;Calendar3MonthOption</formula>
    </cfRule>
  </conditionalFormatting>
  <conditionalFormatting sqref="C148">
    <cfRule type="expression" dxfId="14" priority="15">
      <formula>MONTH(C148)&lt;&gt;Calendar2MonthOption</formula>
    </cfRule>
  </conditionalFormatting>
  <conditionalFormatting sqref="B148">
    <cfRule type="expression" dxfId="13" priority="14">
      <formula>MONTH(B148)&lt;&gt;Calendar3MonthOption</formula>
    </cfRule>
  </conditionalFormatting>
  <conditionalFormatting sqref="C157">
    <cfRule type="expression" dxfId="12" priority="13">
      <formula>MONTH(C157)&lt;&gt;Calendar2MonthOption</formula>
    </cfRule>
  </conditionalFormatting>
  <conditionalFormatting sqref="B157">
    <cfRule type="expression" dxfId="11" priority="12">
      <formula>MONTH(B157)&lt;&gt;Calendar3MonthOption</formula>
    </cfRule>
  </conditionalFormatting>
  <conditionalFormatting sqref="C169">
    <cfRule type="expression" dxfId="10" priority="11">
      <formula>MONTH(C169)&lt;&gt;Calendar2MonthOption</formula>
    </cfRule>
  </conditionalFormatting>
  <conditionalFormatting sqref="B169">
    <cfRule type="expression" dxfId="9" priority="10">
      <formula>MONTH(B169)&lt;&gt;Calendar3MonthOption</formula>
    </cfRule>
  </conditionalFormatting>
  <conditionalFormatting sqref="C176">
    <cfRule type="expression" dxfId="8" priority="9">
      <formula>MONTH(C176)&lt;&gt;Calendar2MonthOption</formula>
    </cfRule>
  </conditionalFormatting>
  <conditionalFormatting sqref="B176">
    <cfRule type="expression" dxfId="7" priority="8">
      <formula>MONTH(B176)&lt;&gt;Calendar3MonthOption</formula>
    </cfRule>
  </conditionalFormatting>
  <conditionalFormatting sqref="C196">
    <cfRule type="expression" dxfId="6" priority="7">
      <formula>MONTH(C196)&lt;&gt;Calendar2MonthOption</formula>
    </cfRule>
  </conditionalFormatting>
  <conditionalFormatting sqref="B196">
    <cfRule type="expression" dxfId="5" priority="6">
      <formula>MONTH(B196)&lt;&gt;Calendar3MonthOption</formula>
    </cfRule>
  </conditionalFormatting>
  <conditionalFormatting sqref="B206">
    <cfRule type="expression" dxfId="4" priority="5">
      <formula>MONTH(B206)&lt;&gt;Calendar3MonthOption</formula>
    </cfRule>
  </conditionalFormatting>
  <conditionalFormatting sqref="C215">
    <cfRule type="expression" dxfId="3" priority="4">
      <formula>MONTH(C215)&lt;&gt;Calendar2MonthOption</formula>
    </cfRule>
  </conditionalFormatting>
  <conditionalFormatting sqref="B215">
    <cfRule type="expression" dxfId="2" priority="3">
      <formula>MONTH(B215)&lt;&gt;Calendar3MonthOption</formula>
    </cfRule>
  </conditionalFormatting>
  <conditionalFormatting sqref="C228">
    <cfRule type="expression" dxfId="1" priority="2">
      <formula>MONTH(C228)&lt;&gt;Calendar2MonthOption</formula>
    </cfRule>
  </conditionalFormatting>
  <conditionalFormatting sqref="B228">
    <cfRule type="expression" dxfId="0" priority="1">
      <formula>MONTH(B228)&lt;&gt;Calendar3MonthOption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6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5:E5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5" xr:uid="{00000000-0002-0000-0000-000002000000}"/>
    <dataValidation allowBlank="1" showInputMessage="1" showErrorMessage="1" prompt="Enter year in this cell" sqref="B5" xr:uid="{00000000-0002-0000-0000-000003000000}"/>
    <dataValidation allowBlank="1" showInputMessage="1" prompt="Automatically determined weekday. To change weekdays, select a new week start day in cell B2" sqref="C6:H6 B28" xr:uid="{00000000-0002-0000-0000-000004000000}"/>
    <dataValidation allowBlank="1" showInputMessage="1" prompt="Date" sqref="B7" xr:uid="{00000000-0002-0000-0000-000005000000}"/>
    <dataValidation allowBlank="1" showInputMessage="1" prompt="Enter daily notes here" sqref="B8:B10" xr:uid="{00000000-0002-0000-0000-000006000000}"/>
    <dataValidation allowBlank="1" showInputMessage="1" prompt="Calendar year is automatically updated based on the year selected in cell B1" sqref="B27" xr:uid="{00000000-0002-0000-0000-000007000000}"/>
    <dataValidation allowBlank="1" showInputMessage="1" prompt="Calendar month is automatically updated based on the month selected in cell C1" sqref="C27:E27" xr:uid="{00000000-0002-0000-0000-000008000000}"/>
    <dataValidation allowBlank="1" showInputMessage="1" prompt="Enter monthly Notes in cell below" sqref="D25:H25" xr:uid="{00000000-0002-0000-0000-00000C000000}"/>
    <dataValidation allowBlank="1" showInputMessage="1" prompt="Enter monthly Notes in this cell" sqref="D26:H26" xr:uid="{00000000-0002-0000-0000-00000D000000}"/>
    <dataValidation allowBlank="1" showInputMessage="1" showErrorMessage="1" prompt="Calendar year is automatically updated based on the year selected in cell B1" sqref="B46 B66 B84 B104 B123 B142 B161 B180 B200 B219" xr:uid="{00000000-0002-0000-0000-00000E000000}"/>
    <dataValidation allowBlank="1" showInputMessage="1" showErrorMessage="1" prompt="Calendar month is automatically updated based on the month selected in cell C1" sqref="C200:E200 C46:E46 C66:E66 C84:E84 C104:E104 C123:E123 C142:E142 C161:E161 C180:E180 C219:E219" xr:uid="{00000000-0002-0000-0000-00000F000000}"/>
    <dataValidation allowBlank="1" showInputMessage="1" showErrorMessage="1" prompt="Automatically determined weekday. To change weekdays, select a new week start day in cell B2" sqref="C28:H28 B47:H47 B67:H67 B85:H85 B105:H105 B124:H124 B143:H143 B162:H162 B181:H181 B201:H201 B220:H220" xr:uid="{00000000-0002-0000-0000-000010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26" min="1" max="8" man="1"/>
    <brk id="45" min="1" max="8" man="1"/>
    <brk id="65" min="1" max="8" man="1"/>
    <brk id="83" min="1" max="8" man="1"/>
    <brk id="103" min="1" max="8" man="1"/>
    <brk id="122" min="1" max="8" man="1"/>
    <brk id="141" min="1" max="8" man="1"/>
    <brk id="160" min="1" max="8" man="1"/>
    <brk id="179" min="1" max="8" man="1"/>
    <brk id="199" min="1" max="8" man="1"/>
    <brk id="218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1" ma:contentTypeDescription="Create a new document." ma:contentTypeScope="" ma:versionID="64dfb1555687e0874b4304b796b5b0c7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6e4c555b5e194d05b7203de9c4567b3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4:TaxCatchAll" minOccurs="0"/>
                <xsd:element ref="ns2:ImageTagsTaxHTFiel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1985F9A9-ECBA-4D89-95B6-46BC703810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00B811-C719-4185-89E0-24F7901BF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7AAFA5-FE93-4207-990F-59C175C9E17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2021-08-09T05:09:45Z</dcterms:created>
  <dcterms:modified xsi:type="dcterms:W3CDTF">2022-10-31T15:22:31Z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SIP_Label_7247da0c-ddb4-4bf7-b0cc-cbfbc16039fd_Enabled">
    <vt:lpwstr>true</vt:lpwstr>
  </property>
  <property fmtid="{D5CDD505-2E9C-101B-9397-08002B2CF9AE}" pid="4" name="MSIP_Label_7247da0c-ddb4-4bf7-b0cc-cbfbc16039fd_SetDate">
    <vt:lpwstr>2022-09-30T17:58:09Z</vt:lpwstr>
  </property>
  <property fmtid="{D5CDD505-2E9C-101B-9397-08002B2CF9AE}" pid="5" name="MSIP_Label_7247da0c-ddb4-4bf7-b0cc-cbfbc16039fd_Method">
    <vt:lpwstr>Standard</vt:lpwstr>
  </property>
  <property fmtid="{D5CDD505-2E9C-101B-9397-08002B2CF9AE}" pid="6" name="MSIP_Label_7247da0c-ddb4-4bf7-b0cc-cbfbc16039fd_Name">
    <vt:lpwstr>Public Sensitivity Label</vt:lpwstr>
  </property>
  <property fmtid="{D5CDD505-2E9C-101B-9397-08002B2CF9AE}" pid="7" name="MSIP_Label_7247da0c-ddb4-4bf7-b0cc-cbfbc16039fd_SiteId">
    <vt:lpwstr>f573734c-f900-4d5e-9ed2-4f6a2bcadd26</vt:lpwstr>
  </property>
  <property fmtid="{D5CDD505-2E9C-101B-9397-08002B2CF9AE}" pid="8" name="MSIP_Label_7247da0c-ddb4-4bf7-b0cc-cbfbc16039fd_ActionId">
    <vt:lpwstr>83683353-657d-48cf-a966-cacbc8876fdc</vt:lpwstr>
  </property>
  <property fmtid="{D5CDD505-2E9C-101B-9397-08002B2CF9AE}" pid="9" name="MSIP_Label_7247da0c-ddb4-4bf7-b0cc-cbfbc16039fd_ContentBits">
    <vt:lpwstr>0</vt:lpwstr>
  </property>
</Properties>
</file>