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1.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8.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60" windowWidth="15195" windowHeight="7935"/>
  </bookViews>
  <sheets>
    <sheet name="Summary" sheetId="12" r:id="rId1"/>
    <sheet name="Allergies" sheetId="1" r:id="rId2"/>
    <sheet name="Medications" sheetId="2" r:id="rId3"/>
    <sheet name="Problem List" sheetId="3" r:id="rId4"/>
    <sheet name="Immunizations" sheetId="6" r:id="rId5"/>
    <sheet name="LAB - Chemistry-Hematology" sheetId="5" r:id="rId6"/>
    <sheet name="LAB - Microbiology" sheetId="8" r:id="rId7"/>
    <sheet name="Vital Signs" sheetId="4" r:id="rId8"/>
    <sheet name="Anatomic Pathology" sheetId="9" r:id="rId9"/>
    <sheet name="Demographics" sheetId="10" r:id="rId10"/>
    <sheet name="Encounters" sheetId="11" r:id="rId11"/>
  </sheets>
  <calcPr calcId="145621"/>
</workbook>
</file>

<file path=xl/calcChain.xml><?xml version="1.0" encoding="utf-8"?>
<calcChain xmlns="http://schemas.openxmlformats.org/spreadsheetml/2006/main">
  <c r="B28" i="10" l="1"/>
  <c r="B27" i="10"/>
  <c r="B36" i="9"/>
  <c r="B35" i="9"/>
  <c r="B18" i="4"/>
  <c r="B17" i="4"/>
  <c r="B32" i="8"/>
  <c r="B31" i="8"/>
  <c r="B32" i="5"/>
  <c r="B31" i="5"/>
  <c r="B20" i="6"/>
  <c r="B19" i="6"/>
  <c r="B22" i="3"/>
  <c r="B21" i="3"/>
  <c r="B31" i="2"/>
  <c r="B30" i="2"/>
  <c r="B21" i="1"/>
  <c r="B26" i="11"/>
  <c r="B25" i="11"/>
  <c r="B27" i="11"/>
  <c r="B29" i="10"/>
  <c r="B37" i="9"/>
  <c r="B30" i="9"/>
  <c r="B19" i="4"/>
  <c r="B33" i="8"/>
  <c r="B33" i="5"/>
  <c r="B21" i="6"/>
  <c r="B23" i="3"/>
  <c r="B32" i="2"/>
  <c r="B23" i="1"/>
  <c r="B20" i="1" s="1"/>
  <c r="B22" i="1" l="1"/>
</calcChain>
</file>

<file path=xl/sharedStrings.xml><?xml version="1.0" encoding="utf-8"?>
<sst xmlns="http://schemas.openxmlformats.org/spreadsheetml/2006/main" count="653" uniqueCount="403">
  <si>
    <t>Medications</t>
  </si>
  <si>
    <t>VA CCD</t>
  </si>
  <si>
    <t xml:space="preserve">Allergy </t>
  </si>
  <si>
    <t xml:space="preserve">Allergy Name     </t>
  </si>
  <si>
    <t>Coded Allergy</t>
  </si>
  <si>
    <t>Verification Date</t>
  </si>
  <si>
    <t>Date Entered</t>
  </si>
  <si>
    <t>Event Type (SNOMED CT)</t>
  </si>
  <si>
    <t>Allergy Type</t>
  </si>
  <si>
    <t>Reaction</t>
  </si>
  <si>
    <t>Severity</t>
  </si>
  <si>
    <t xml:space="preserve">Source </t>
  </si>
  <si>
    <t xml:space="preserve">Location </t>
  </si>
  <si>
    <t xml:space="preserve">VA Drug Class        </t>
  </si>
  <si>
    <t xml:space="preserve">Observed/Historical </t>
  </si>
  <si>
    <t>Comments</t>
  </si>
  <si>
    <t>All patient allergy information from all VA treatment facilities. It does not contain patient allergies that were deleted or entered in error.</t>
  </si>
  <si>
    <t xml:space="preserve">All patient allergy information from all VA treatment facilities. </t>
  </si>
  <si>
    <t>Statistics</t>
  </si>
  <si>
    <t>VA (MHV) Blue Button</t>
  </si>
  <si>
    <t>Allergen</t>
  </si>
  <si>
    <t>Facility</t>
  </si>
  <si>
    <t xml:space="preserve">Allergy History section contains all patient allergy information sorted by Allergen.
</t>
  </si>
  <si>
    <t>Data Domain - Allergies</t>
  </si>
  <si>
    <t>Tricare (TOL) Online Blue Button</t>
  </si>
  <si>
    <t>* VA BB will consider adding to the Allergies extract
* TOL BB will not add as this is not available in BHIE</t>
  </si>
  <si>
    <t>- Attributes in Red Color - Represents the Gap between VA CCD and VA BB i.e. available in the extract that it is listed under, and not available in other</t>
  </si>
  <si>
    <t xml:space="preserve">- Bolded Items  - Required data elements as per the HITSP C32/83 specifications
</t>
  </si>
  <si>
    <t>No. of elements unique to VA CCD</t>
  </si>
  <si>
    <t>No. of elements unique to VA BB</t>
  </si>
  <si>
    <t>Common elements</t>
  </si>
  <si>
    <t>Number (percentage)</t>
  </si>
  <si>
    <t>Total Elements</t>
  </si>
  <si>
    <t>Free Text Sig</t>
  </si>
  <si>
    <t>Instructions</t>
  </si>
  <si>
    <t>Interval</t>
  </si>
  <si>
    <t>Free Text Product Name</t>
  </si>
  <si>
    <t>Medication</t>
  </si>
  <si>
    <t>Type of Medication</t>
  </si>
  <si>
    <t>Status of Medication</t>
  </si>
  <si>
    <t>Status</t>
  </si>
  <si>
    <t>Fills</t>
  </si>
  <si>
    <t>Quantity Ordered</t>
  </si>
  <si>
    <t>Quantity</t>
  </si>
  <si>
    <t>Order Expiration Date/Time</t>
  </si>
  <si>
    <t>Prescription Expiration Date</t>
  </si>
  <si>
    <t>Order Date/Time</t>
  </si>
  <si>
    <t>Initially Ordered On</t>
  </si>
  <si>
    <t>Order Date</t>
  </si>
  <si>
    <t>Ordering Provider</t>
  </si>
  <si>
    <t>Prescription Number</t>
  </si>
  <si>
    <t>Rx Number</t>
  </si>
  <si>
    <t>Dispense Date</t>
  </si>
  <si>
    <t>Information source</t>
  </si>
  <si>
    <t>Days Supplied</t>
  </si>
  <si>
    <t>Days Supply</t>
  </si>
  <si>
    <t>Refills Authorized</t>
  </si>
  <si>
    <t>Refills Remaining</t>
  </si>
  <si>
    <t>Refills Left</t>
  </si>
  <si>
    <t>Last Filled On</t>
  </si>
  <si>
    <t>Last Fill Date</t>
  </si>
  <si>
    <t>Pharmacy</t>
  </si>
  <si>
    <t>Last Fill Location</t>
  </si>
  <si>
    <t>Recommendations/Actions</t>
  </si>
  <si>
    <t>Data Domain - Medications</t>
  </si>
  <si>
    <t xml:space="preserve">This VA CCD section contains patient medications (outpatient and self-reported) information from all VA treatment facilities for which the dispense date was within the last 15 months. Lists only medications that have an active or non-active prescription status. 
</t>
  </si>
  <si>
    <t xml:space="preserve">VA Medication History includes a default of 6 months unless you select a different date range in your download request. 
</t>
  </si>
  <si>
    <t xml:space="preserve">Display of medications will show the outpatient prescriptions for the authorized user for the date range (based on last fill date). 
</t>
  </si>
  <si>
    <t>Dose Strength</t>
  </si>
  <si>
    <t>Unit</t>
  </si>
  <si>
    <t>Route of Administration</t>
  </si>
  <si>
    <t xml:space="preserve">* VA CCD needs to consider adding this to the extract
</t>
  </si>
  <si>
    <t xml:space="preserve">*  VA BB needs to consider adding this to the extract
</t>
  </si>
  <si>
    <t>* VA BB needs to consider adding this to the extract</t>
  </si>
  <si>
    <t>* TOL BB needs to add this as this is available in the BHIE</t>
  </si>
  <si>
    <t>* VA BB and TOL BB need to consider adding this to the extract</t>
  </si>
  <si>
    <t xml:space="preserve">*  VA BB and TOL BB need to consider adding this to the extract 
</t>
  </si>
  <si>
    <t xml:space="preserve">*  VA BB and VA CCD need to consider adding this to the extract
</t>
  </si>
  <si>
    <t>Total Elements (VA CCD + VA BB Unique)</t>
  </si>
  <si>
    <t>Problem (may include ICD code)</t>
  </si>
  <si>
    <t>Diagnosis</t>
  </si>
  <si>
    <t>Problem Date</t>
  </si>
  <si>
    <t>Problem Code (SNOMED CT, ICD)</t>
  </si>
  <si>
    <t>Treating Provider</t>
  </si>
  <si>
    <t>Provider</t>
  </si>
  <si>
    <t>Problem Status</t>
  </si>
  <si>
    <t>Information Source</t>
  </si>
  <si>
    <t>Location</t>
  </si>
  <si>
    <t>Entered By</t>
  </si>
  <si>
    <t>Entered Date</t>
  </si>
  <si>
    <t>Last Modified Date</t>
  </si>
  <si>
    <t>Onset Date</t>
  </si>
  <si>
    <t>Data Domain - Problem List</t>
  </si>
  <si>
    <t xml:space="preserve">This VA CCD (C32) section contains patient conditions (active and inactive) information from all VA treatment facilities. It does not contain patient conditions that were deleted. Pregnancy information displays only if patient is pregnant currently. 7 day hold on Date of Onset (if exists).
</t>
  </si>
  <si>
    <t xml:space="preserve">Displays only Active Problems. The System shall not extract the VA Problem List from the VA Electronic Health Record into the My HealtheVet eVault until 7 days after the Date Entered. 
</t>
  </si>
  <si>
    <t xml:space="preserve">Includes Active and Inactive Problems sorted by Diagnosis. Date range can be applied as a filter.
</t>
  </si>
  <si>
    <t>Priority</t>
  </si>
  <si>
    <r>
      <t>Problem Name (</t>
    </r>
    <r>
      <rPr>
        <b/>
        <sz val="11"/>
        <color rgb="FFFF0000"/>
        <rFont val="Calibri"/>
        <family val="2"/>
        <scheme val="minor"/>
      </rPr>
      <t>includes Pregnancy</t>
    </r>
    <r>
      <rPr>
        <b/>
        <sz val="11"/>
        <color theme="1"/>
        <rFont val="Calibri"/>
        <family val="2"/>
        <scheme val="minor"/>
      </rPr>
      <t>)</t>
    </r>
  </si>
  <si>
    <r>
      <t>Date/Time Entered (</t>
    </r>
    <r>
      <rPr>
        <sz val="11"/>
        <color rgb="FFFF0000"/>
        <rFont val="Calibri"/>
        <family val="2"/>
        <scheme val="minor"/>
      </rPr>
      <t>may include time</t>
    </r>
    <r>
      <rPr>
        <sz val="11"/>
        <color theme="1"/>
        <rFont val="Calibri"/>
        <family val="2"/>
        <scheme val="minor"/>
      </rPr>
      <t>)</t>
    </r>
  </si>
  <si>
    <t>* VA BB needs to consider adding pregnancy as a condition.
* TOL BB needs to investigate if this data is available for inclusion.</t>
  </si>
  <si>
    <t>* TOL BB can consider adding ICD Code which is available in the BHIE AHLTA
* VA BB will investigate extacting this data as this may have relelvance for the provider.</t>
  </si>
  <si>
    <t>* VA CCD currently does not have a place to add comments. This data could be helpful.
*  TOL BB can consider adding Acuity which is available in the BHIE AHLTA</t>
  </si>
  <si>
    <t>Result ID</t>
  </si>
  <si>
    <t>Result Date/Time</t>
  </si>
  <si>
    <t>Result Type</t>
  </si>
  <si>
    <t>Lab Type</t>
  </si>
  <si>
    <t>Results Status</t>
  </si>
  <si>
    <t>Result Value</t>
  </si>
  <si>
    <t>Results</t>
  </si>
  <si>
    <t>Result Interpretation</t>
  </si>
  <si>
    <t>Interpretation</t>
  </si>
  <si>
    <t>Result Reference Range</t>
  </si>
  <si>
    <t>Reference Range</t>
  </si>
  <si>
    <t>Oranizer ID</t>
  </si>
  <si>
    <t>Results Organizer Code</t>
  </si>
  <si>
    <t>Results Organizer Time</t>
  </si>
  <si>
    <t>Specimen</t>
  </si>
  <si>
    <t>Test Name</t>
  </si>
  <si>
    <t>Result Key</t>
  </si>
  <si>
    <t>Date/Time Collected</t>
  </si>
  <si>
    <t>Lab Test</t>
  </si>
  <si>
    <t>Ordering Location</t>
  </si>
  <si>
    <t>Performing Location Name/Address</t>
  </si>
  <si>
    <t>Performing Location</t>
  </si>
  <si>
    <t>Certified Date</t>
  </si>
  <si>
    <t>Collection Sample</t>
  </si>
  <si>
    <t>Data Domain - Immunizations</t>
  </si>
  <si>
    <t xml:space="preserve">This VA CCD (C32) section contains patient immunizations information from all VA treatment facilities. Only administered (i.e., not refused) immunizations are included.
</t>
  </si>
  <si>
    <t xml:space="preserve">Section I - This section shows your five most recent immunization records.
Section II - This section shows all of the immunizations listed in your VA health record, grouped by immunization. 
</t>
  </si>
  <si>
    <t>Refusal (defaults to “No” - not displayed)</t>
  </si>
  <si>
    <t>Immunization</t>
  </si>
  <si>
    <t>Date Received</t>
  </si>
  <si>
    <t>Refusal</t>
  </si>
  <si>
    <t>Coded Product Name</t>
  </si>
  <si>
    <r>
      <rPr>
        <sz val="11"/>
        <color rgb="FFFF0000"/>
        <rFont val="Calibri"/>
        <family val="2"/>
        <scheme val="minor"/>
      </rPr>
      <t>Series</t>
    </r>
    <r>
      <rPr>
        <sz val="11"/>
        <color rgb="FF000000"/>
        <rFont val="Calibri"/>
        <family val="2"/>
        <scheme val="minor"/>
      </rPr>
      <t xml:space="preserve"> </t>
    </r>
  </si>
  <si>
    <t xml:space="preserve">Date Issued </t>
  </si>
  <si>
    <r>
      <rPr>
        <sz val="11"/>
        <color rgb="FF000000"/>
        <rFont val="Calibri"/>
        <family val="2"/>
        <scheme val="minor"/>
      </rPr>
      <t>Reaction</t>
    </r>
    <r>
      <rPr>
        <b/>
        <sz val="11"/>
        <color rgb="FF000000"/>
        <rFont val="Calibri"/>
        <family val="2"/>
        <scheme val="minor"/>
      </rPr>
      <t xml:space="preserve"> </t>
    </r>
  </si>
  <si>
    <t>Performer</t>
  </si>
  <si>
    <t xml:space="preserve">Information Source </t>
  </si>
  <si>
    <t>* VA CCD will not add Section I as it does not conform with the HITSP C32/83 specification. BHIE AHLTA data analysis may need ot be done.</t>
  </si>
  <si>
    <t xml:space="preserve">* VA BB will not add Coded Product Name as it has no value for the Veteran. However in the future with the Veteran sharing the BB data with the provider, it may be of value.   </t>
  </si>
  <si>
    <t>Extract Not Available Currently in TOL BB</t>
  </si>
  <si>
    <t>* VA BB will not be adding Series as it has no value for the Veteran</t>
  </si>
  <si>
    <t>* VA BB  consider adding performer to the extract</t>
  </si>
  <si>
    <t>Data Domain - Chemistry Hematology</t>
  </si>
  <si>
    <t>Results + Units</t>
  </si>
  <si>
    <t>Result + Units</t>
  </si>
  <si>
    <t>* VA BB needs to consider adding this to the extract, but not display it in the output.
* TOL BB should consider adding to the extract as this is available in the BHIE AHLTA</t>
  </si>
  <si>
    <t xml:space="preserve">* VA BB will not include Organizer ID as it has no value for the Veteran  </t>
  </si>
  <si>
    <t xml:space="preserve">* VA BB will not include Organizer Code as it is covered by Lab Test  </t>
  </si>
  <si>
    <t>* VA BB will not include Organizer Time as it is covered by Date/Time Collected</t>
  </si>
  <si>
    <t>* VA CCD needs to consider adding Ordering Provider to the extract</t>
  </si>
  <si>
    <t>* VA CCD will consider adding this to the output – Currently there is no place holder in the specification.</t>
  </si>
  <si>
    <t>Covered under Interpretation</t>
  </si>
  <si>
    <t>* VA BB uses the verification date for the 7 day hold, but the field is not displayed in the output</t>
  </si>
  <si>
    <t>Result Value + Units</t>
  </si>
  <si>
    <t>* VA CCD will consider adding this to the output – Currently there is no place holder in the specification.
* TOL BB needs to investigate if this information is available in BHIE AHLTA</t>
  </si>
  <si>
    <t>Site/Specimen</t>
  </si>
  <si>
    <t>Date Time Collected</t>
  </si>
  <si>
    <t>Date Time Completed</t>
  </si>
  <si>
    <t>Collected Location</t>
  </si>
  <si>
    <t>Organism</t>
  </si>
  <si>
    <t>Value</t>
  </si>
  <si>
    <t>Antibiotic</t>
  </si>
  <si>
    <t>Antibiotic Result</t>
  </si>
  <si>
    <t>Not available currently in the VA CCD</t>
  </si>
  <si>
    <t>Data Domain - Microbiology</t>
  </si>
  <si>
    <r>
      <t xml:space="preserve">Lab results will display </t>
    </r>
    <r>
      <rPr>
        <sz val="12"/>
        <color rgb="FFFF0000"/>
        <rFont val="Calibri"/>
        <family val="2"/>
        <scheme val="minor"/>
      </rPr>
      <t xml:space="preserve">4 days </t>
    </r>
    <r>
      <rPr>
        <sz val="12"/>
        <color rgb="FF000000"/>
        <rFont val="Calibri"/>
        <family val="2"/>
        <scheme val="minor"/>
      </rPr>
      <t xml:space="preserve">after the certified date or  </t>
    </r>
    <r>
      <rPr>
        <sz val="12"/>
        <color rgb="FFFF0000"/>
        <rFont val="Calibri"/>
        <family val="2"/>
        <scheme val="minor"/>
      </rPr>
      <t>7 days from the collection date</t>
    </r>
    <r>
      <rPr>
        <sz val="12"/>
        <color rgb="FF000000"/>
        <rFont val="Calibri"/>
        <family val="2"/>
        <scheme val="minor"/>
      </rPr>
      <t xml:space="preserve"> in cases where the certified date is not populated in BHIE. HIV lab test results will be filtered and will not be returned.
</t>
    </r>
  </si>
  <si>
    <r>
      <t xml:space="preserve">Includes up to </t>
    </r>
    <r>
      <rPr>
        <sz val="12"/>
        <color rgb="FFFF0000"/>
        <rFont val="Calibri"/>
        <family val="2"/>
        <scheme val="minor"/>
      </rPr>
      <t>2 years of history</t>
    </r>
    <r>
      <rPr>
        <sz val="12"/>
        <color rgb="FF000000"/>
        <rFont val="Calibri"/>
        <family val="2"/>
        <scheme val="minor"/>
      </rPr>
      <t xml:space="preserve"> unless a different date range is selected. There is a </t>
    </r>
    <r>
      <rPr>
        <sz val="12"/>
        <color rgb="FFFF0000"/>
        <rFont val="Calibri"/>
        <family val="2"/>
        <scheme val="minor"/>
      </rPr>
      <t>7 day hold after verification date</t>
    </r>
    <r>
      <rPr>
        <sz val="12"/>
        <color rgb="FF000000"/>
        <rFont val="Calibri"/>
        <family val="2"/>
        <scheme val="minor"/>
      </rPr>
      <t xml:space="preserve">.
</t>
    </r>
  </si>
  <si>
    <r>
      <t xml:space="preserve">Contains the five most recent Chemistry and Hematology lab results from all VA treatment facilities for which the </t>
    </r>
    <r>
      <rPr>
        <sz val="12"/>
        <color rgb="FFFF0000"/>
        <rFont val="Calibri"/>
        <family val="2"/>
        <scheme val="minor"/>
      </rPr>
      <t>result date was within the last 12 months</t>
    </r>
    <r>
      <rPr>
        <sz val="12"/>
        <color rgb="FF000000"/>
        <rFont val="Calibri"/>
        <family val="2"/>
        <scheme val="minor"/>
      </rPr>
      <t>. For MHV,</t>
    </r>
    <r>
      <rPr>
        <sz val="12"/>
        <color rgb="FFFF0000"/>
        <rFont val="Calibri"/>
        <family val="2"/>
        <scheme val="minor"/>
      </rPr>
      <t xml:space="preserve"> a 7 day hold</t>
    </r>
    <r>
      <rPr>
        <sz val="12"/>
        <color rgb="FF000000"/>
        <rFont val="Calibri"/>
        <family val="2"/>
        <scheme val="minor"/>
      </rPr>
      <t xml:space="preserve"> was implemented from date of Verification. 
</t>
    </r>
  </si>
  <si>
    <t>Harmonize on the hold period and meet Meaningful Use stage 2 requirements</t>
  </si>
  <si>
    <t>* VA CCD needs to consider adding this extract in the future releases -  Thought should be given to the structuring the information i.e. not present it like a blob.</t>
  </si>
  <si>
    <t xml:space="preserve">MHV BB Microbiology data includes up to 2 years of history unless a different date range is selected. There is a 7 day hold after verification date.
</t>
  </si>
  <si>
    <t xml:space="preserve">Microbiology Lab results will display four days after the certified date or  7 days from the collection date and must have a status of Final.  
</t>
  </si>
  <si>
    <t>* TOL BB needs to consider adding Collection Sample if available.</t>
  </si>
  <si>
    <t>* TOL BB needs to consider adding Date Time Completed if available.</t>
  </si>
  <si>
    <t>* TOL BB needs to consider adding Collected Location if available.</t>
  </si>
  <si>
    <t xml:space="preserve">* VA BB needs to analyze if this is covered in the Results </t>
  </si>
  <si>
    <t>Results --&gt; Comment</t>
  </si>
  <si>
    <t>* VA BB does not have a spearate comments field, but it is covered under the Results</t>
  </si>
  <si>
    <t>Results --&gt; Antibiotic Suseptibility Test Results</t>
  </si>
  <si>
    <t>Results --&gt; Culture Results</t>
  </si>
  <si>
    <t>Results --&gt; Result Key</t>
  </si>
  <si>
    <t>* VA BB does not display the Verification date as it adds no value for the Veteran.</t>
  </si>
  <si>
    <t>* VA BB extracts only the final notes, 7 days after verification date. Verification date is not displayed currently and probably adds no value for the Veteran.</t>
  </si>
  <si>
    <t>No. of elements unique to TOL BB</t>
  </si>
  <si>
    <t>Data Domain - Vital Signs</t>
  </si>
  <si>
    <t xml:space="preserve">This VA CCD (C32) section contains information from the 10 most recent patient vital signs (inpatient and outpatient) from all VA treatment facilities for which the panel date taken was within the last 12 months)
</t>
  </si>
  <si>
    <t xml:space="preserve">Section I  - is a defined subset of Vital signs and measurements and displays the most recent reading of the VA Vitals.
Section II - section shows all of the vital signs and health measures grouped by Vital sign. 
</t>
  </si>
  <si>
    <t>Result Status</t>
  </si>
  <si>
    <r>
      <rPr>
        <b/>
        <sz val="11"/>
        <color rgb="FF000000"/>
        <rFont val="Calibri"/>
        <family val="2"/>
        <scheme val="minor"/>
      </rPr>
      <t>Result Type</t>
    </r>
    <r>
      <rPr>
        <sz val="11"/>
        <color rgb="FF000000"/>
        <rFont val="Calibri"/>
        <family val="2"/>
        <scheme val="minor"/>
      </rPr>
      <t xml:space="preserve"> </t>
    </r>
  </si>
  <si>
    <t>Result ID (not displayed)</t>
  </si>
  <si>
    <t>Vital Sign</t>
  </si>
  <si>
    <t xml:space="preserve">Measurement </t>
  </si>
  <si>
    <t>Comments (Qualifier)</t>
  </si>
  <si>
    <t>Result Status (not displayed)</t>
  </si>
  <si>
    <t>* VA CCD will consider adding Qualifier to the output – Currently there is no place holder in the specification</t>
  </si>
  <si>
    <t>Encounter ID</t>
  </si>
  <si>
    <t>Date/Time - Count</t>
  </si>
  <si>
    <t>Data/Time Obtained</t>
  </si>
  <si>
    <t>Encounter Type (CPT code)</t>
  </si>
  <si>
    <t>Encounter Type Free Text</t>
  </si>
  <si>
    <t>Encounter Description</t>
  </si>
  <si>
    <t>Reason</t>
  </si>
  <si>
    <t>Arrival</t>
  </si>
  <si>
    <t>Departure</t>
  </si>
  <si>
    <t>Source</t>
  </si>
  <si>
    <t>Date Completed</t>
  </si>
  <si>
    <t>Data/Time Collected</t>
  </si>
  <si>
    <t>ID</t>
  </si>
  <si>
    <t>Pathologist or Resident</t>
  </si>
  <si>
    <t>Report Release Date/Time</t>
  </si>
  <si>
    <t>Submitted By</t>
  </si>
  <si>
    <t>Type of Report</t>
  </si>
  <si>
    <t>Surgical Pathology Report</t>
  </si>
  <si>
    <t>Report</t>
  </si>
  <si>
    <t>Cytology Report</t>
  </si>
  <si>
    <t>Electron Microscopy Report</t>
  </si>
  <si>
    <t>Peforming Location</t>
  </si>
  <si>
    <t xml:space="preserve">Available in the Encounter Module in VA CCD (C32). C62 contains all Pathology reports including Surgical, Cytology, Microscopy and Autopsy. C62 documents are available up to a max of 200, within requested date range.
</t>
  </si>
  <si>
    <t xml:space="preserve">VA Pathology results have a 14 day hold which is configurable at the system level. Results include Surgical Pathology, Cytology and Microscopy.
</t>
  </si>
  <si>
    <t xml:space="preserve">Anatomic Pathology Lab results will display four days after the certified date or within 18 days from the collection date. Results include Bone Marrow, Cytology Gyn, Cytology non-Gyn, Surgical Pathology and Autopsy.
</t>
  </si>
  <si>
    <t>* TOL BB should consider adding Result ID which is available in BHIE AHLTA</t>
  </si>
  <si>
    <t>Report --&gt; Pathologist</t>
  </si>
  <si>
    <t>* VA BB will consider adding Test Name to the extract if available</t>
  </si>
  <si>
    <t>* VA BB will consider adding Lab Test to the extract if available</t>
  </si>
  <si>
    <t>* VA BB will consider adding Ordering Location to the extract if available</t>
  </si>
  <si>
    <t>* VA BB will consider adding Ordering Provider to the extract if available</t>
  </si>
  <si>
    <t>* VA BB will consider adding Reason to the extract if available</t>
  </si>
  <si>
    <t>* VA BB will consider adding CPT code to the extract if available</t>
  </si>
  <si>
    <t>Report --&gt; Reported by</t>
  </si>
  <si>
    <t>* TOL BB should consider adding Electron Microscopy report if available</t>
  </si>
  <si>
    <t>* VA BB will consider adding Status to the extract if available</t>
  </si>
  <si>
    <t>* VA BB will not add and may consider adding Test Name or comments</t>
  </si>
  <si>
    <t>* VA BB will not add as data is not available</t>
  </si>
  <si>
    <t>Report -&gt;  Provider</t>
  </si>
  <si>
    <t>Report --&gt; Provider</t>
  </si>
  <si>
    <t>* VA BB will consider adding Comments to the extract if available</t>
  </si>
  <si>
    <t>Data Domain - Anatomic Pathology</t>
  </si>
  <si>
    <t>Data Domain - Demographics</t>
  </si>
  <si>
    <t xml:space="preserve">Data is derived from PRIMARY VIEW (ID, name, gender, dob) and CORRELATION VIEW (address, marital status) containing the most recent DATE LAST TREATED
</t>
  </si>
  <si>
    <t xml:space="preserve">MHV BB pulls from all VAMCs where the Veteran was seen.
</t>
  </si>
  <si>
    <t>Person ID</t>
  </si>
  <si>
    <t xml:space="preserve">Marital Status </t>
  </si>
  <si>
    <t>Race</t>
  </si>
  <si>
    <t>Ethnicity</t>
  </si>
  <si>
    <t>City</t>
  </si>
  <si>
    <t xml:space="preserve">State </t>
  </si>
  <si>
    <t>Country</t>
  </si>
  <si>
    <t>Zip Code</t>
  </si>
  <si>
    <t>Home Phone Number</t>
  </si>
  <si>
    <t>Date of Birth</t>
  </si>
  <si>
    <t>Gender</t>
  </si>
  <si>
    <t>Name (First, Middle, Last)</t>
  </si>
  <si>
    <t>Marital Status</t>
  </si>
  <si>
    <r>
      <t>Name (</t>
    </r>
    <r>
      <rPr>
        <b/>
        <sz val="11"/>
        <color rgb="FF000000"/>
        <rFont val="Calibri"/>
        <family val="2"/>
        <scheme val="minor"/>
      </rPr>
      <t>First</t>
    </r>
    <r>
      <rPr>
        <sz val="11"/>
        <color rgb="FF000000"/>
        <rFont val="Calibri"/>
        <family val="2"/>
        <scheme val="minor"/>
      </rPr>
      <t xml:space="preserve">, Middle, </t>
    </r>
    <r>
      <rPr>
        <b/>
        <sz val="11"/>
        <color rgb="FF000000"/>
        <rFont val="Calibri"/>
        <family val="2"/>
        <scheme val="minor"/>
      </rPr>
      <t>Last</t>
    </r>
    <r>
      <rPr>
        <sz val="11"/>
        <color rgb="FF000000"/>
        <rFont val="Calibri"/>
        <family val="2"/>
        <scheme val="minor"/>
      </rPr>
      <t>)</t>
    </r>
  </si>
  <si>
    <r>
      <rPr>
        <b/>
        <sz val="11"/>
        <color rgb="FF000000"/>
        <rFont val="Calibri"/>
        <family val="2"/>
        <scheme val="minor"/>
      </rPr>
      <t>Street Address 1</t>
    </r>
    <r>
      <rPr>
        <sz val="11"/>
        <color rgb="FF000000"/>
        <rFont val="Calibri"/>
        <family val="2"/>
        <scheme val="minor"/>
      </rPr>
      <t>,  Street Address 2, Street Address 3</t>
    </r>
  </si>
  <si>
    <t>city</t>
  </si>
  <si>
    <t>state</t>
  </si>
  <si>
    <t>zip code</t>
  </si>
  <si>
    <t>County</t>
  </si>
  <si>
    <t>Age</t>
  </si>
  <si>
    <t>Work Phone Number</t>
  </si>
  <si>
    <t>SSN</t>
  </si>
  <si>
    <t xml:space="preserve">Displays what is currently available from iAS as Blue Button patient banner.
</t>
  </si>
  <si>
    <t>Encounter Date</t>
  </si>
  <si>
    <t>Reason for Visit</t>
  </si>
  <si>
    <t>Clinic</t>
  </si>
  <si>
    <t>Procedures</t>
  </si>
  <si>
    <t>Procedure</t>
  </si>
  <si>
    <t>Proccedure Date</t>
  </si>
  <si>
    <t>Data Domain - Encounters</t>
  </si>
  <si>
    <t xml:space="preserve">Encounters data  domain is not available in MHV BB. Separate data domains for Progress Notes, Admission Discharge Summary, Surgical Pathology, Cytology, and Electron Microscopy are available.
</t>
  </si>
  <si>
    <t xml:space="preserve">The Encounters data category is comprised of 15 months of Encounter Data and/or maximum of 10 encounters.
</t>
  </si>
  <si>
    <t xml:space="preserve">This section contains information for the 25 most recent historical outpatient encounters (completed) for the patient from all VA treatment facilities for which the encounter date was within the last 36 months. 
</t>
  </si>
  <si>
    <t>* TOL BB should consider adding this to the extract</t>
  </si>
  <si>
    <t>* TOL BB should consider adding  CPT coded value for Encounter Type if available.</t>
  </si>
  <si>
    <t xml:space="preserve">* TOL BB should consider adding Encounter Free Text </t>
  </si>
  <si>
    <t xml:space="preserve">* TOL BB should consider adding Encounter Description </t>
  </si>
  <si>
    <t>* VA CCD covers under the Procedure module</t>
  </si>
  <si>
    <t>* VA CCD covers under Procedure module</t>
  </si>
  <si>
    <t>* VA CCD Covers under the actual note of the encounter</t>
  </si>
  <si>
    <t>Total Elements (VA CCD + TOL BB Unique)</t>
  </si>
  <si>
    <t>* TOL BB should consider adding State if available through BHIE</t>
  </si>
  <si>
    <t>* TOL BB should consider adding City if available through BHIE</t>
  </si>
  <si>
    <t>* TOL BB should consider adding Address if available through BHIE</t>
  </si>
  <si>
    <t>* TOL BB should consider adding Country if available through BHIE</t>
  </si>
  <si>
    <t>* TOL BB should consider adding Zip Code if available through BHIE</t>
  </si>
  <si>
    <t>* TOL BB should consider adding Home Phone Number if available through BHIE</t>
  </si>
  <si>
    <t>* TOL BB should consider adding Marital Status if available through BHIE</t>
  </si>
  <si>
    <t>* TOL BB should consider adding Age if available through BHIE</t>
  </si>
  <si>
    <t>* TOL BB should consider adding County if available through BHIE</t>
  </si>
  <si>
    <t>* TOL BB should consider adding work Phone Number if available through BHIE</t>
  </si>
  <si>
    <t xml:space="preserve">* TOL BB will consider adding Date Entered - available in BHIE Adapter  </t>
  </si>
  <si>
    <t xml:space="preserve">* TOL BB will consider adding Reaction as this is available in BHIE Adapter  </t>
  </si>
  <si>
    <t xml:space="preserve">* VA CCD - VA Drug Class is not recommended to be added as the Clinicians feel this is specific to VA
* TOL BB will not add VA Drug Class as it is not available in BHIE </t>
  </si>
  <si>
    <t xml:space="preserve">* Observed/Historical is not recommended to be added to VA CCD as most of this infomation is historical
* TOL BB will not add Observed/Historical as it  is not available in BHIE </t>
  </si>
  <si>
    <t>* VA CCD - Comments data could be helpful, but there is no place to add to in the VA CCD</t>
  </si>
  <si>
    <t>Allergies</t>
  </si>
  <si>
    <t>Problem List</t>
  </si>
  <si>
    <t>Immunizations</t>
  </si>
  <si>
    <t>Chemistry-Hematology</t>
  </si>
  <si>
    <t>Microbiology</t>
  </si>
  <si>
    <t>Vital Signs</t>
  </si>
  <si>
    <t>Anatomic Pathology</t>
  </si>
  <si>
    <t>Encounters</t>
  </si>
  <si>
    <t>Support</t>
  </si>
  <si>
    <t>Plan of Care</t>
  </si>
  <si>
    <t>Insurance</t>
  </si>
  <si>
    <t>Language</t>
  </si>
  <si>
    <t>Data Domains / Modules</t>
  </si>
  <si>
    <t>VA Drug Class
Observed/Historical</t>
  </si>
  <si>
    <t>Problem Code</t>
  </si>
  <si>
    <t>Priority (Acute or Chronic)</t>
  </si>
  <si>
    <t>Cannot add to TOL
(Not available in BHIE)</t>
  </si>
  <si>
    <t>Severity Coded (if available)</t>
  </si>
  <si>
    <t>Advance Directive</t>
  </si>
  <si>
    <t>Pregnancy</t>
  </si>
  <si>
    <t>Demographics / Person Information</t>
  </si>
  <si>
    <t>Healthcare Provider</t>
  </si>
  <si>
    <t>* VA CCD currently does not have a place to add comments. This data could be helpful.
*  TOL BB can consider adding Comments which is available in the BHIE AHLTA</t>
  </si>
  <si>
    <t>Coded Product Name
Series</t>
  </si>
  <si>
    <t>* Coded Product Name</t>
  </si>
  <si>
    <t>*</t>
  </si>
  <si>
    <t xml:space="preserve">Need to verify if it is part of the VA CCD XML </t>
  </si>
  <si>
    <t>Data Domain not available in production today</t>
  </si>
  <si>
    <t>Key</t>
  </si>
  <si>
    <t xml:space="preserve">Severity Free Text
Severity Coded (SNOMED CT) </t>
  </si>
  <si>
    <t>Data Extraction Rules need harmonization</t>
  </si>
  <si>
    <t xml:space="preserve">Days Supply </t>
  </si>
  <si>
    <t>Type of Medication (SNOMED CT)
Ordering Provider 
Order Expiration Date/Time 
Refills Authorized
Dose Strength
Unit
Route of Administration</t>
  </si>
  <si>
    <t>Type of Medication (SNOMED CT)</t>
  </si>
  <si>
    <t xml:space="preserve">Instructions (SIG)
</t>
  </si>
  <si>
    <t xml:space="preserve">Result ID </t>
  </si>
  <si>
    <t>Specimen (maybe covered in the LOINC Code)</t>
  </si>
  <si>
    <t>Ordering Provider 
Ordering  Location &amp; Address
Performing Location &amp; Address 
Test Name 
Result Key 
Comments</t>
  </si>
  <si>
    <t>Qualifier</t>
  </si>
  <si>
    <t>Result ID
SNOMED Codes</t>
  </si>
  <si>
    <t>Electron Microscopy Results</t>
  </si>
  <si>
    <t>Eligibility Information
Employment Information</t>
  </si>
  <si>
    <t>Age
Place of Birth
Religion
County (Text)
Country
Work Phone number
Cell Phone Number
Email
Temporary Address</t>
  </si>
  <si>
    <t>VA Guardian
Civil Guardian</t>
  </si>
  <si>
    <t>Relationship</t>
  </si>
  <si>
    <r>
      <rPr>
        <u/>
        <sz val="11"/>
        <color theme="1"/>
        <rFont val="Calibri"/>
        <family val="2"/>
        <scheme val="minor"/>
      </rPr>
      <t>Targetted for Future Release</t>
    </r>
    <r>
      <rPr>
        <sz val="11"/>
        <color theme="1"/>
        <rFont val="Calibri"/>
        <family val="2"/>
        <scheme val="minor"/>
      </rPr>
      <t xml:space="preserve">
Occupation
Race
Temporary Address
Country
Religion
County (Text)</t>
    </r>
  </si>
  <si>
    <t>Available in future release</t>
  </si>
  <si>
    <t xml:space="preserve">Diagnosis
Procedure
Procedure Date </t>
  </si>
  <si>
    <t xml:space="preserve">Encounter ID 
Appointment Type
</t>
  </si>
  <si>
    <t xml:space="preserve">Encounter Description </t>
  </si>
  <si>
    <t>Encounter ID or Appointment ID</t>
  </si>
  <si>
    <t xml:space="preserve">Cannot add to VA CCD (due to specification C32/C83 or VPR/VistA constraints) </t>
  </si>
  <si>
    <t>Date</t>
  </si>
  <si>
    <t xml:space="preserve">Cannot add to VA BB (due to RPC/VistA constraints) </t>
  </si>
  <si>
    <t xml:space="preserve">Performing Location
Radiologist
Reason for Study
Clinical History
Report </t>
  </si>
  <si>
    <t>Add data domain</t>
  </si>
  <si>
    <t>Problem Code (ICD)
Acuity
Pregnancy (as a condition)</t>
  </si>
  <si>
    <t>Add data domain and include in Problem List</t>
  </si>
  <si>
    <t xml:space="preserve">Subscriber Date of Birth
Subscriber Address </t>
  </si>
  <si>
    <t>VA BB - Displays only Active Problems and has a 7 day hold.
TOL BB - Display Active and Inactive Problems
VA CCD - Displays Active and Inactive Problems and includes Pregnancy as a condition</t>
  </si>
  <si>
    <t>Problem Code
Onset Date
Pregnancy (as a condition)</t>
  </si>
  <si>
    <t>VA CCD - 10 most recent patient vital signs (inpatient and outpatient) from all VA treatment facilities for which the panel date taken was within the last 12 months.</t>
  </si>
  <si>
    <t>VA BB - defaults to up to 2 years of history. There is a 7 day hold after verification date.
TOL BB - Lab results will display four days after the certified date or  7 days from the collection date.
VA CCD - five most recent Chemistry and Hematology lab results from all VA treatment facilities for which the result date was within the last 12 months.</t>
  </si>
  <si>
    <t xml:space="preserve">VA BB - default includes up to 2 years of history. There is a 7 day hold after verification date.
TOL BB - displays four days after the certified date or 7 days from the collection date.  
</t>
  </si>
  <si>
    <t xml:space="preserve">VA BB - contains past VA appointments but are limited to 2 years from the date of the download request.
TOL BB - contains 15 months of Encounter Data and/or maximum of 10 encounters.
VA CCD - contains 25 most recent historical outpatient encounters for which the encounter date was within the last 36 months. 
</t>
  </si>
  <si>
    <t xml:space="preserve">VA BB - MHV displays all future VA appointments. 
VA CCD - This will be included in the Plan of Care module and will display appointments scheduled in the next 12 months, up to a maximum of 50 encounters. A maximum of 50 reminders will be displayed.
</t>
  </si>
  <si>
    <t xml:space="preserve">VA BB - Does not have a procedures module. VA Radiology results have a 7 days hold after Report Verified Date. There are No Delays for Addendums or Updated Records. 
VA CCD - contains 25 most recent historical surgical and radiological procedures for the patient for which the procedure date was within the last 12 months. </t>
  </si>
  <si>
    <t>Self Reported is available</t>
  </si>
  <si>
    <t xml:space="preserve">Collection Sample
Collected Location
</t>
  </si>
  <si>
    <t>* TOL BB - will consider adding Type - available in BHIE Adapter.</t>
  </si>
  <si>
    <t>Allergy Name &lt;----&gt; Allergen
Location &lt;----&gt; Facility</t>
  </si>
  <si>
    <t xml:space="preserve">Not Recommended to add to VA CCD (not useful for providers) </t>
  </si>
  <si>
    <t>Date Modified
Entered By</t>
  </si>
  <si>
    <t>Problem &lt;----&gt; Diagnosis
Location &lt;----&gt; Facility</t>
  </si>
  <si>
    <t>VA BB - includes a default of 6 months unless you select a different date range in your download request. 
TOL BB - Displays the outpatient prescriptions for the date range (based on last fill date). 
VA CCD - outpatient and self-reported) information from all VA treatment facilities for which the dispense date was within the last 15 months</t>
  </si>
  <si>
    <t>Refills Remaining &lt;----&gt; Refills Left
Last Filled ON &lt;----&gt; Last Fill Date
Initially Ordered On &lt;----&gt; Order Date
Days Supply &lt;----&gt; Days Supplied
Prescription Number &lt;----&gt; Rx Number
Pharmacy &lt;----&gt; Facility</t>
  </si>
  <si>
    <t xml:space="preserve">Recommend to add to VA CCD
</t>
  </si>
  <si>
    <t>Recommend to add to TOL BB</t>
  </si>
  <si>
    <t xml:space="preserve">Recommend to remove from VA CCD stylesheet display to Patient </t>
  </si>
  <si>
    <t xml:space="preserve">For the short term the following data elements cannot be added: Race, Ethnicity, Age, Gender, Marital Status, Street Address, City, State, Zip Code, County, Home Phone Number, Work Phone Number,   Country, Place of Birth, Cell Phone, Email Address, Religion
 - Eligibility Information
- Employment Information  </t>
  </si>
  <si>
    <t xml:space="preserve">Results Organizer Code 
Result Organizer Time </t>
  </si>
  <si>
    <t>Admission Discharge Summary</t>
  </si>
  <si>
    <t>Add Data Domain</t>
  </si>
  <si>
    <t>Progress Notes</t>
  </si>
  <si>
    <t>VA BB - MHV extracts all historical notes for which the Date/Time Entered is on or after a configurable date parameter setting. Initially only VA Notes where the initial note was from 01/01/13 forward will be made available. There is a 7 days (configurable) hold after the Signature Date/Time. Currently amendments do not have a 7 day hold. 
VA CCD - Available in VA CCD (C32 ) in the Encounters section.  Only completed and signed notes for History &amp; Physicals - a subset of Progress Notes are available. C62 documents are available up to a max of 200,</t>
  </si>
  <si>
    <t>Discharge Summary (is currently included in the C62 document type)</t>
  </si>
  <si>
    <t xml:space="preserve">This information is currently included in the C62 document type:
Note 
Date/Time Signed
Cosigned By </t>
  </si>
  <si>
    <t>Type</t>
  </si>
  <si>
    <t xml:space="preserve">Reaction
Date Entered
Severity Free Text
Severity Coded </t>
  </si>
  <si>
    <t xml:space="preserve">VA BB - MHV will not extract the Discharge Summary report from the VA EHR into the MHV eVault until 7 days after the Signature Date/Time and Status = Completed.
VA CCD - C62 documents are available up to a max of 200.
</t>
  </si>
  <si>
    <t>Available in C62</t>
  </si>
  <si>
    <t>Type of Report &lt;----&gt; Lab Type
Date/Time Obtained &lt;----&gt; Date/Time Collected</t>
  </si>
  <si>
    <t xml:space="preserve">VA BB - VA Pathology results have a 14 day hold which is configurable at the system level. Results include Surgical Pathology, Cytology and Microscopy.
TOL BB - display four days after the certified date or within 18 days from the collection date. Results include Bone Marrow, Cytology Gyn, Cytology non-Gyn, Surgical Pathology and Autopsy
VA CCD - Not available in the VA CCD (C32). C62 contains all Pathology reports including Surgical and Cytology. C62 documents are available up to a max of 200, within requested date range.
</t>
  </si>
  <si>
    <t>Lab Test
Test Name
Status
Ordering Provider
Ordering Location</t>
  </si>
  <si>
    <t>Admitting Specialty</t>
  </si>
  <si>
    <t>EKG</t>
  </si>
  <si>
    <t>Available in Future Release</t>
  </si>
  <si>
    <t xml:space="preserve">Requesting Provider
Performing Location
Interpreting Provider
Findings
Interpretation
Report </t>
  </si>
  <si>
    <t xml:space="preserve">Add data domain - already have future Appointments and Wellness Reminders, but need to include Orders and Procedures </t>
  </si>
  <si>
    <t>Summary Gap Analysis</t>
  </si>
  <si>
    <t>Inpatient/Outpatient
(Add a data domain for a list of Procedures for  Outpatient/Inpatient  Radiology Reports)</t>
  </si>
  <si>
    <t xml:space="preserve">Encounters data domain is not available. However past outpatient appointments could be considered as encounter information.
</t>
  </si>
  <si>
    <t xml:space="preserve">Recommend to add to MHV BB 
</t>
  </si>
  <si>
    <t xml:space="preserve">Not Recommended to add to MHV BB (not useful for patients) </t>
  </si>
  <si>
    <t>Data Labels  need harmonization
MHV BB &lt;----&gt; TOL BB</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</si>
</sst>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1"/>
      <color rgb="FF000000"/>
      <name val="Arial"/>
      <family val="2"/>
    </font>
    <font>
      <sz val="11"/>
      <color rgb="FFFF0000"/>
      <name val="Arial"/>
      <family val="2"/>
    </font>
    <font>
      <sz val="12"/>
      <color theme="1"/>
      <name val="Arial"/>
      <family val="2"/>
    </font>
    <font>
      <sz val="11"/>
      <name val="Calibri"/>
      <family val="2"/>
      <scheme val="minor"/>
    </font>
    <font>
      <b/>
      <sz val="11"/>
      <name val="Calibri"/>
      <family val="2"/>
      <scheme val="minor"/>
    </font>
    <font>
      <b/>
      <sz val="11"/>
      <color rgb="FFFF0000"/>
      <name val="Calibri"/>
      <family val="2"/>
      <scheme val="minor"/>
    </font>
    <font>
      <b/>
      <sz val="14"/>
      <color theme="1"/>
      <name val="Calibri"/>
      <family val="2"/>
      <scheme val="minor"/>
    </font>
    <font>
      <b/>
      <sz val="12"/>
      <color rgb="FF000000"/>
      <name val="Calibri"/>
      <family val="2"/>
      <scheme val="minor"/>
    </font>
    <font>
      <sz val="12"/>
      <color rgb="FF000000"/>
      <name val="Calibri"/>
      <family val="2"/>
      <scheme val="minor"/>
    </font>
    <font>
      <sz val="12"/>
      <color rgb="FFFF0000"/>
      <name val="Calibri"/>
      <family val="2"/>
      <scheme val="minor"/>
    </font>
    <font>
      <sz val="12"/>
      <name val="Calibri"/>
      <family val="2"/>
      <scheme val="minor"/>
    </font>
    <font>
      <b/>
      <sz val="12"/>
      <name val="Calibri"/>
      <family val="2"/>
      <scheme val="minor"/>
    </font>
    <font>
      <u/>
      <sz val="11"/>
      <color theme="1"/>
      <name val="Calibri"/>
      <family val="2"/>
      <scheme val="minor"/>
    </font>
  </fonts>
  <fills count="10">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rgb="FFFF0000"/>
        <bgColor indexed="64"/>
      </patternFill>
    </fill>
    <fill>
      <patternFill patternType="solid">
        <fgColor theme="6" tint="-0.249977111117893"/>
        <bgColor indexed="64"/>
      </patternFill>
    </fill>
    <fill>
      <patternFill patternType="solid">
        <fgColor theme="9" tint="-0.249977111117893"/>
        <bgColor indexed="64"/>
      </patternFill>
    </fill>
  </fills>
  <borders count="2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s>
  <cellStyleXfs count="1">
    <xf numFmtId="0" fontId="0" fillId="0" borderId="0"/>
  </cellStyleXfs>
  <cellXfs count="203">
    <xf numFmtId="0" fontId="0" fillId="0" borderId="0" xfId="0"/>
    <xf numFmtId="0" fontId="7" fillId="0" borderId="0" xfId="0" applyFont="1"/>
    <xf numFmtId="0" fontId="7" fillId="0" borderId="0" xfId="0" applyFont="1" applyAlignment="1">
      <alignment vertical="top" wrapText="1"/>
    </xf>
    <xf numFmtId="0" fontId="7" fillId="0" borderId="0" xfId="0" applyFont="1" applyAlignment="1">
      <alignment horizontal="left" vertical="top"/>
    </xf>
    <xf numFmtId="0" fontId="0" fillId="0" borderId="0" xfId="0" applyAlignment="1">
      <alignment vertical="top"/>
    </xf>
    <xf numFmtId="0" fontId="0" fillId="0" borderId="4" xfId="0" applyBorder="1" applyAlignment="1">
      <alignment vertical="top"/>
    </xf>
    <xf numFmtId="0" fontId="8" fillId="0" borderId="4" xfId="0" applyFont="1" applyBorder="1" applyAlignment="1">
      <alignment vertical="top" wrapText="1"/>
    </xf>
    <xf numFmtId="0" fontId="1" fillId="0" borderId="4" xfId="0" applyFont="1" applyFill="1" applyBorder="1" applyAlignment="1">
      <alignment vertical="top"/>
    </xf>
    <xf numFmtId="0" fontId="1" fillId="0" borderId="4" xfId="0" applyFont="1" applyFill="1" applyBorder="1" applyAlignment="1">
      <alignment vertical="top" wrapText="1"/>
    </xf>
    <xf numFmtId="0" fontId="8" fillId="0" borderId="4" xfId="0" applyFont="1" applyFill="1" applyBorder="1" applyAlignment="1">
      <alignment vertical="top" wrapText="1"/>
    </xf>
    <xf numFmtId="0" fontId="1" fillId="0" borderId="4" xfId="0" applyFont="1" applyBorder="1" applyAlignment="1">
      <alignment vertical="top"/>
    </xf>
    <xf numFmtId="0" fontId="1" fillId="0" borderId="4" xfId="0" applyFont="1" applyBorder="1" applyAlignment="1">
      <alignment vertical="top" wrapText="1"/>
    </xf>
    <xf numFmtId="0" fontId="0" fillId="0" borderId="4" xfId="0" applyFill="1" applyBorder="1" applyAlignment="1">
      <alignment vertical="top" wrapText="1"/>
    </xf>
    <xf numFmtId="0" fontId="8" fillId="0" borderId="0" xfId="0" applyFont="1" applyAlignment="1">
      <alignment vertical="top"/>
    </xf>
    <xf numFmtId="0" fontId="8" fillId="0" borderId="4" xfId="0" applyFont="1" applyBorder="1" applyAlignment="1">
      <alignment vertical="top"/>
    </xf>
    <xf numFmtId="0" fontId="8" fillId="0" borderId="15" xfId="0" applyFont="1" applyBorder="1" applyAlignment="1">
      <alignment vertical="top" wrapText="1"/>
    </xf>
    <xf numFmtId="0" fontId="1" fillId="0" borderId="14" xfId="0" applyFont="1" applyBorder="1" applyAlignment="1">
      <alignment vertical="top"/>
    </xf>
    <xf numFmtId="0" fontId="2" fillId="0" borderId="14" xfId="0" applyFont="1" applyBorder="1" applyAlignment="1">
      <alignment vertical="top"/>
    </xf>
    <xf numFmtId="0" fontId="1" fillId="0" borderId="14" xfId="0" applyFont="1" applyFill="1" applyBorder="1" applyAlignment="1">
      <alignment vertical="top"/>
    </xf>
    <xf numFmtId="0" fontId="8" fillId="0" borderId="15" xfId="0" applyFont="1" applyFill="1" applyBorder="1" applyAlignment="1">
      <alignment vertical="top" wrapText="1"/>
    </xf>
    <xf numFmtId="0" fontId="1" fillId="0" borderId="9" xfId="0" applyFont="1" applyBorder="1" applyAlignment="1">
      <alignment vertical="top" wrapText="1"/>
    </xf>
    <xf numFmtId="0" fontId="8" fillId="0" borderId="10" xfId="0" applyFont="1" applyBorder="1" applyAlignment="1">
      <alignment vertical="top" wrapText="1"/>
    </xf>
    <xf numFmtId="0" fontId="2" fillId="0" borderId="4" xfId="0" applyFont="1" applyFill="1" applyBorder="1" applyAlignment="1">
      <alignment vertical="top" wrapText="1"/>
    </xf>
    <xf numFmtId="0" fontId="0" fillId="0" borderId="18" xfId="0" applyFont="1" applyFill="1" applyBorder="1" applyAlignment="1">
      <alignment horizontal="left" vertical="top" wrapText="1"/>
    </xf>
    <xf numFmtId="0" fontId="2" fillId="0" borderId="18" xfId="0" applyFont="1" applyFill="1" applyBorder="1" applyAlignment="1">
      <alignment horizontal="center" vertical="top" wrapText="1"/>
    </xf>
    <xf numFmtId="0" fontId="0" fillId="0" borderId="0" xfId="0" applyFont="1"/>
    <xf numFmtId="0" fontId="11" fillId="0" borderId="0" xfId="0" applyFont="1"/>
    <xf numFmtId="0" fontId="12" fillId="2" borderId="2" xfId="0" applyFont="1" applyFill="1" applyBorder="1" applyAlignment="1">
      <alignment vertical="top" wrapText="1"/>
    </xf>
    <xf numFmtId="0" fontId="0" fillId="0" borderId="0" xfId="0" applyFont="1" applyAlignment="1">
      <alignment horizontal="left" vertical="top"/>
    </xf>
    <xf numFmtId="0" fontId="4" fillId="0" borderId="0" xfId="0" applyFont="1" applyBorder="1" applyAlignment="1">
      <alignment horizontal="right" vertical="top" wrapText="1"/>
    </xf>
    <xf numFmtId="0" fontId="1" fillId="0" borderId="0" xfId="0" applyFont="1" applyBorder="1" applyAlignment="1">
      <alignment vertical="top" wrapText="1"/>
    </xf>
    <xf numFmtId="0" fontId="8" fillId="0" borderId="0" xfId="0" applyFont="1" applyBorder="1" applyAlignment="1">
      <alignment vertical="top" wrapText="1"/>
    </xf>
    <xf numFmtId="0" fontId="4" fillId="0" borderId="0" xfId="0" applyFont="1" applyBorder="1" applyAlignment="1">
      <alignment horizontal="left" vertical="top" wrapText="1"/>
    </xf>
    <xf numFmtId="0" fontId="2" fillId="3" borderId="11" xfId="0" applyFont="1" applyFill="1" applyBorder="1" applyAlignment="1">
      <alignment horizontal="center" vertical="top"/>
    </xf>
    <xf numFmtId="0" fontId="2" fillId="3" borderId="13" xfId="0" applyFont="1" applyFill="1" applyBorder="1" applyAlignment="1">
      <alignment horizontal="center" vertical="top"/>
    </xf>
    <xf numFmtId="0" fontId="2" fillId="3" borderId="0" xfId="0" applyFont="1" applyFill="1" applyBorder="1" applyAlignment="1">
      <alignment horizontal="center" vertical="top"/>
    </xf>
    <xf numFmtId="0" fontId="2" fillId="0" borderId="5" xfId="0" applyFont="1" applyBorder="1" applyAlignment="1">
      <alignment vertical="top" wrapText="1"/>
    </xf>
    <xf numFmtId="0" fontId="2" fillId="0" borderId="7" xfId="0" applyFont="1" applyBorder="1" applyAlignment="1">
      <alignment horizontal="center" vertical="top"/>
    </xf>
    <xf numFmtId="0" fontId="2" fillId="0" borderId="0" xfId="0" applyFont="1" applyBorder="1" applyAlignment="1">
      <alignment horizontal="center" vertical="top"/>
    </xf>
    <xf numFmtId="0" fontId="2" fillId="0" borderId="14" xfId="0" applyFont="1" applyBorder="1" applyAlignment="1">
      <alignment vertical="top" wrapText="1"/>
    </xf>
    <xf numFmtId="0" fontId="2" fillId="0" borderId="15" xfId="0" applyFont="1" applyBorder="1" applyAlignment="1">
      <alignment horizontal="center" vertical="top"/>
    </xf>
    <xf numFmtId="0" fontId="2" fillId="0" borderId="8" xfId="0" applyFont="1" applyBorder="1" applyAlignment="1">
      <alignment vertical="top"/>
    </xf>
    <xf numFmtId="0" fontId="2" fillId="0" borderId="10" xfId="0" applyFont="1" applyBorder="1" applyAlignment="1">
      <alignment horizontal="center" vertical="top"/>
    </xf>
    <xf numFmtId="0" fontId="11" fillId="0" borderId="0" xfId="0" applyFont="1" applyAlignment="1">
      <alignment vertical="top"/>
    </xf>
    <xf numFmtId="0" fontId="0" fillId="0" borderId="14" xfId="0" applyFont="1" applyBorder="1" applyAlignment="1">
      <alignment vertical="top"/>
    </xf>
    <xf numFmtId="0" fontId="0" fillId="0" borderId="4" xfId="0" applyFont="1" applyBorder="1" applyAlignment="1">
      <alignment vertical="top"/>
    </xf>
    <xf numFmtId="0" fontId="0" fillId="0" borderId="4" xfId="0" applyFont="1" applyBorder="1" applyAlignment="1">
      <alignment vertical="top" wrapText="1"/>
    </xf>
    <xf numFmtId="0" fontId="0" fillId="0" borderId="14" xfId="0" applyFont="1" applyFill="1" applyBorder="1" applyAlignment="1">
      <alignment vertical="top"/>
    </xf>
    <xf numFmtId="0" fontId="0" fillId="0" borderId="4" xfId="0" applyFont="1" applyFill="1" applyBorder="1" applyAlignment="1">
      <alignment vertical="top"/>
    </xf>
    <xf numFmtId="0" fontId="0" fillId="0" borderId="4" xfId="0" applyFont="1" applyFill="1" applyBorder="1" applyAlignment="1">
      <alignment vertical="top" wrapText="1"/>
    </xf>
    <xf numFmtId="0" fontId="0" fillId="0" borderId="9" xfId="0" applyFont="1" applyBorder="1" applyAlignment="1">
      <alignment vertical="top"/>
    </xf>
    <xf numFmtId="0" fontId="0" fillId="0" borderId="0" xfId="0" applyFont="1" applyAlignment="1">
      <alignment vertical="top"/>
    </xf>
    <xf numFmtId="0" fontId="12" fillId="2" borderId="17" xfId="0" applyFont="1" applyFill="1" applyBorder="1" applyAlignment="1">
      <alignment vertical="top" wrapText="1"/>
    </xf>
    <xf numFmtId="0" fontId="16" fillId="2" borderId="17" xfId="0" applyFont="1" applyFill="1" applyBorder="1" applyAlignment="1">
      <alignment horizontal="left" vertical="top" wrapText="1"/>
    </xf>
    <xf numFmtId="0" fontId="0" fillId="0" borderId="14" xfId="0" applyFont="1" applyBorder="1" applyAlignment="1">
      <alignment horizontal="left" vertical="top"/>
    </xf>
    <xf numFmtId="0" fontId="0" fillId="0" borderId="8" xfId="0" applyFont="1" applyBorder="1" applyAlignment="1">
      <alignment horizontal="left" vertical="top"/>
    </xf>
    <xf numFmtId="0" fontId="4" fillId="0" borderId="5" xfId="0" applyFont="1" applyFill="1" applyBorder="1" applyAlignment="1">
      <alignment vertical="top" wrapText="1"/>
    </xf>
    <xf numFmtId="0" fontId="4" fillId="0" borderId="6" xfId="0" applyFont="1" applyFill="1" applyBorder="1" applyAlignment="1">
      <alignment vertical="top" wrapText="1"/>
    </xf>
    <xf numFmtId="0" fontId="8" fillId="0" borderId="7" xfId="0" applyFont="1" applyFill="1" applyBorder="1" applyAlignment="1">
      <alignment horizontal="left" vertical="top" wrapText="1"/>
    </xf>
    <xf numFmtId="0" fontId="8" fillId="0" borderId="0" xfId="0" applyFont="1" applyAlignment="1">
      <alignment horizontal="left" vertical="top"/>
    </xf>
    <xf numFmtId="0" fontId="9" fillId="3" borderId="0" xfId="0" applyFont="1" applyFill="1" applyBorder="1" applyAlignment="1">
      <alignment horizontal="center" vertical="top"/>
    </xf>
    <xf numFmtId="0" fontId="9" fillId="0" borderId="0" xfId="0" applyFont="1" applyBorder="1" applyAlignment="1">
      <alignment horizontal="center" vertical="top"/>
    </xf>
    <xf numFmtId="0" fontId="12" fillId="2" borderId="1" xfId="0" applyFont="1" applyFill="1" applyBorder="1" applyAlignment="1">
      <alignment vertical="top" wrapText="1"/>
    </xf>
    <xf numFmtId="0" fontId="16" fillId="2" borderId="2" xfId="0" applyFont="1" applyFill="1" applyBorder="1" applyAlignment="1">
      <alignment horizontal="left" vertical="top" wrapText="1"/>
    </xf>
    <xf numFmtId="0" fontId="3" fillId="0" borderId="4" xfId="0" applyFont="1" applyBorder="1" applyAlignment="1">
      <alignment horizontal="left" readingOrder="1"/>
    </xf>
    <xf numFmtId="0" fontId="4" fillId="0" borderId="4" xfId="0" applyFont="1" applyBorder="1" applyAlignment="1">
      <alignment horizontal="left" readingOrder="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5" xfId="0" applyFont="1" applyFill="1" applyBorder="1" applyAlignment="1">
      <alignment vertical="top" wrapText="1"/>
    </xf>
    <xf numFmtId="0" fontId="0" fillId="0" borderId="10" xfId="0" applyFont="1" applyFill="1" applyBorder="1" applyAlignment="1">
      <alignment vertical="top" wrapText="1"/>
    </xf>
    <xf numFmtId="0" fontId="0" fillId="0" borderId="6" xfId="0" applyFill="1" applyBorder="1" applyAlignment="1">
      <alignment horizontal="left" vertical="top" wrapText="1"/>
    </xf>
    <xf numFmtId="0" fontId="0" fillId="0" borderId="15" xfId="0" applyFill="1" applyBorder="1" applyAlignment="1">
      <alignment vertical="top" wrapText="1"/>
    </xf>
    <xf numFmtId="0" fontId="3" fillId="0" borderId="14" xfId="0" applyFont="1" applyBorder="1" applyAlignment="1">
      <alignment horizontal="left" vertical="top"/>
    </xf>
    <xf numFmtId="0" fontId="4" fillId="0" borderId="4" xfId="0" applyFont="1" applyBorder="1" applyAlignment="1">
      <alignment horizontal="left" vertical="top"/>
    </xf>
    <xf numFmtId="0" fontId="1" fillId="0" borderId="14" xfId="0" applyFont="1" applyBorder="1" applyAlignment="1">
      <alignment horizontal="left" vertical="top"/>
    </xf>
    <xf numFmtId="0" fontId="0" fillId="0" borderId="14" xfId="0" applyBorder="1" applyAlignment="1">
      <alignment horizontal="left" vertical="top"/>
    </xf>
    <xf numFmtId="0" fontId="4" fillId="0" borderId="14" xfId="0" applyFont="1" applyBorder="1" applyAlignment="1">
      <alignment horizontal="left" vertical="top"/>
    </xf>
    <xf numFmtId="0" fontId="13" fillId="0" borderId="14" xfId="0" applyFont="1" applyBorder="1" applyAlignment="1">
      <alignment horizontal="left" vertical="top"/>
    </xf>
    <xf numFmtId="0" fontId="4" fillId="0" borderId="8" xfId="0" applyFont="1" applyBorder="1" applyAlignment="1">
      <alignment horizontal="left" vertical="top"/>
    </xf>
    <xf numFmtId="0" fontId="4" fillId="0" borderId="9" xfId="0" applyFont="1" applyBorder="1" applyAlignment="1">
      <alignment horizontal="left" vertical="top"/>
    </xf>
    <xf numFmtId="0" fontId="10" fillId="0" borderId="4" xfId="0" applyFont="1" applyBorder="1" applyAlignment="1">
      <alignment vertical="top" wrapText="1"/>
    </xf>
    <xf numFmtId="0" fontId="10" fillId="0" borderId="4" xfId="0" applyFont="1" applyBorder="1" applyAlignment="1">
      <alignment vertical="top"/>
    </xf>
    <xf numFmtId="0" fontId="12" fillId="2" borderId="17" xfId="0" applyFont="1" applyFill="1" applyBorder="1" applyAlignment="1">
      <alignment horizontal="left" vertical="top" wrapText="1"/>
    </xf>
    <xf numFmtId="0" fontId="4" fillId="0" borderId="4" xfId="0" applyFont="1" applyBorder="1" applyAlignment="1">
      <alignment vertical="top" wrapText="1"/>
    </xf>
    <xf numFmtId="0" fontId="4" fillId="0" borderId="4" xfId="0" applyFont="1" applyBorder="1" applyAlignment="1">
      <alignment horizontal="right" vertical="top" wrapText="1"/>
    </xf>
    <xf numFmtId="0" fontId="4" fillId="0" borderId="5" xfId="0" applyFont="1" applyBorder="1" applyAlignment="1">
      <alignment vertical="top" wrapText="1"/>
    </xf>
    <xf numFmtId="0" fontId="4" fillId="0" borderId="6" xfId="0" applyFont="1" applyBorder="1" applyAlignment="1">
      <alignment vertical="top" wrapText="1"/>
    </xf>
    <xf numFmtId="0" fontId="4" fillId="0" borderId="7" xfId="0" applyFont="1" applyBorder="1" applyAlignment="1">
      <alignment horizontal="left" vertical="top" wrapText="1"/>
    </xf>
    <xf numFmtId="0" fontId="3" fillId="0" borderId="14" xfId="0" applyFont="1" applyBorder="1" applyAlignment="1">
      <alignment vertical="top" wrapText="1"/>
    </xf>
    <xf numFmtId="0" fontId="4" fillId="0" borderId="15" xfId="0" applyFont="1" applyBorder="1" applyAlignment="1">
      <alignment horizontal="left" vertical="top" wrapText="1"/>
    </xf>
    <xf numFmtId="0" fontId="1" fillId="0" borderId="14" xfId="0" applyFont="1" applyBorder="1" applyAlignment="1">
      <alignment vertical="top" wrapText="1"/>
    </xf>
    <xf numFmtId="0" fontId="4" fillId="0" borderId="14" xfId="0" applyFont="1" applyBorder="1" applyAlignment="1">
      <alignment vertical="top" wrapText="1"/>
    </xf>
    <xf numFmtId="0" fontId="4" fillId="0" borderId="14" xfId="0" applyFont="1" applyBorder="1" applyAlignment="1">
      <alignment horizontal="right" vertical="top" wrapText="1"/>
    </xf>
    <xf numFmtId="0" fontId="4" fillId="0" borderId="8" xfId="0" applyFont="1" applyBorder="1" applyAlignment="1">
      <alignment horizontal="right" vertical="top" wrapText="1"/>
    </xf>
    <xf numFmtId="0" fontId="8" fillId="0" borderId="9" xfId="0" applyFont="1" applyBorder="1" applyAlignment="1">
      <alignment vertical="top" wrapText="1"/>
    </xf>
    <xf numFmtId="0" fontId="4" fillId="0" borderId="10" xfId="0" applyFont="1" applyBorder="1" applyAlignment="1">
      <alignment horizontal="left" vertical="top" wrapText="1"/>
    </xf>
    <xf numFmtId="0" fontId="0" fillId="0" borderId="5" xfId="0" applyFont="1" applyBorder="1" applyAlignment="1">
      <alignment vertical="top" wrapText="1"/>
    </xf>
    <xf numFmtId="0" fontId="0" fillId="0" borderId="7" xfId="0" applyFont="1" applyBorder="1" applyAlignment="1">
      <alignment horizontal="center" vertical="top"/>
    </xf>
    <xf numFmtId="0" fontId="0" fillId="0" borderId="14" xfId="0" applyFont="1" applyBorder="1" applyAlignment="1">
      <alignment vertical="top" wrapText="1"/>
    </xf>
    <xf numFmtId="0" fontId="0" fillId="0" borderId="8" xfId="0" applyFont="1" applyBorder="1" applyAlignment="1">
      <alignment vertical="top"/>
    </xf>
    <xf numFmtId="0" fontId="0" fillId="0" borderId="10" xfId="0" applyFont="1" applyBorder="1" applyAlignment="1">
      <alignment horizontal="center" vertical="top"/>
    </xf>
    <xf numFmtId="0" fontId="12" fillId="2" borderId="3" xfId="0" applyFont="1" applyFill="1" applyBorder="1" applyAlignment="1">
      <alignment vertical="top" wrapText="1"/>
    </xf>
    <xf numFmtId="0" fontId="13" fillId="5" borderId="5" xfId="0" applyFont="1" applyFill="1" applyBorder="1" applyAlignment="1">
      <alignment vertical="top" wrapText="1"/>
    </xf>
    <xf numFmtId="0" fontId="13" fillId="5" borderId="6" xfId="0" applyFont="1" applyFill="1" applyBorder="1" applyAlignment="1">
      <alignment vertical="top" wrapText="1"/>
    </xf>
    <xf numFmtId="0" fontId="10" fillId="0" borderId="14" xfId="0" applyFont="1" applyBorder="1" applyAlignment="1">
      <alignment vertical="top" wrapText="1"/>
    </xf>
    <xf numFmtId="0" fontId="9" fillId="0" borderId="14" xfId="0" applyFont="1" applyBorder="1" applyAlignment="1">
      <alignment vertical="top" wrapText="1"/>
    </xf>
    <xf numFmtId="0" fontId="0" fillId="0" borderId="15" xfId="0" applyFont="1" applyBorder="1" applyAlignment="1">
      <alignment vertical="top" wrapText="1"/>
    </xf>
    <xf numFmtId="0" fontId="8" fillId="0" borderId="14" xfId="0" applyFont="1" applyBorder="1" applyAlignment="1">
      <alignment vertical="top" wrapText="1"/>
    </xf>
    <xf numFmtId="0" fontId="0" fillId="0" borderId="15" xfId="0" applyBorder="1" applyAlignment="1">
      <alignment vertical="top" wrapText="1"/>
    </xf>
    <xf numFmtId="0" fontId="8" fillId="0" borderId="8" xfId="0" applyFont="1" applyBorder="1" applyAlignment="1">
      <alignment vertical="top" wrapText="1"/>
    </xf>
    <xf numFmtId="0" fontId="8" fillId="0" borderId="9" xfId="0" applyFont="1" applyBorder="1" applyAlignment="1">
      <alignment vertical="top"/>
    </xf>
    <xf numFmtId="0" fontId="1" fillId="0" borderId="9" xfId="0" applyFont="1" applyBorder="1" applyAlignment="1">
      <alignment vertical="top"/>
    </xf>
    <xf numFmtId="0" fontId="15" fillId="2" borderId="0" xfId="0" applyFont="1" applyFill="1" applyBorder="1" applyAlignment="1">
      <alignment horizontal="left" vertical="top" wrapText="1"/>
    </xf>
    <xf numFmtId="0" fontId="9" fillId="3" borderId="11" xfId="0" applyFont="1" applyFill="1" applyBorder="1" applyAlignment="1">
      <alignment horizontal="center" vertical="top"/>
    </xf>
    <xf numFmtId="0" fontId="9" fillId="3" borderId="13" xfId="0" applyFont="1" applyFill="1" applyBorder="1" applyAlignment="1">
      <alignment horizontal="center" vertical="top"/>
    </xf>
    <xf numFmtId="0" fontId="8" fillId="0" borderId="5" xfId="0" applyFont="1" applyBorder="1" applyAlignment="1">
      <alignment vertical="top" wrapText="1"/>
    </xf>
    <xf numFmtId="0" fontId="8" fillId="0" borderId="7" xfId="0" applyFont="1" applyBorder="1" applyAlignment="1">
      <alignment horizontal="center" vertical="top"/>
    </xf>
    <xf numFmtId="0" fontId="8" fillId="0" borderId="14" xfId="0" applyFont="1" applyBorder="1" applyAlignment="1">
      <alignment vertical="top"/>
    </xf>
    <xf numFmtId="0" fontId="8" fillId="0" borderId="8" xfId="0" applyFont="1" applyBorder="1" applyAlignment="1">
      <alignment vertical="top"/>
    </xf>
    <xf numFmtId="0" fontId="8" fillId="0" borderId="10" xfId="0" applyFont="1" applyBorder="1" applyAlignment="1">
      <alignment horizontal="center" vertical="top"/>
    </xf>
    <xf numFmtId="0" fontId="2" fillId="0" borderId="8" xfId="0" applyFont="1" applyBorder="1" applyAlignment="1">
      <alignment vertical="top" wrapText="1"/>
    </xf>
    <xf numFmtId="0" fontId="0" fillId="0" borderId="5" xfId="0" applyFill="1" applyBorder="1" applyAlignment="1">
      <alignment horizontal="left" vertical="top" wrapText="1"/>
    </xf>
    <xf numFmtId="0" fontId="5" fillId="0" borderId="4" xfId="0" applyFont="1" applyBorder="1" applyAlignment="1">
      <alignment horizontal="left" readingOrder="1"/>
    </xf>
    <xf numFmtId="0" fontId="6" fillId="0" borderId="4" xfId="0" applyFont="1" applyBorder="1" applyAlignment="1">
      <alignment horizontal="left" readingOrder="1"/>
    </xf>
    <xf numFmtId="0" fontId="0" fillId="0" borderId="10" xfId="0" applyFill="1" applyBorder="1" applyAlignment="1">
      <alignment vertical="top" wrapText="1"/>
    </xf>
    <xf numFmtId="0" fontId="9" fillId="0" borderId="4" xfId="0" applyFont="1" applyFill="1" applyBorder="1" applyAlignment="1">
      <alignment vertical="top"/>
    </xf>
    <xf numFmtId="0" fontId="8" fillId="0" borderId="4" xfId="0" applyFont="1" applyFill="1" applyBorder="1" applyAlignment="1">
      <alignment vertical="top"/>
    </xf>
    <xf numFmtId="0" fontId="13" fillId="0" borderId="4" xfId="0" applyFont="1" applyFill="1" applyBorder="1" applyAlignment="1">
      <alignment vertical="top" wrapText="1"/>
    </xf>
    <xf numFmtId="0" fontId="1" fillId="0" borderId="4" xfId="0" applyFont="1" applyBorder="1" applyAlignment="1">
      <alignment horizontal="left" readingOrder="1"/>
    </xf>
    <xf numFmtId="0" fontId="13" fillId="0" borderId="5" xfId="0" applyFont="1" applyFill="1" applyBorder="1" applyAlignment="1">
      <alignment vertical="top" wrapText="1"/>
    </xf>
    <xf numFmtId="0" fontId="13" fillId="0" borderId="6" xfId="0" applyFont="1" applyFill="1" applyBorder="1" applyAlignment="1">
      <alignment vertical="top" wrapText="1"/>
    </xf>
    <xf numFmtId="0" fontId="13" fillId="0" borderId="7" xfId="0" applyFont="1" applyFill="1" applyBorder="1" applyAlignment="1">
      <alignment vertical="top" wrapText="1"/>
    </xf>
    <xf numFmtId="0" fontId="10" fillId="0" borderId="14" xfId="0" applyFont="1" applyBorder="1" applyAlignment="1">
      <alignment vertical="top"/>
    </xf>
    <xf numFmtId="0" fontId="4" fillId="0" borderId="14" xfId="0" applyFont="1" applyBorder="1" applyAlignment="1">
      <alignment vertical="top"/>
    </xf>
    <xf numFmtId="0" fontId="3" fillId="0" borderId="14" xfId="0" applyFont="1" applyBorder="1" applyAlignment="1">
      <alignment vertical="top"/>
    </xf>
    <xf numFmtId="0" fontId="3" fillId="0" borderId="14" xfId="0" applyFont="1" applyFill="1" applyBorder="1" applyAlignment="1">
      <alignment vertical="top"/>
    </xf>
    <xf numFmtId="0" fontId="4" fillId="0" borderId="14" xfId="0" applyFont="1" applyFill="1" applyBorder="1" applyAlignment="1">
      <alignment vertical="top"/>
    </xf>
    <xf numFmtId="0" fontId="8" fillId="0" borderId="15" xfId="0" applyFont="1" applyFill="1" applyBorder="1" applyAlignment="1">
      <alignment vertical="top"/>
    </xf>
    <xf numFmtId="0" fontId="1" fillId="0" borderId="8" xfId="0" applyFont="1" applyFill="1" applyBorder="1" applyAlignment="1">
      <alignment vertical="top"/>
    </xf>
    <xf numFmtId="0" fontId="1" fillId="0" borderId="9" xfId="0" applyFont="1" applyBorder="1" applyAlignment="1">
      <alignment horizontal="left" readingOrder="1"/>
    </xf>
    <xf numFmtId="0" fontId="8" fillId="0" borderId="9" xfId="0" applyFont="1" applyFill="1" applyBorder="1" applyAlignment="1">
      <alignment vertical="top"/>
    </xf>
    <xf numFmtId="0" fontId="13" fillId="2" borderId="5" xfId="0" applyFont="1" applyFill="1" applyBorder="1" applyAlignment="1">
      <alignment vertical="top" wrapText="1"/>
    </xf>
    <xf numFmtId="0" fontId="13" fillId="2" borderId="6" xfId="0" applyFont="1" applyFill="1" applyBorder="1" applyAlignment="1">
      <alignment vertical="top" wrapText="1"/>
    </xf>
    <xf numFmtId="0" fontId="16" fillId="2" borderId="7" xfId="0" applyFont="1" applyFill="1" applyBorder="1" applyAlignment="1">
      <alignment horizontal="left" vertical="top" wrapText="1"/>
    </xf>
    <xf numFmtId="0" fontId="10" fillId="5" borderId="14" xfId="0" applyFont="1" applyFill="1" applyBorder="1" applyAlignment="1">
      <alignment vertical="top"/>
    </xf>
    <xf numFmtId="0" fontId="9" fillId="5" borderId="4" xfId="0" applyFont="1" applyFill="1" applyBorder="1" applyAlignment="1">
      <alignment vertical="top"/>
    </xf>
    <xf numFmtId="0" fontId="8" fillId="5" borderId="15" xfId="0" applyFont="1" applyFill="1" applyBorder="1" applyAlignment="1">
      <alignment vertical="top"/>
    </xf>
    <xf numFmtId="0" fontId="9" fillId="5" borderId="14" xfId="0" applyFont="1" applyFill="1" applyBorder="1" applyAlignment="1">
      <alignment vertical="top"/>
    </xf>
    <xf numFmtId="0" fontId="9" fillId="5" borderId="15" xfId="0" applyFont="1" applyFill="1" applyBorder="1" applyAlignment="1">
      <alignment vertical="top"/>
    </xf>
    <xf numFmtId="0" fontId="1" fillId="5" borderId="14" xfId="0" applyFont="1" applyFill="1" applyBorder="1" applyAlignment="1">
      <alignment vertical="top"/>
    </xf>
    <xf numFmtId="0" fontId="8" fillId="5" borderId="4" xfId="0" applyFont="1" applyFill="1" applyBorder="1" applyAlignment="1">
      <alignment vertical="top"/>
    </xf>
    <xf numFmtId="0" fontId="8" fillId="5" borderId="15" xfId="0" applyFont="1" applyFill="1" applyBorder="1" applyAlignment="1">
      <alignment vertical="top" wrapText="1"/>
    </xf>
    <xf numFmtId="0" fontId="8" fillId="5" borderId="14" xfId="0" applyFont="1" applyFill="1" applyBorder="1" applyAlignment="1">
      <alignment vertical="top"/>
    </xf>
    <xf numFmtId="0" fontId="8" fillId="0" borderId="15" xfId="0" applyFont="1" applyBorder="1" applyAlignment="1">
      <alignment vertical="top"/>
    </xf>
    <xf numFmtId="0" fontId="1" fillId="0" borderId="0" xfId="0" applyFont="1" applyAlignment="1">
      <alignment vertical="top"/>
    </xf>
    <xf numFmtId="0" fontId="13" fillId="0" borderId="0" xfId="0" applyFont="1" applyAlignment="1">
      <alignment horizontal="left" indent="5"/>
    </xf>
    <xf numFmtId="0" fontId="2" fillId="0" borderId="0" xfId="0" applyFont="1" applyAlignment="1">
      <alignment vertical="top" wrapText="1"/>
    </xf>
    <xf numFmtId="0" fontId="0" fillId="0" borderId="0" xfId="0" applyAlignment="1">
      <alignment vertical="top" wrapText="1"/>
    </xf>
    <xf numFmtId="0" fontId="0" fillId="0" borderId="4" xfId="0" applyBorder="1" applyAlignment="1">
      <alignment vertical="top" wrapText="1"/>
    </xf>
    <xf numFmtId="0" fontId="2" fillId="2" borderId="22" xfId="0" applyFont="1" applyFill="1" applyBorder="1" applyAlignment="1">
      <alignment vertical="top" wrapText="1"/>
    </xf>
    <xf numFmtId="0" fontId="0" fillId="0" borderId="14" xfId="0" applyBorder="1" applyAlignment="1">
      <alignment vertical="top" wrapText="1"/>
    </xf>
    <xf numFmtId="0" fontId="0" fillId="0" borderId="8" xfId="0" applyBorder="1" applyAlignment="1">
      <alignment vertical="top" wrapText="1"/>
    </xf>
    <xf numFmtId="0" fontId="0" fillId="0" borderId="9"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2" fillId="2" borderId="19" xfId="0" applyFont="1" applyFill="1" applyBorder="1" applyAlignment="1">
      <alignment vertical="top" wrapText="1"/>
    </xf>
    <xf numFmtId="0" fontId="0" fillId="6" borderId="4" xfId="0" applyFill="1" applyBorder="1" applyAlignment="1">
      <alignment vertical="top"/>
    </xf>
    <xf numFmtId="0" fontId="0" fillId="6" borderId="0" xfId="0" applyFill="1" applyAlignment="1">
      <alignment vertical="top"/>
    </xf>
    <xf numFmtId="0" fontId="2" fillId="0" borderId="0" xfId="0" applyFont="1" applyAlignment="1">
      <alignment vertical="top"/>
    </xf>
    <xf numFmtId="0" fontId="0" fillId="0" borderId="25" xfId="0" applyBorder="1" applyAlignment="1">
      <alignment vertical="top" wrapText="1"/>
    </xf>
    <xf numFmtId="0" fontId="0" fillId="0" borderId="26" xfId="0" applyBorder="1" applyAlignment="1">
      <alignment vertical="top"/>
    </xf>
    <xf numFmtId="0" fontId="0" fillId="0" borderId="27" xfId="0" applyBorder="1" applyAlignment="1">
      <alignment vertical="top"/>
    </xf>
    <xf numFmtId="0" fontId="0" fillId="0" borderId="23" xfId="0" applyBorder="1" applyAlignment="1">
      <alignment vertical="top" wrapText="1"/>
    </xf>
    <xf numFmtId="0" fontId="0" fillId="6" borderId="4" xfId="0" applyFill="1" applyBorder="1" applyAlignment="1">
      <alignment vertical="top" wrapText="1"/>
    </xf>
    <xf numFmtId="0" fontId="0" fillId="0" borderId="26" xfId="0" applyBorder="1" applyAlignment="1">
      <alignment vertical="top" wrapText="1"/>
    </xf>
    <xf numFmtId="0" fontId="0" fillId="0" borderId="14" xfId="0" applyBorder="1" applyAlignment="1">
      <alignment vertical="top"/>
    </xf>
    <xf numFmtId="0" fontId="0" fillId="0" borderId="15" xfId="0" applyBorder="1" applyAlignment="1">
      <alignment vertical="top"/>
    </xf>
    <xf numFmtId="0" fontId="0" fillId="0" borderId="8" xfId="0" applyBorder="1" applyAlignment="1">
      <alignment vertical="top"/>
    </xf>
    <xf numFmtId="0" fontId="0" fillId="0" borderId="10" xfId="0" applyBorder="1" applyAlignment="1">
      <alignment vertical="top"/>
    </xf>
    <xf numFmtId="0" fontId="0" fillId="0" borderId="6" xfId="0" applyBorder="1" applyAlignment="1">
      <alignment vertical="top" wrapText="1"/>
    </xf>
    <xf numFmtId="0" fontId="0" fillId="0" borderId="6" xfId="0" applyBorder="1" applyAlignment="1">
      <alignment vertical="top"/>
    </xf>
    <xf numFmtId="0" fontId="0" fillId="0" borderId="28" xfId="0" applyBorder="1" applyAlignment="1">
      <alignment vertical="top"/>
    </xf>
    <xf numFmtId="0" fontId="0" fillId="0" borderId="0" xfId="0" applyBorder="1" applyAlignment="1">
      <alignment vertical="top" wrapText="1"/>
    </xf>
    <xf numFmtId="0" fontId="0" fillId="0" borderId="0" xfId="0" applyBorder="1" applyAlignment="1">
      <alignment vertical="top"/>
    </xf>
    <xf numFmtId="0" fontId="2" fillId="7" borderId="21" xfId="0" applyFont="1" applyFill="1" applyBorder="1" applyAlignment="1">
      <alignment vertical="top" wrapText="1"/>
    </xf>
    <xf numFmtId="0" fontId="2" fillId="7" borderId="19" xfId="0" applyFont="1" applyFill="1" applyBorder="1" applyAlignment="1">
      <alignment vertical="top" wrapText="1"/>
    </xf>
    <xf numFmtId="0" fontId="2" fillId="8" borderId="21" xfId="0" applyFont="1" applyFill="1" applyBorder="1" applyAlignment="1">
      <alignment vertical="top" wrapText="1"/>
    </xf>
    <xf numFmtId="0" fontId="2" fillId="9" borderId="21" xfId="0" applyFont="1" applyFill="1" applyBorder="1" applyAlignment="1">
      <alignment vertical="top" wrapText="1"/>
    </xf>
    <xf numFmtId="0" fontId="2" fillId="2" borderId="5" xfId="0" applyFont="1" applyFill="1" applyBorder="1" applyAlignment="1">
      <alignment vertical="top" wrapText="1"/>
    </xf>
    <xf numFmtId="0" fontId="2" fillId="2" borderId="14" xfId="0" applyFont="1" applyFill="1"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0" fontId="0" fillId="5" borderId="4" xfId="0" applyFill="1" applyBorder="1" applyAlignment="1">
      <alignment vertical="top" wrapText="1"/>
    </xf>
    <xf numFmtId="14" fontId="2" fillId="0" borderId="0" xfId="0" applyNumberFormat="1" applyFont="1" applyAlignment="1">
      <alignment vertical="top"/>
    </xf>
    <xf numFmtId="0" fontId="0" fillId="0" borderId="0" xfId="0" quotePrefix="1" applyFont="1" applyAlignment="1">
      <alignment vertical="top" wrapText="1"/>
    </xf>
    <xf numFmtId="0" fontId="0" fillId="0" borderId="0" xfId="0" applyFont="1" applyAlignment="1">
      <alignment vertical="top" wrapText="1"/>
    </xf>
    <xf numFmtId="0" fontId="0" fillId="4" borderId="19" xfId="0" applyFill="1" applyBorder="1" applyAlignment="1">
      <alignment horizontal="center" vertical="top" wrapText="1"/>
    </xf>
    <xf numFmtId="0" fontId="0" fillId="4" borderId="16" xfId="0" applyFont="1" applyFill="1" applyBorder="1" applyAlignment="1">
      <alignment horizontal="center" vertical="top" wrapText="1"/>
    </xf>
    <xf numFmtId="0" fontId="0" fillId="4" borderId="12" xfId="0" applyFont="1" applyFill="1" applyBorder="1" applyAlignment="1">
      <alignment horizontal="center" vertical="top" wrapText="1"/>
    </xf>
    <xf numFmtId="0" fontId="8" fillId="0" borderId="0" xfId="0" quotePrefix="1" applyFont="1" applyAlignment="1">
      <alignment vertical="top" wrapText="1"/>
    </xf>
    <xf numFmtId="0" fontId="8" fillId="0" borderId="0" xfId="0" applyFont="1" applyAlignment="1">
      <alignment vertical="top" wrapText="1"/>
    </xf>
    <xf numFmtId="0" fontId="8" fillId="4" borderId="20" xfId="0" applyFont="1" applyFill="1" applyBorder="1" applyAlignment="1">
      <alignment vertical="top" wrapText="1"/>
    </xf>
    <xf numFmtId="0" fontId="8" fillId="4" borderId="0"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abSelected="1" workbookViewId="0">
      <pane xSplit="1" ySplit="3" topLeftCell="B10" activePane="bottomRight" state="frozen"/>
      <selection pane="topRight" activeCell="B1" sqref="B1"/>
      <selection pane="bottomLeft" activeCell="A4" sqref="A4"/>
      <selection pane="bottomRight" activeCell="D1" sqref="D1"/>
    </sheetView>
  </sheetViews>
  <sheetFormatPr defaultRowHeight="15" x14ac:dyDescent="0.25"/>
  <cols>
    <col min="1" max="1" width="4.42578125" style="4" customWidth="1"/>
    <col min="2" max="2" width="27.5703125" style="157" customWidth="1"/>
    <col min="3" max="3" width="30.140625" style="4" customWidth="1"/>
    <col min="4" max="4" width="27.5703125" style="4" customWidth="1"/>
    <col min="5" max="5" width="31" style="4" customWidth="1"/>
    <col min="6" max="6" width="29.42578125" style="4" customWidth="1"/>
    <col min="7" max="7" width="28.7109375" style="4" customWidth="1"/>
    <col min="8" max="8" width="30.140625" style="4" customWidth="1"/>
    <col min="9" max="9" width="29.140625" style="4" customWidth="1"/>
    <col min="10" max="11" width="30.42578125" style="4" customWidth="1"/>
    <col min="12" max="12" width="54.42578125" style="4" customWidth="1"/>
    <col min="13" max="13" width="44.28515625" style="4" customWidth="1"/>
    <col min="14" max="14" width="15.85546875" style="4" customWidth="1"/>
    <col min="15" max="16384" width="9.140625" style="4"/>
  </cols>
  <sheetData>
    <row r="1" spans="1:13" ht="18.75" x14ac:dyDescent="0.25">
      <c r="B1" s="43" t="s">
        <v>397</v>
      </c>
      <c r="C1" s="193">
        <v>41374</v>
      </c>
    </row>
    <row r="2" spans="1:13" ht="15.75" thickBot="1" x14ac:dyDescent="0.3"/>
    <row r="3" spans="1:13" s="156" customFormat="1" ht="45.75" thickBot="1" x14ac:dyDescent="0.3">
      <c r="B3" s="159" t="s">
        <v>310</v>
      </c>
      <c r="C3" s="186" t="s">
        <v>400</v>
      </c>
      <c r="D3" s="186" t="s">
        <v>374</v>
      </c>
      <c r="E3" s="186" t="s">
        <v>375</v>
      </c>
      <c r="F3" s="187" t="s">
        <v>369</v>
      </c>
      <c r="G3" s="187" t="s">
        <v>401</v>
      </c>
      <c r="H3" s="187" t="s">
        <v>376</v>
      </c>
      <c r="I3" s="184" t="s">
        <v>349</v>
      </c>
      <c r="J3" s="185" t="s">
        <v>314</v>
      </c>
      <c r="K3" s="184" t="s">
        <v>351</v>
      </c>
      <c r="L3" s="165" t="s">
        <v>328</v>
      </c>
      <c r="M3" s="165" t="s">
        <v>402</v>
      </c>
    </row>
    <row r="4" spans="1:13" ht="65.25" customHeight="1" x14ac:dyDescent="0.25">
      <c r="A4" s="4">
        <v>1</v>
      </c>
      <c r="B4" s="188" t="s">
        <v>298</v>
      </c>
      <c r="C4" s="179" t="s">
        <v>327</v>
      </c>
      <c r="D4" s="180" t="s">
        <v>15</v>
      </c>
      <c r="E4" s="179" t="s">
        <v>385</v>
      </c>
      <c r="F4" s="179" t="s">
        <v>311</v>
      </c>
      <c r="G4" s="180"/>
      <c r="H4" s="179" t="s">
        <v>315</v>
      </c>
      <c r="I4" s="181"/>
      <c r="J4" s="169" t="s">
        <v>386</v>
      </c>
      <c r="K4" s="169"/>
      <c r="L4" s="190"/>
      <c r="M4" s="191" t="s">
        <v>368</v>
      </c>
    </row>
    <row r="5" spans="1:13" ht="105.75" customHeight="1" thickBot="1" x14ac:dyDescent="0.3">
      <c r="A5" s="4">
        <v>2</v>
      </c>
      <c r="B5" s="189" t="s">
        <v>0</v>
      </c>
      <c r="C5" s="182" t="s">
        <v>330</v>
      </c>
      <c r="D5" s="5" t="s">
        <v>329</v>
      </c>
      <c r="E5" s="158" t="s">
        <v>332</v>
      </c>
      <c r="F5" s="5"/>
      <c r="G5" s="5"/>
      <c r="H5" s="5" t="s">
        <v>331</v>
      </c>
      <c r="I5" s="163"/>
      <c r="J5" s="170" t="s">
        <v>331</v>
      </c>
      <c r="K5" s="170"/>
      <c r="L5" s="160" t="s">
        <v>372</v>
      </c>
      <c r="M5" s="108" t="s">
        <v>373</v>
      </c>
    </row>
    <row r="6" spans="1:13" ht="81.75" customHeight="1" x14ac:dyDescent="0.25">
      <c r="A6" s="4">
        <v>3</v>
      </c>
      <c r="B6" s="189" t="s">
        <v>299</v>
      </c>
      <c r="C6" s="158" t="s">
        <v>358</v>
      </c>
      <c r="D6" s="5" t="s">
        <v>313</v>
      </c>
      <c r="E6" s="158" t="s">
        <v>354</v>
      </c>
      <c r="F6" s="5"/>
      <c r="G6" s="158" t="s">
        <v>370</v>
      </c>
      <c r="H6" s="5" t="s">
        <v>312</v>
      </c>
      <c r="I6" s="163" t="s">
        <v>15</v>
      </c>
      <c r="J6" s="170" t="s">
        <v>15</v>
      </c>
      <c r="K6" s="170"/>
      <c r="L6" s="190" t="s">
        <v>357</v>
      </c>
      <c r="M6" s="108" t="s">
        <v>371</v>
      </c>
    </row>
    <row r="7" spans="1:13" ht="33" customHeight="1" x14ac:dyDescent="0.25">
      <c r="A7" s="4">
        <v>4</v>
      </c>
      <c r="B7" s="189" t="s">
        <v>300</v>
      </c>
      <c r="C7" s="5" t="s">
        <v>137</v>
      </c>
      <c r="D7" s="10" t="s">
        <v>322</v>
      </c>
      <c r="E7" s="166" t="s">
        <v>353</v>
      </c>
      <c r="F7" s="5"/>
      <c r="G7" s="158" t="s">
        <v>321</v>
      </c>
      <c r="H7" s="5" t="s">
        <v>133</v>
      </c>
      <c r="I7" s="163"/>
      <c r="J7" s="170"/>
      <c r="K7" s="170"/>
      <c r="L7" s="175"/>
      <c r="M7" s="176"/>
    </row>
    <row r="8" spans="1:13" ht="107.25" customHeight="1" x14ac:dyDescent="0.25">
      <c r="A8" s="4">
        <v>5</v>
      </c>
      <c r="B8" s="189" t="s">
        <v>301</v>
      </c>
      <c r="C8" s="158" t="s">
        <v>102</v>
      </c>
      <c r="D8" s="158" t="s">
        <v>334</v>
      </c>
      <c r="E8" s="5" t="s">
        <v>333</v>
      </c>
      <c r="F8" s="5"/>
      <c r="G8" s="5"/>
      <c r="H8" s="5" t="s">
        <v>102</v>
      </c>
      <c r="I8" s="172" t="s">
        <v>335</v>
      </c>
      <c r="J8" s="174" t="s">
        <v>378</v>
      </c>
      <c r="K8" s="174"/>
      <c r="L8" s="160" t="s">
        <v>360</v>
      </c>
      <c r="M8" s="176"/>
    </row>
    <row r="9" spans="1:13" ht="62.25" customHeight="1" x14ac:dyDescent="0.25">
      <c r="A9" s="4">
        <v>6</v>
      </c>
      <c r="B9" s="189" t="s">
        <v>302</v>
      </c>
      <c r="C9" s="5" t="s">
        <v>117</v>
      </c>
      <c r="D9" s="166" t="s">
        <v>353</v>
      </c>
      <c r="E9" s="5"/>
      <c r="F9" s="5"/>
      <c r="G9" s="5" t="s">
        <v>40</v>
      </c>
      <c r="H9" s="5"/>
      <c r="I9" s="163"/>
      <c r="J9" s="174" t="s">
        <v>366</v>
      </c>
      <c r="K9" s="170"/>
      <c r="L9" s="160" t="s">
        <v>361</v>
      </c>
      <c r="M9" s="176"/>
    </row>
    <row r="10" spans="1:13" ht="60.75" customHeight="1" x14ac:dyDescent="0.25">
      <c r="A10" s="4">
        <v>7</v>
      </c>
      <c r="B10" s="189" t="s">
        <v>303</v>
      </c>
      <c r="C10" s="5" t="s">
        <v>194</v>
      </c>
      <c r="D10" s="5"/>
      <c r="E10" s="166" t="s">
        <v>353</v>
      </c>
      <c r="F10" s="5"/>
      <c r="G10" s="5"/>
      <c r="H10" s="5"/>
      <c r="I10" s="163" t="s">
        <v>336</v>
      </c>
      <c r="J10" s="170"/>
      <c r="K10" s="170"/>
      <c r="L10" s="160" t="s">
        <v>359</v>
      </c>
      <c r="M10" s="176"/>
    </row>
    <row r="11" spans="1:13" ht="165" customHeight="1" x14ac:dyDescent="0.25">
      <c r="A11" s="4">
        <v>8</v>
      </c>
      <c r="B11" s="189" t="s">
        <v>304</v>
      </c>
      <c r="C11" s="158" t="s">
        <v>391</v>
      </c>
      <c r="D11" s="5"/>
      <c r="E11" s="158" t="s">
        <v>337</v>
      </c>
      <c r="F11" s="5"/>
      <c r="G11" s="5"/>
      <c r="H11" s="5" t="s">
        <v>102</v>
      </c>
      <c r="I11" s="172"/>
      <c r="J11" s="170" t="s">
        <v>338</v>
      </c>
      <c r="K11" s="170"/>
      <c r="L11" s="160" t="s">
        <v>390</v>
      </c>
      <c r="M11" s="108" t="s">
        <v>389</v>
      </c>
    </row>
    <row r="12" spans="1:13" ht="165.75" customHeight="1" x14ac:dyDescent="0.25">
      <c r="A12" s="4">
        <v>9</v>
      </c>
      <c r="B12" s="189" t="s">
        <v>318</v>
      </c>
      <c r="C12" s="158" t="s">
        <v>343</v>
      </c>
      <c r="D12" s="158" t="s">
        <v>340</v>
      </c>
      <c r="E12" s="158"/>
      <c r="F12" s="183"/>
      <c r="G12" s="5" t="s">
        <v>242</v>
      </c>
      <c r="H12" s="5"/>
      <c r="I12" s="172" t="s">
        <v>339</v>
      </c>
      <c r="J12" s="174" t="s">
        <v>377</v>
      </c>
      <c r="K12" s="174"/>
      <c r="L12" s="175"/>
      <c r="M12" s="176"/>
    </row>
    <row r="13" spans="1:13" ht="139.5" customHeight="1" x14ac:dyDescent="0.25">
      <c r="A13" s="4">
        <v>10</v>
      </c>
      <c r="B13" s="189" t="s">
        <v>305</v>
      </c>
      <c r="C13" s="173" t="s">
        <v>399</v>
      </c>
      <c r="D13" s="5"/>
      <c r="E13" s="158" t="s">
        <v>346</v>
      </c>
      <c r="F13" s="5"/>
      <c r="G13" s="158" t="s">
        <v>348</v>
      </c>
      <c r="H13" s="158" t="s">
        <v>348</v>
      </c>
      <c r="I13" s="172" t="s">
        <v>345</v>
      </c>
      <c r="J13" s="170" t="s">
        <v>347</v>
      </c>
      <c r="K13" s="170"/>
      <c r="L13" s="160" t="s">
        <v>362</v>
      </c>
      <c r="M13" s="176"/>
    </row>
    <row r="14" spans="1:13" ht="48" customHeight="1" x14ac:dyDescent="0.25">
      <c r="A14" s="4">
        <v>11</v>
      </c>
      <c r="B14" s="189" t="s">
        <v>306</v>
      </c>
      <c r="C14" s="158" t="s">
        <v>342</v>
      </c>
      <c r="D14" s="158" t="s">
        <v>341</v>
      </c>
      <c r="E14" s="166" t="s">
        <v>353</v>
      </c>
      <c r="F14" s="5"/>
      <c r="G14" s="5"/>
      <c r="H14" s="5"/>
      <c r="I14" s="163" t="s">
        <v>350</v>
      </c>
      <c r="J14" s="170"/>
      <c r="K14" s="170" t="s">
        <v>350</v>
      </c>
      <c r="L14" s="175"/>
      <c r="M14" s="176"/>
    </row>
    <row r="15" spans="1:13" ht="107.25" customHeight="1" x14ac:dyDescent="0.25">
      <c r="A15" s="4">
        <v>12</v>
      </c>
      <c r="B15" s="189" t="s">
        <v>268</v>
      </c>
      <c r="C15" s="192" t="s">
        <v>398</v>
      </c>
      <c r="D15" s="5"/>
      <c r="E15" s="166" t="s">
        <v>353</v>
      </c>
      <c r="F15" s="5"/>
      <c r="G15" s="5"/>
      <c r="H15" s="5"/>
      <c r="I15" s="172" t="s">
        <v>352</v>
      </c>
      <c r="J15" s="170"/>
      <c r="K15" s="170"/>
      <c r="L15" s="160" t="s">
        <v>364</v>
      </c>
      <c r="M15" s="176"/>
    </row>
    <row r="16" spans="1:13" ht="82.5" customHeight="1" x14ac:dyDescent="0.25">
      <c r="A16" s="4">
        <v>13</v>
      </c>
      <c r="B16" s="189" t="s">
        <v>307</v>
      </c>
      <c r="C16" s="173" t="s">
        <v>396</v>
      </c>
      <c r="D16" s="166" t="s">
        <v>344</v>
      </c>
      <c r="E16" s="166" t="s">
        <v>353</v>
      </c>
      <c r="F16" s="5"/>
      <c r="G16" s="5"/>
      <c r="H16" s="5"/>
      <c r="I16" s="163"/>
      <c r="J16" s="170"/>
      <c r="K16" s="170"/>
      <c r="L16" s="160" t="s">
        <v>363</v>
      </c>
      <c r="M16" s="176"/>
    </row>
    <row r="17" spans="1:13" ht="71.25" customHeight="1" x14ac:dyDescent="0.25">
      <c r="A17" s="4">
        <v>14</v>
      </c>
      <c r="B17" s="189" t="s">
        <v>379</v>
      </c>
      <c r="C17" s="192" t="s">
        <v>392</v>
      </c>
      <c r="D17" s="166" t="s">
        <v>388</v>
      </c>
      <c r="E17" s="166" t="s">
        <v>380</v>
      </c>
      <c r="F17" s="5"/>
      <c r="G17" s="5"/>
      <c r="H17" s="5"/>
      <c r="I17" s="172" t="s">
        <v>383</v>
      </c>
      <c r="J17" s="170"/>
      <c r="K17" s="170"/>
      <c r="L17" s="160" t="s">
        <v>387</v>
      </c>
      <c r="M17" s="176"/>
    </row>
    <row r="18" spans="1:13" ht="170.25" customHeight="1" x14ac:dyDescent="0.25">
      <c r="A18" s="4">
        <v>15</v>
      </c>
      <c r="B18" s="189" t="s">
        <v>381</v>
      </c>
      <c r="C18" s="192"/>
      <c r="D18" s="166" t="s">
        <v>388</v>
      </c>
      <c r="E18" s="166" t="s">
        <v>380</v>
      </c>
      <c r="F18" s="5"/>
      <c r="G18" s="158"/>
      <c r="H18" s="5"/>
      <c r="I18" s="172" t="s">
        <v>384</v>
      </c>
      <c r="J18" s="170"/>
      <c r="K18" s="174"/>
      <c r="L18" s="160" t="s">
        <v>382</v>
      </c>
      <c r="M18" s="176"/>
    </row>
    <row r="19" spans="1:13" ht="92.25" customHeight="1" x14ac:dyDescent="0.25">
      <c r="A19" s="4">
        <v>16</v>
      </c>
      <c r="B19" s="189" t="s">
        <v>393</v>
      </c>
      <c r="C19" s="192" t="s">
        <v>395</v>
      </c>
      <c r="D19" s="173" t="s">
        <v>394</v>
      </c>
      <c r="E19" s="166" t="s">
        <v>380</v>
      </c>
      <c r="F19" s="5"/>
      <c r="G19" s="158"/>
      <c r="H19" s="5"/>
      <c r="I19" s="172"/>
      <c r="J19" s="170"/>
      <c r="K19" s="174"/>
      <c r="L19" s="160"/>
      <c r="M19" s="176"/>
    </row>
    <row r="20" spans="1:13" ht="45" customHeight="1" x14ac:dyDescent="0.25">
      <c r="A20" s="4">
        <v>17</v>
      </c>
      <c r="B20" s="189" t="s">
        <v>308</v>
      </c>
      <c r="C20" s="158" t="s">
        <v>356</v>
      </c>
      <c r="D20" s="166" t="s">
        <v>344</v>
      </c>
      <c r="E20" s="166" t="s">
        <v>353</v>
      </c>
      <c r="F20" s="5"/>
      <c r="G20" s="5"/>
      <c r="H20" s="5"/>
      <c r="I20" s="163"/>
      <c r="J20" s="170"/>
      <c r="K20" s="170"/>
      <c r="L20" s="175"/>
      <c r="M20" s="176"/>
    </row>
    <row r="21" spans="1:13" ht="24" customHeight="1" x14ac:dyDescent="0.25">
      <c r="A21" s="4">
        <v>18</v>
      </c>
      <c r="B21" s="189" t="s">
        <v>309</v>
      </c>
      <c r="C21" s="166" t="s">
        <v>353</v>
      </c>
      <c r="D21" s="5"/>
      <c r="E21" s="166" t="s">
        <v>353</v>
      </c>
      <c r="F21" s="5"/>
      <c r="G21" s="5"/>
      <c r="H21" s="5"/>
      <c r="I21" s="163"/>
      <c r="J21" s="170" t="s">
        <v>309</v>
      </c>
      <c r="K21" s="170"/>
      <c r="L21" s="175"/>
      <c r="M21" s="176"/>
    </row>
    <row r="22" spans="1:13" x14ac:dyDescent="0.25">
      <c r="A22" s="4">
        <v>19</v>
      </c>
      <c r="B22" s="189" t="s">
        <v>316</v>
      </c>
      <c r="C22" s="173" t="s">
        <v>353</v>
      </c>
      <c r="D22" s="166" t="s">
        <v>344</v>
      </c>
      <c r="E22" s="166" t="s">
        <v>353</v>
      </c>
      <c r="F22" s="5"/>
      <c r="G22" s="5"/>
      <c r="H22" s="5"/>
      <c r="I22" s="163"/>
      <c r="J22" s="170"/>
      <c r="K22" s="170"/>
      <c r="L22" s="175"/>
      <c r="M22" s="176"/>
    </row>
    <row r="23" spans="1:13" ht="30" x14ac:dyDescent="0.25">
      <c r="A23" s="4">
        <v>20</v>
      </c>
      <c r="B23" s="189" t="s">
        <v>317</v>
      </c>
      <c r="C23" s="173" t="s">
        <v>355</v>
      </c>
      <c r="D23" s="166" t="s">
        <v>344</v>
      </c>
      <c r="E23" s="173" t="s">
        <v>355</v>
      </c>
      <c r="F23" s="5"/>
      <c r="G23" s="5"/>
      <c r="H23" s="5"/>
      <c r="I23" s="163"/>
      <c r="J23" s="170"/>
      <c r="K23" s="170"/>
      <c r="L23" s="175"/>
      <c r="M23" s="176"/>
    </row>
    <row r="24" spans="1:13" x14ac:dyDescent="0.25">
      <c r="A24" s="4">
        <v>21</v>
      </c>
      <c r="B24" s="189" t="s">
        <v>86</v>
      </c>
      <c r="C24" s="5"/>
      <c r="D24" s="5"/>
      <c r="E24" s="5"/>
      <c r="F24" s="5"/>
      <c r="G24" s="5"/>
      <c r="H24" s="5"/>
      <c r="I24" s="163"/>
      <c r="J24" s="170"/>
      <c r="K24" s="170"/>
      <c r="L24" s="175"/>
      <c r="M24" s="176"/>
    </row>
    <row r="25" spans="1:13" x14ac:dyDescent="0.25">
      <c r="A25" s="4">
        <v>22</v>
      </c>
      <c r="B25" s="189" t="s">
        <v>319</v>
      </c>
      <c r="C25" s="166" t="s">
        <v>365</v>
      </c>
      <c r="D25" s="166"/>
      <c r="E25" s="166"/>
      <c r="F25" s="5"/>
      <c r="G25" s="5"/>
      <c r="H25" s="5"/>
      <c r="I25" s="163"/>
      <c r="J25" s="170"/>
      <c r="K25" s="170"/>
      <c r="L25" s="175"/>
      <c r="M25" s="176"/>
    </row>
    <row r="26" spans="1:13" x14ac:dyDescent="0.25">
      <c r="A26" s="4">
        <v>23</v>
      </c>
      <c r="B26" s="189" t="s">
        <v>15</v>
      </c>
      <c r="C26" s="166"/>
      <c r="D26" s="5"/>
      <c r="E26" s="166"/>
      <c r="F26" s="5"/>
      <c r="G26" s="5"/>
      <c r="H26" s="5"/>
      <c r="I26" s="163"/>
      <c r="J26" s="170"/>
      <c r="K26" s="170"/>
      <c r="L26" s="175"/>
      <c r="M26" s="176"/>
    </row>
    <row r="27" spans="1:13" x14ac:dyDescent="0.25">
      <c r="B27" s="160"/>
      <c r="C27" s="5"/>
      <c r="D27" s="5"/>
      <c r="E27" s="5"/>
      <c r="F27" s="5"/>
      <c r="G27" s="5"/>
      <c r="H27" s="5"/>
      <c r="I27" s="163"/>
      <c r="J27" s="170"/>
      <c r="K27" s="170"/>
      <c r="L27" s="175"/>
      <c r="M27" s="176"/>
    </row>
    <row r="28" spans="1:13" ht="15.75" thickBot="1" x14ac:dyDescent="0.3">
      <c r="B28" s="161"/>
      <c r="C28" s="162"/>
      <c r="D28" s="162"/>
      <c r="E28" s="162"/>
      <c r="F28" s="162"/>
      <c r="G28" s="162"/>
      <c r="H28" s="162"/>
      <c r="I28" s="164"/>
      <c r="J28" s="171"/>
      <c r="K28" s="171"/>
      <c r="L28" s="177"/>
      <c r="M28" s="178"/>
    </row>
    <row r="30" spans="1:13" x14ac:dyDescent="0.25">
      <c r="A30" s="168" t="s">
        <v>326</v>
      </c>
    </row>
    <row r="31" spans="1:13" x14ac:dyDescent="0.25">
      <c r="A31" s="154" t="s">
        <v>323</v>
      </c>
      <c r="B31" s="4" t="s">
        <v>324</v>
      </c>
    </row>
    <row r="32" spans="1:13" x14ac:dyDescent="0.25">
      <c r="A32" s="167"/>
      <c r="B32" s="4" t="s">
        <v>325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A4" workbookViewId="0">
      <selection activeCell="B4" sqref="B4"/>
    </sheetView>
  </sheetViews>
  <sheetFormatPr defaultRowHeight="15" x14ac:dyDescent="0.25"/>
  <cols>
    <col min="1" max="1" width="37.140625" customWidth="1"/>
    <col min="2" max="2" width="36.7109375" customWidth="1"/>
    <col min="3" max="3" width="30.42578125" customWidth="1"/>
    <col min="4" max="4" width="37.28515625" customWidth="1"/>
    <col min="5" max="5" width="31.85546875" customWidth="1"/>
  </cols>
  <sheetData>
    <row r="1" spans="1:4" ht="18.75" x14ac:dyDescent="0.25">
      <c r="A1" s="43" t="s">
        <v>239</v>
      </c>
    </row>
    <row r="2" spans="1:4" ht="15.75" thickBot="1" x14ac:dyDescent="0.3"/>
    <row r="3" spans="1:4" ht="32.25" thickBot="1" x14ac:dyDescent="0.3">
      <c r="A3" s="101" t="s">
        <v>1</v>
      </c>
      <c r="B3" s="52" t="s">
        <v>19</v>
      </c>
      <c r="C3" s="52" t="s">
        <v>24</v>
      </c>
      <c r="D3" s="53" t="s">
        <v>63</v>
      </c>
    </row>
    <row r="4" spans="1:4" ht="94.5" x14ac:dyDescent="0.25">
      <c r="A4" s="129" t="s">
        <v>240</v>
      </c>
      <c r="B4" s="130" t="s">
        <v>241</v>
      </c>
      <c r="C4" s="130" t="s">
        <v>264</v>
      </c>
      <c r="D4" s="131"/>
    </row>
    <row r="5" spans="1:4" x14ac:dyDescent="0.25">
      <c r="A5" s="132" t="s">
        <v>242</v>
      </c>
      <c r="B5" s="14"/>
      <c r="C5" s="125"/>
      <c r="D5" s="19"/>
    </row>
    <row r="6" spans="1:4" x14ac:dyDescent="0.25">
      <c r="A6" s="133" t="s">
        <v>255</v>
      </c>
      <c r="B6" s="14" t="s">
        <v>253</v>
      </c>
      <c r="C6" s="14" t="s">
        <v>253</v>
      </c>
      <c r="D6" s="19"/>
    </row>
    <row r="7" spans="1:4" ht="30" x14ac:dyDescent="0.25">
      <c r="A7" s="91" t="s">
        <v>256</v>
      </c>
      <c r="B7" s="83" t="s">
        <v>256</v>
      </c>
      <c r="C7" s="125"/>
      <c r="D7" s="19" t="s">
        <v>285</v>
      </c>
    </row>
    <row r="8" spans="1:4" ht="30" x14ac:dyDescent="0.25">
      <c r="A8" s="134" t="s">
        <v>246</v>
      </c>
      <c r="B8" s="14" t="s">
        <v>257</v>
      </c>
      <c r="C8" s="125"/>
      <c r="D8" s="19" t="s">
        <v>284</v>
      </c>
    </row>
    <row r="9" spans="1:4" ht="30" x14ac:dyDescent="0.25">
      <c r="A9" s="135" t="s">
        <v>247</v>
      </c>
      <c r="B9" s="14" t="s">
        <v>258</v>
      </c>
      <c r="C9" s="125"/>
      <c r="D9" s="19" t="s">
        <v>283</v>
      </c>
    </row>
    <row r="10" spans="1:4" ht="30" x14ac:dyDescent="0.25">
      <c r="A10" s="18" t="s">
        <v>248</v>
      </c>
      <c r="B10" s="14"/>
      <c r="C10" s="125"/>
      <c r="D10" s="19" t="s">
        <v>286</v>
      </c>
    </row>
    <row r="11" spans="1:4" ht="30" x14ac:dyDescent="0.25">
      <c r="A11" s="134" t="s">
        <v>249</v>
      </c>
      <c r="B11" s="14" t="s">
        <v>259</v>
      </c>
      <c r="C11" s="125"/>
      <c r="D11" s="19" t="s">
        <v>287</v>
      </c>
    </row>
    <row r="12" spans="1:4" ht="30" x14ac:dyDescent="0.25">
      <c r="A12" s="134" t="s">
        <v>250</v>
      </c>
      <c r="B12" s="126" t="s">
        <v>250</v>
      </c>
      <c r="C12" s="14"/>
      <c r="D12" s="19" t="s">
        <v>288</v>
      </c>
    </row>
    <row r="13" spans="1:4" x14ac:dyDescent="0.25">
      <c r="A13" s="134" t="s">
        <v>251</v>
      </c>
      <c r="B13" s="126" t="s">
        <v>251</v>
      </c>
      <c r="C13" s="126" t="s">
        <v>251</v>
      </c>
      <c r="D13" s="19"/>
    </row>
    <row r="14" spans="1:4" ht="30" x14ac:dyDescent="0.25">
      <c r="A14" s="134" t="s">
        <v>252</v>
      </c>
      <c r="B14" s="14" t="s">
        <v>252</v>
      </c>
      <c r="C14" s="14"/>
      <c r="D14" s="19" t="s">
        <v>288</v>
      </c>
    </row>
    <row r="15" spans="1:4" ht="30" x14ac:dyDescent="0.25">
      <c r="A15" s="136" t="s">
        <v>243</v>
      </c>
      <c r="B15" s="126" t="s">
        <v>254</v>
      </c>
      <c r="C15" s="126"/>
      <c r="D15" s="19" t="s">
        <v>289</v>
      </c>
    </row>
    <row r="16" spans="1:4" x14ac:dyDescent="0.25">
      <c r="A16" s="18" t="s">
        <v>244</v>
      </c>
      <c r="B16" s="7"/>
      <c r="C16" s="126"/>
      <c r="D16" s="19"/>
    </row>
    <row r="17" spans="1:4" x14ac:dyDescent="0.25">
      <c r="A17" s="18" t="s">
        <v>245</v>
      </c>
      <c r="B17" s="126"/>
      <c r="C17" s="126"/>
      <c r="D17" s="137"/>
    </row>
    <row r="18" spans="1:4" x14ac:dyDescent="0.25">
      <c r="A18" s="18"/>
      <c r="B18" s="126"/>
      <c r="C18" s="7" t="s">
        <v>263</v>
      </c>
      <c r="D18" s="137"/>
    </row>
    <row r="19" spans="1:4" ht="30" x14ac:dyDescent="0.25">
      <c r="A19" s="18"/>
      <c r="B19" s="128" t="s">
        <v>261</v>
      </c>
      <c r="C19" s="126"/>
      <c r="D19" s="19" t="s">
        <v>290</v>
      </c>
    </row>
    <row r="20" spans="1:4" ht="30" x14ac:dyDescent="0.25">
      <c r="A20" s="18"/>
      <c r="B20" s="128" t="s">
        <v>260</v>
      </c>
      <c r="C20" s="126"/>
      <c r="D20" s="19" t="s">
        <v>291</v>
      </c>
    </row>
    <row r="21" spans="1:4" ht="30.75" thickBot="1" x14ac:dyDescent="0.3">
      <c r="A21" s="138"/>
      <c r="B21" s="139" t="s">
        <v>262</v>
      </c>
      <c r="C21" s="140"/>
      <c r="D21" s="19" t="s">
        <v>292</v>
      </c>
    </row>
    <row r="23" spans="1:4" x14ac:dyDescent="0.25">
      <c r="A23" s="194" t="s">
        <v>26</v>
      </c>
      <c r="B23" s="195"/>
      <c r="C23" s="195"/>
      <c r="D23" s="195"/>
    </row>
    <row r="24" spans="1:4" x14ac:dyDescent="0.25">
      <c r="A24" s="194" t="s">
        <v>27</v>
      </c>
      <c r="B24" s="195"/>
      <c r="C24" s="195"/>
      <c r="D24" s="195"/>
    </row>
    <row r="25" spans="1:4" ht="15.75" thickBot="1" x14ac:dyDescent="0.3">
      <c r="A25" s="51"/>
      <c r="B25" s="51"/>
      <c r="C25" s="4"/>
      <c r="D25" s="4"/>
    </row>
    <row r="26" spans="1:4" ht="15.75" thickBot="1" x14ac:dyDescent="0.3">
      <c r="A26" s="33" t="s">
        <v>18</v>
      </c>
      <c r="B26" s="34" t="s">
        <v>31</v>
      </c>
      <c r="C26" s="4"/>
      <c r="D26" s="4"/>
    </row>
    <row r="27" spans="1:4" x14ac:dyDescent="0.25">
      <c r="A27" s="36" t="s">
        <v>28</v>
      </c>
      <c r="B27" s="37" t="str">
        <f>4&amp;" ("&amp;ROUND((4/B30)*100,0)&amp;"%)"</f>
        <v>4 (25%)</v>
      </c>
      <c r="C27" s="4"/>
    </row>
    <row r="28" spans="1:4" x14ac:dyDescent="0.25">
      <c r="A28" s="39" t="s">
        <v>29</v>
      </c>
      <c r="B28" s="40" t="str">
        <f>3&amp;" ("&amp;ROUND((3/B30)*100,0)&amp;"%)"</f>
        <v>3 (19%)</v>
      </c>
      <c r="C28" s="4"/>
    </row>
    <row r="29" spans="1:4" x14ac:dyDescent="0.25">
      <c r="A29" s="17" t="s">
        <v>30</v>
      </c>
      <c r="B29" s="40" t="str">
        <f>9&amp;" ("&amp;ROUND((9/B30)*100,0)&amp;"%)"</f>
        <v>9 (56%)</v>
      </c>
      <c r="C29" s="51"/>
    </row>
    <row r="30" spans="1:4" ht="30.75" thickBot="1" x14ac:dyDescent="0.3">
      <c r="A30" s="120" t="s">
        <v>78</v>
      </c>
      <c r="B30" s="42">
        <v>16</v>
      </c>
      <c r="C30" s="51"/>
    </row>
  </sheetData>
  <mergeCells count="2">
    <mergeCell ref="A23:D23"/>
    <mergeCell ref="A24:D2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5" workbookViewId="0">
      <selection activeCell="C28" sqref="C28"/>
    </sheetView>
  </sheetViews>
  <sheetFormatPr defaultRowHeight="15" x14ac:dyDescent="0.25"/>
  <cols>
    <col min="1" max="1" width="37.42578125" style="4" customWidth="1"/>
    <col min="2" max="2" width="39.42578125" style="4" customWidth="1"/>
    <col min="3" max="3" width="42.140625" style="4" customWidth="1"/>
    <col min="4" max="4" width="50.140625" style="4" customWidth="1"/>
    <col min="5" max="16384" width="9.140625" style="4"/>
  </cols>
  <sheetData>
    <row r="1" spans="1:5" ht="18.75" x14ac:dyDescent="0.25">
      <c r="A1" s="43" t="s">
        <v>271</v>
      </c>
    </row>
    <row r="2" spans="1:5" ht="15.75" thickBot="1" x14ac:dyDescent="0.3"/>
    <row r="3" spans="1:5" ht="16.5" thickBot="1" x14ac:dyDescent="0.3">
      <c r="A3" s="101" t="s">
        <v>1</v>
      </c>
      <c r="B3" s="52" t="s">
        <v>19</v>
      </c>
      <c r="C3" s="52" t="s">
        <v>24</v>
      </c>
      <c r="D3" s="53" t="s">
        <v>63</v>
      </c>
    </row>
    <row r="4" spans="1:5" ht="110.25" x14ac:dyDescent="0.25">
      <c r="A4" s="141" t="s">
        <v>274</v>
      </c>
      <c r="B4" s="142" t="s">
        <v>272</v>
      </c>
      <c r="C4" s="142" t="s">
        <v>273</v>
      </c>
      <c r="D4" s="143"/>
    </row>
    <row r="5" spans="1:5" x14ac:dyDescent="0.25">
      <c r="A5" s="144" t="s">
        <v>197</v>
      </c>
      <c r="B5" s="145"/>
      <c r="C5" s="145"/>
      <c r="D5" s="146" t="s">
        <v>275</v>
      </c>
      <c r="E5" s="51"/>
    </row>
    <row r="6" spans="1:5" x14ac:dyDescent="0.25">
      <c r="A6" s="147" t="s">
        <v>198</v>
      </c>
      <c r="B6" s="145"/>
      <c r="C6" s="150" t="s">
        <v>265</v>
      </c>
      <c r="D6" s="148"/>
    </row>
    <row r="7" spans="1:5" ht="30" x14ac:dyDescent="0.25">
      <c r="A7" s="149" t="s">
        <v>200</v>
      </c>
      <c r="B7" s="150"/>
      <c r="C7" s="150"/>
      <c r="D7" s="151" t="s">
        <v>276</v>
      </c>
    </row>
    <row r="8" spans="1:5" x14ac:dyDescent="0.25">
      <c r="A8" s="144" t="s">
        <v>201</v>
      </c>
      <c r="B8" s="145"/>
      <c r="C8" s="145"/>
      <c r="D8" s="146" t="s">
        <v>277</v>
      </c>
    </row>
    <row r="9" spans="1:5" x14ac:dyDescent="0.25">
      <c r="A9" s="149" t="s">
        <v>202</v>
      </c>
      <c r="B9" s="150"/>
      <c r="C9" s="150"/>
      <c r="D9" s="146" t="s">
        <v>278</v>
      </c>
    </row>
    <row r="10" spans="1:5" x14ac:dyDescent="0.25">
      <c r="A10" s="152" t="s">
        <v>203</v>
      </c>
      <c r="B10" s="150"/>
      <c r="C10" s="150" t="s">
        <v>266</v>
      </c>
      <c r="D10" s="146"/>
    </row>
    <row r="11" spans="1:5" x14ac:dyDescent="0.25">
      <c r="A11" s="149" t="s">
        <v>204</v>
      </c>
      <c r="B11" s="150"/>
      <c r="C11" s="150"/>
      <c r="D11" s="146"/>
    </row>
    <row r="12" spans="1:5" x14ac:dyDescent="0.25">
      <c r="A12" s="149" t="s">
        <v>205</v>
      </c>
      <c r="B12" s="150"/>
      <c r="C12" s="150"/>
      <c r="D12" s="146"/>
    </row>
    <row r="13" spans="1:5" x14ac:dyDescent="0.25">
      <c r="A13" s="152" t="s">
        <v>84</v>
      </c>
      <c r="B13" s="150"/>
      <c r="C13" s="150" t="s">
        <v>84</v>
      </c>
      <c r="D13" s="146"/>
    </row>
    <row r="14" spans="1:5" x14ac:dyDescent="0.25">
      <c r="A14" s="152" t="s">
        <v>206</v>
      </c>
      <c r="B14" s="150"/>
      <c r="C14" s="150" t="s">
        <v>21</v>
      </c>
      <c r="D14" s="146"/>
    </row>
    <row r="15" spans="1:5" x14ac:dyDescent="0.25">
      <c r="A15" s="117"/>
      <c r="B15" s="14"/>
      <c r="C15" s="10" t="s">
        <v>267</v>
      </c>
      <c r="D15" s="153" t="s">
        <v>281</v>
      </c>
    </row>
    <row r="16" spans="1:5" x14ac:dyDescent="0.25">
      <c r="A16" s="117"/>
      <c r="B16" s="14"/>
      <c r="C16" s="10" t="s">
        <v>80</v>
      </c>
      <c r="D16" s="153" t="s">
        <v>281</v>
      </c>
    </row>
    <row r="17" spans="1:4" x14ac:dyDescent="0.25">
      <c r="A17" s="117"/>
      <c r="B17" s="14"/>
      <c r="C17" s="154"/>
      <c r="D17" s="153"/>
    </row>
    <row r="18" spans="1:4" x14ac:dyDescent="0.25">
      <c r="A18" s="117"/>
      <c r="B18" s="14"/>
      <c r="C18" s="10" t="s">
        <v>269</v>
      </c>
      <c r="D18" s="153" t="s">
        <v>279</v>
      </c>
    </row>
    <row r="19" spans="1:4" x14ac:dyDescent="0.25">
      <c r="A19" s="117"/>
      <c r="B19" s="14"/>
      <c r="C19" s="10" t="s">
        <v>270</v>
      </c>
      <c r="D19" s="153" t="s">
        <v>280</v>
      </c>
    </row>
    <row r="21" spans="1:4" x14ac:dyDescent="0.25">
      <c r="A21" s="194" t="s">
        <v>26</v>
      </c>
      <c r="B21" s="195"/>
      <c r="C21" s="195"/>
      <c r="D21" s="195"/>
    </row>
    <row r="22" spans="1:4" x14ac:dyDescent="0.25">
      <c r="A22" s="194" t="s">
        <v>27</v>
      </c>
      <c r="B22" s="195"/>
      <c r="C22" s="195"/>
      <c r="D22" s="195"/>
    </row>
    <row r="23" spans="1:4" ht="15.75" thickBot="1" x14ac:dyDescent="0.3">
      <c r="A23" s="51"/>
      <c r="B23" s="51"/>
    </row>
    <row r="24" spans="1:4" ht="15.75" thickBot="1" x14ac:dyDescent="0.3">
      <c r="A24" s="33" t="s">
        <v>18</v>
      </c>
      <c r="B24" s="34" t="s">
        <v>31</v>
      </c>
    </row>
    <row r="25" spans="1:4" x14ac:dyDescent="0.25">
      <c r="A25" s="36" t="s">
        <v>28</v>
      </c>
      <c r="B25" s="37" t="str">
        <f>6&amp;" ("&amp;ROUND((6/B28)*100, 0)&amp;"%)"</f>
        <v>6 (43%)</v>
      </c>
    </row>
    <row r="26" spans="1:4" x14ac:dyDescent="0.25">
      <c r="A26" s="39" t="s">
        <v>185</v>
      </c>
      <c r="B26" s="40" t="str">
        <f>4&amp;" ("&amp;ROUND((4/B28)*100,0)&amp;"%)"</f>
        <v>4 (29%)</v>
      </c>
    </row>
    <row r="27" spans="1:4" x14ac:dyDescent="0.25">
      <c r="A27" s="17" t="s">
        <v>30</v>
      </c>
      <c r="B27" s="40" t="str">
        <f>4&amp;" ("&amp;ROUND((4/B28)*100,0)&amp;"%)"</f>
        <v>4 (29%)</v>
      </c>
      <c r="C27" s="51"/>
    </row>
    <row r="28" spans="1:4" ht="30.75" thickBot="1" x14ac:dyDescent="0.3">
      <c r="A28" s="120" t="s">
        <v>282</v>
      </c>
      <c r="B28" s="42">
        <v>14</v>
      </c>
      <c r="C28" s="51"/>
    </row>
  </sheetData>
  <mergeCells count="2">
    <mergeCell ref="A21:D21"/>
    <mergeCell ref="A22:D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heetViews>
  <sheetFormatPr defaultRowHeight="15" x14ac:dyDescent="0.2"/>
  <cols>
    <col min="1" max="1" width="41.85546875" style="1" customWidth="1"/>
    <col min="2" max="2" width="30.85546875" style="1" customWidth="1"/>
    <col min="3" max="3" width="30.42578125" style="1" customWidth="1"/>
    <col min="4" max="4" width="65" style="3" customWidth="1"/>
    <col min="5" max="5" width="51.85546875" style="1" customWidth="1"/>
    <col min="6" max="16384" width="9.140625" style="1"/>
  </cols>
  <sheetData>
    <row r="1" spans="1:5" ht="18.75" x14ac:dyDescent="0.3">
      <c r="A1" s="26" t="s">
        <v>23</v>
      </c>
      <c r="B1" s="25"/>
      <c r="C1" s="25"/>
      <c r="D1" s="28"/>
    </row>
    <row r="2" spans="1:5" ht="16.5" thickBot="1" x14ac:dyDescent="0.3">
      <c r="A2" s="25"/>
      <c r="B2" s="25"/>
      <c r="C2" s="25"/>
      <c r="D2" s="28"/>
    </row>
    <row r="3" spans="1:5" ht="37.5" customHeight="1" thickBot="1" x14ac:dyDescent="0.3">
      <c r="A3" s="52" t="s">
        <v>1</v>
      </c>
      <c r="B3" s="52" t="s">
        <v>19</v>
      </c>
      <c r="C3" s="52" t="s">
        <v>24</v>
      </c>
      <c r="D3" s="82" t="s">
        <v>63</v>
      </c>
      <c r="E3" s="155"/>
    </row>
    <row r="4" spans="1:5" ht="63.75" customHeight="1" x14ac:dyDescent="0.25">
      <c r="A4" s="85" t="s">
        <v>16</v>
      </c>
      <c r="B4" s="86" t="s">
        <v>17</v>
      </c>
      <c r="C4" s="86" t="s">
        <v>22</v>
      </c>
      <c r="D4" s="87"/>
      <c r="E4" s="155"/>
    </row>
    <row r="5" spans="1:5" ht="24" customHeight="1" x14ac:dyDescent="0.25">
      <c r="A5" s="88" t="s">
        <v>2</v>
      </c>
      <c r="B5" s="83" t="s">
        <v>3</v>
      </c>
      <c r="C5" s="83" t="s">
        <v>20</v>
      </c>
      <c r="D5" s="89"/>
      <c r="E5" s="155"/>
    </row>
    <row r="6" spans="1:5" ht="26.25" customHeight="1" x14ac:dyDescent="0.25">
      <c r="A6" s="90" t="s">
        <v>4</v>
      </c>
      <c r="B6" s="83"/>
      <c r="C6" s="83"/>
      <c r="D6" s="89"/>
      <c r="E6" s="155"/>
    </row>
    <row r="7" spans="1:5" ht="32.25" customHeight="1" x14ac:dyDescent="0.25">
      <c r="A7" s="91" t="s">
        <v>5</v>
      </c>
      <c r="B7" s="83" t="s">
        <v>6</v>
      </c>
      <c r="C7" s="83"/>
      <c r="D7" s="89" t="s">
        <v>293</v>
      </c>
      <c r="E7" s="155"/>
    </row>
    <row r="8" spans="1:5" ht="31.5" customHeight="1" x14ac:dyDescent="0.25">
      <c r="A8" s="88" t="s">
        <v>7</v>
      </c>
      <c r="B8" s="83" t="s">
        <v>8</v>
      </c>
      <c r="C8" s="83"/>
      <c r="D8" s="89" t="s">
        <v>367</v>
      </c>
      <c r="E8" s="155"/>
    </row>
    <row r="9" spans="1:5" ht="29.25" customHeight="1" x14ac:dyDescent="0.2">
      <c r="A9" s="91" t="s">
        <v>9</v>
      </c>
      <c r="B9" s="83" t="s">
        <v>9</v>
      </c>
      <c r="C9" s="83"/>
      <c r="D9" s="89" t="s">
        <v>294</v>
      </c>
    </row>
    <row r="10" spans="1:5" ht="31.5" customHeight="1" x14ac:dyDescent="0.2">
      <c r="A10" s="90" t="s">
        <v>10</v>
      </c>
      <c r="B10" s="84"/>
      <c r="C10" s="84"/>
      <c r="D10" s="89" t="s">
        <v>25</v>
      </c>
    </row>
    <row r="11" spans="1:5" ht="31.5" customHeight="1" x14ac:dyDescent="0.2">
      <c r="A11" s="91" t="s">
        <v>11</v>
      </c>
      <c r="B11" s="83" t="s">
        <v>12</v>
      </c>
      <c r="C11" s="83" t="s">
        <v>21</v>
      </c>
      <c r="D11" s="89"/>
    </row>
    <row r="12" spans="1:5" ht="48.75" customHeight="1" x14ac:dyDescent="0.2">
      <c r="A12" s="92"/>
      <c r="B12" s="11" t="s">
        <v>13</v>
      </c>
      <c r="C12" s="11"/>
      <c r="D12" s="89" t="s">
        <v>295</v>
      </c>
    </row>
    <row r="13" spans="1:5" ht="46.5" customHeight="1" x14ac:dyDescent="0.2">
      <c r="A13" s="92"/>
      <c r="B13" s="11" t="s">
        <v>14</v>
      </c>
      <c r="C13" s="11"/>
      <c r="D13" s="89" t="s">
        <v>296</v>
      </c>
    </row>
    <row r="14" spans="1:5" ht="37.5" customHeight="1" thickBot="1" x14ac:dyDescent="0.25">
      <c r="A14" s="93"/>
      <c r="B14" s="20" t="s">
        <v>15</v>
      </c>
      <c r="C14" s="94" t="s">
        <v>15</v>
      </c>
      <c r="D14" s="95" t="s">
        <v>297</v>
      </c>
    </row>
    <row r="15" spans="1:5" ht="13.5" customHeight="1" x14ac:dyDescent="0.2">
      <c r="A15" s="29"/>
      <c r="B15" s="30"/>
      <c r="C15" s="31"/>
      <c r="D15" s="32"/>
    </row>
    <row r="16" spans="1:5" ht="21" customHeight="1" x14ac:dyDescent="0.2">
      <c r="A16" s="194" t="s">
        <v>26</v>
      </c>
      <c r="B16" s="195"/>
      <c r="C16" s="195"/>
      <c r="D16" s="195"/>
    </row>
    <row r="17" spans="1:5" ht="23.25" customHeight="1" x14ac:dyDescent="0.2">
      <c r="A17" s="194" t="s">
        <v>27</v>
      </c>
      <c r="B17" s="195"/>
      <c r="C17" s="195"/>
      <c r="D17" s="195"/>
    </row>
    <row r="18" spans="1:5" ht="16.5" thickBot="1" x14ac:dyDescent="0.3">
      <c r="A18" s="25"/>
      <c r="B18" s="25"/>
      <c r="C18" s="25"/>
      <c r="D18" s="28"/>
    </row>
    <row r="19" spans="1:5" ht="25.5" customHeight="1" thickBot="1" x14ac:dyDescent="0.25">
      <c r="A19" s="33" t="s">
        <v>18</v>
      </c>
      <c r="B19" s="34" t="s">
        <v>31</v>
      </c>
      <c r="C19" s="35"/>
      <c r="D19" s="35"/>
    </row>
    <row r="20" spans="1:5" ht="26.25" customHeight="1" x14ac:dyDescent="0.2">
      <c r="A20" s="36" t="s">
        <v>28</v>
      </c>
      <c r="B20" s="37" t="str">
        <f>2&amp;" ("&amp;ROUND((2/B23)*100,0)&amp;"%)"</f>
        <v>2 (13%)</v>
      </c>
      <c r="C20" s="38"/>
      <c r="D20" s="38"/>
    </row>
    <row r="21" spans="1:5" ht="28.5" customHeight="1" x14ac:dyDescent="0.2">
      <c r="A21" s="39" t="s">
        <v>29</v>
      </c>
      <c r="B21" s="40" t="str">
        <f>3&amp;" ("&amp;ROUND((3/B23)*100,0)&amp;"%)"</f>
        <v>3 (20%)</v>
      </c>
      <c r="C21" s="38"/>
      <c r="D21" s="38"/>
    </row>
    <row r="22" spans="1:5" ht="22.5" customHeight="1" x14ac:dyDescent="0.25">
      <c r="A22" s="17" t="s">
        <v>30</v>
      </c>
      <c r="B22" s="40" t="str">
        <f>5&amp;" ("&amp;ROUND((5/B23)*100,0)&amp;"%)"</f>
        <v>5 (33%)</v>
      </c>
      <c r="C22" s="25"/>
      <c r="D22" s="28"/>
    </row>
    <row r="23" spans="1:5" ht="27" customHeight="1" thickBot="1" x14ac:dyDescent="0.3">
      <c r="A23" s="41" t="s">
        <v>32</v>
      </c>
      <c r="B23" s="42">
        <f>+COUNTA(A5:B14)</f>
        <v>15</v>
      </c>
      <c r="C23" s="25"/>
      <c r="D23" s="28"/>
      <c r="E23" s="2"/>
    </row>
    <row r="24" spans="1:5" ht="15.75" x14ac:dyDescent="0.25">
      <c r="A24" s="25"/>
      <c r="B24" s="25"/>
      <c r="C24" s="25"/>
      <c r="D24" s="28"/>
    </row>
  </sheetData>
  <mergeCells count="2">
    <mergeCell ref="A17:D17"/>
    <mergeCell ref="A16:D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11" workbookViewId="0">
      <selection activeCell="C32" sqref="C32"/>
    </sheetView>
  </sheetViews>
  <sheetFormatPr defaultRowHeight="15" x14ac:dyDescent="0.25"/>
  <cols>
    <col min="1" max="1" width="41.42578125" style="4" customWidth="1"/>
    <col min="2" max="2" width="32.28515625" style="4" customWidth="1"/>
    <col min="3" max="3" width="30.140625" style="4" customWidth="1"/>
    <col min="4" max="4" width="52.5703125" style="13" customWidth="1"/>
    <col min="5" max="16384" width="9.140625" style="4"/>
  </cols>
  <sheetData>
    <row r="1" spans="1:4" ht="18.75" x14ac:dyDescent="0.25">
      <c r="A1" s="43" t="s">
        <v>64</v>
      </c>
    </row>
    <row r="2" spans="1:4" ht="15.75" thickBot="1" x14ac:dyDescent="0.3"/>
    <row r="3" spans="1:4" ht="32.25" thickBot="1" x14ac:dyDescent="0.3">
      <c r="A3" s="52" t="s">
        <v>1</v>
      </c>
      <c r="B3" s="52" t="s">
        <v>19</v>
      </c>
      <c r="C3" s="52" t="s">
        <v>24</v>
      </c>
      <c r="D3" s="53" t="s">
        <v>63</v>
      </c>
    </row>
    <row r="4" spans="1:4" ht="125.25" customHeight="1" x14ac:dyDescent="0.25">
      <c r="A4" s="56" t="s">
        <v>65</v>
      </c>
      <c r="B4" s="57" t="s">
        <v>66</v>
      </c>
      <c r="C4" s="57" t="s">
        <v>67</v>
      </c>
      <c r="D4" s="58"/>
    </row>
    <row r="5" spans="1:4" x14ac:dyDescent="0.25">
      <c r="A5" s="44" t="s">
        <v>33</v>
      </c>
      <c r="B5" s="45" t="s">
        <v>34</v>
      </c>
      <c r="C5" s="46"/>
      <c r="D5" s="15" t="s">
        <v>74</v>
      </c>
    </row>
    <row r="6" spans="1:4" ht="30" x14ac:dyDescent="0.25">
      <c r="A6" s="16" t="s">
        <v>35</v>
      </c>
      <c r="B6" s="45"/>
      <c r="C6" s="46"/>
      <c r="D6" s="15" t="s">
        <v>75</v>
      </c>
    </row>
    <row r="7" spans="1:4" x14ac:dyDescent="0.25">
      <c r="A7" s="17" t="s">
        <v>36</v>
      </c>
      <c r="B7" s="45" t="s">
        <v>0</v>
      </c>
      <c r="C7" s="46" t="s">
        <v>37</v>
      </c>
      <c r="D7" s="15"/>
    </row>
    <row r="8" spans="1:4" ht="45" x14ac:dyDescent="0.25">
      <c r="A8" s="18" t="s">
        <v>38</v>
      </c>
      <c r="B8" s="7"/>
      <c r="C8" s="8"/>
      <c r="D8" s="19" t="s">
        <v>76</v>
      </c>
    </row>
    <row r="9" spans="1:4" x14ac:dyDescent="0.25">
      <c r="A9" s="44" t="s">
        <v>39</v>
      </c>
      <c r="B9" s="45" t="s">
        <v>40</v>
      </c>
      <c r="C9" s="46" t="s">
        <v>40</v>
      </c>
      <c r="D9" s="15"/>
    </row>
    <row r="10" spans="1:4" x14ac:dyDescent="0.25">
      <c r="A10" s="16" t="s">
        <v>41</v>
      </c>
      <c r="B10" s="10"/>
      <c r="C10" s="8" t="s">
        <v>56</v>
      </c>
      <c r="D10" s="15" t="s">
        <v>73</v>
      </c>
    </row>
    <row r="11" spans="1:4" x14ac:dyDescent="0.25">
      <c r="A11" s="44" t="s">
        <v>42</v>
      </c>
      <c r="B11" s="45" t="s">
        <v>43</v>
      </c>
      <c r="C11" s="46" t="s">
        <v>43</v>
      </c>
      <c r="D11" s="15"/>
    </row>
    <row r="12" spans="1:4" x14ac:dyDescent="0.25">
      <c r="A12" s="16" t="s">
        <v>44</v>
      </c>
      <c r="B12" s="10"/>
      <c r="C12" s="11" t="s">
        <v>45</v>
      </c>
      <c r="D12" s="15" t="s">
        <v>73</v>
      </c>
    </row>
    <row r="13" spans="1:4" x14ac:dyDescent="0.25">
      <c r="A13" s="44" t="s">
        <v>46</v>
      </c>
      <c r="B13" s="45" t="s">
        <v>47</v>
      </c>
      <c r="C13" s="6" t="s">
        <v>48</v>
      </c>
      <c r="D13" s="15"/>
    </row>
    <row r="14" spans="1:4" ht="27.75" customHeight="1" x14ac:dyDescent="0.25">
      <c r="A14" s="16" t="s">
        <v>49</v>
      </c>
      <c r="B14" s="10"/>
      <c r="C14" s="11" t="s">
        <v>49</v>
      </c>
      <c r="D14" s="15" t="s">
        <v>72</v>
      </c>
    </row>
    <row r="15" spans="1:4" x14ac:dyDescent="0.25">
      <c r="A15" s="44" t="s">
        <v>50</v>
      </c>
      <c r="B15" s="45" t="s">
        <v>50</v>
      </c>
      <c r="C15" s="46" t="s">
        <v>51</v>
      </c>
      <c r="D15" s="15"/>
    </row>
    <row r="16" spans="1:4" x14ac:dyDescent="0.25">
      <c r="A16" s="47" t="s">
        <v>52</v>
      </c>
      <c r="B16" s="48" t="s">
        <v>59</v>
      </c>
      <c r="C16" s="49" t="s">
        <v>60</v>
      </c>
      <c r="D16" s="19"/>
    </row>
    <row r="17" spans="1:4" x14ac:dyDescent="0.25">
      <c r="A17" s="47" t="s">
        <v>53</v>
      </c>
      <c r="B17" s="48" t="s">
        <v>61</v>
      </c>
      <c r="C17" s="49" t="s">
        <v>21</v>
      </c>
      <c r="D17" s="19"/>
    </row>
    <row r="18" spans="1:4" ht="27.75" customHeight="1" x14ac:dyDescent="0.25">
      <c r="A18" s="18"/>
      <c r="B18" s="7" t="s">
        <v>55</v>
      </c>
      <c r="C18" s="8" t="s">
        <v>54</v>
      </c>
      <c r="D18" s="19" t="s">
        <v>71</v>
      </c>
    </row>
    <row r="19" spans="1:4" ht="24.75" customHeight="1" x14ac:dyDescent="0.25">
      <c r="A19" s="54"/>
      <c r="B19" s="10" t="s">
        <v>57</v>
      </c>
      <c r="C19" s="11" t="s">
        <v>58</v>
      </c>
      <c r="D19" s="15" t="s">
        <v>71</v>
      </c>
    </row>
    <row r="20" spans="1:4" ht="28.5" customHeight="1" x14ac:dyDescent="0.25">
      <c r="A20" s="54"/>
      <c r="B20" s="45"/>
      <c r="C20" s="11" t="s">
        <v>62</v>
      </c>
      <c r="D20" s="15" t="s">
        <v>72</v>
      </c>
    </row>
    <row r="21" spans="1:4" ht="26.25" customHeight="1" x14ac:dyDescent="0.25">
      <c r="A21" s="54"/>
      <c r="B21" s="45"/>
      <c r="C21" s="11" t="s">
        <v>15</v>
      </c>
      <c r="D21" s="15" t="s">
        <v>72</v>
      </c>
    </row>
    <row r="22" spans="1:4" ht="33" customHeight="1" x14ac:dyDescent="0.25">
      <c r="A22" s="54"/>
      <c r="B22" s="10"/>
      <c r="C22" s="11" t="s">
        <v>68</v>
      </c>
      <c r="D22" s="15" t="s">
        <v>77</v>
      </c>
    </row>
    <row r="23" spans="1:4" ht="34.5" customHeight="1" x14ac:dyDescent="0.25">
      <c r="A23" s="54"/>
      <c r="B23" s="45"/>
      <c r="C23" s="11" t="s">
        <v>69</v>
      </c>
      <c r="D23" s="15" t="s">
        <v>77</v>
      </c>
    </row>
    <row r="24" spans="1:4" ht="35.25" customHeight="1" thickBot="1" x14ac:dyDescent="0.3">
      <c r="A24" s="55"/>
      <c r="B24" s="50"/>
      <c r="C24" s="20" t="s">
        <v>70</v>
      </c>
      <c r="D24" s="15" t="s">
        <v>77</v>
      </c>
    </row>
    <row r="25" spans="1:4" x14ac:dyDescent="0.25">
      <c r="A25" s="51"/>
      <c r="B25" s="51"/>
      <c r="C25" s="51"/>
    </row>
    <row r="26" spans="1:4" x14ac:dyDescent="0.25">
      <c r="A26" s="194" t="s">
        <v>26</v>
      </c>
      <c r="B26" s="195"/>
      <c r="C26" s="195"/>
      <c r="D26" s="195"/>
    </row>
    <row r="27" spans="1:4" x14ac:dyDescent="0.25">
      <c r="A27" s="194" t="s">
        <v>27</v>
      </c>
      <c r="B27" s="195"/>
      <c r="C27" s="195"/>
      <c r="D27" s="195"/>
    </row>
    <row r="28" spans="1:4" ht="15.75" thickBot="1" x14ac:dyDescent="0.3">
      <c r="A28" s="51"/>
      <c r="B28" s="51"/>
      <c r="C28" s="51"/>
      <c r="D28" s="59"/>
    </row>
    <row r="29" spans="1:4" ht="15.75" thickBot="1" x14ac:dyDescent="0.3">
      <c r="A29" s="33" t="s">
        <v>18</v>
      </c>
      <c r="B29" s="34" t="s">
        <v>31</v>
      </c>
      <c r="C29" s="35"/>
      <c r="D29" s="60"/>
    </row>
    <row r="30" spans="1:4" x14ac:dyDescent="0.25">
      <c r="A30" s="36" t="s">
        <v>28</v>
      </c>
      <c r="B30" s="37" t="str">
        <f>5&amp;" ("&amp;ROUND((5/B33)*100,0)&amp;"%)"</f>
        <v>5 (33%)</v>
      </c>
      <c r="C30" s="38"/>
      <c r="D30" s="61"/>
    </row>
    <row r="31" spans="1:4" x14ac:dyDescent="0.25">
      <c r="A31" s="39" t="s">
        <v>29</v>
      </c>
      <c r="B31" s="40" t="str">
        <f>2&amp;" ("&amp;ROUND((2/B33)*100,0)&amp;"%)"</f>
        <v>2 (13%)</v>
      </c>
      <c r="C31" s="38"/>
      <c r="D31" s="61"/>
    </row>
    <row r="32" spans="1:4" x14ac:dyDescent="0.25">
      <c r="A32" s="17" t="s">
        <v>30</v>
      </c>
      <c r="B32" s="40" t="str">
        <f>8&amp;" ("&amp;ROUND((8/B33)*100,0)&amp;"%)"</f>
        <v>8 (53%)</v>
      </c>
      <c r="C32" s="51"/>
      <c r="D32" s="59"/>
    </row>
    <row r="33" spans="1:4" ht="15.75" thickBot="1" x14ac:dyDescent="0.3">
      <c r="A33" s="41" t="s">
        <v>78</v>
      </c>
      <c r="B33" s="42">
        <v>15</v>
      </c>
      <c r="C33" s="51"/>
      <c r="D33" s="59"/>
    </row>
    <row r="34" spans="1:4" x14ac:dyDescent="0.25">
      <c r="A34" s="51"/>
      <c r="B34" s="51"/>
      <c r="C34" s="51"/>
    </row>
  </sheetData>
  <mergeCells count="2">
    <mergeCell ref="A26:D26"/>
    <mergeCell ref="A27:D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opLeftCell="A5" workbookViewId="0">
      <selection activeCell="B22" sqref="B22"/>
    </sheetView>
  </sheetViews>
  <sheetFormatPr defaultRowHeight="15" x14ac:dyDescent="0.25"/>
  <cols>
    <col min="1" max="1" width="42.140625" style="4" customWidth="1"/>
    <col min="2" max="2" width="33.7109375" style="4" customWidth="1"/>
    <col min="3" max="3" width="31.7109375" style="4" customWidth="1"/>
    <col min="4" max="4" width="43.42578125" style="4" customWidth="1"/>
    <col min="5" max="16384" width="9.140625" style="4"/>
  </cols>
  <sheetData>
    <row r="1" spans="1:4" ht="18.75" x14ac:dyDescent="0.25">
      <c r="A1" s="43" t="s">
        <v>92</v>
      </c>
    </row>
    <row r="2" spans="1:4" ht="15.75" thickBot="1" x14ac:dyDescent="0.3"/>
    <row r="3" spans="1:4" ht="32.25" thickBot="1" x14ac:dyDescent="0.3">
      <c r="A3" s="62" t="s">
        <v>1</v>
      </c>
      <c r="B3" s="27" t="s">
        <v>19</v>
      </c>
      <c r="C3" s="27" t="s">
        <v>24</v>
      </c>
      <c r="D3" s="63" t="s">
        <v>63</v>
      </c>
    </row>
    <row r="4" spans="1:4" ht="124.5" customHeight="1" x14ac:dyDescent="0.25">
      <c r="A4" s="23" t="s">
        <v>93</v>
      </c>
      <c r="B4" s="23" t="s">
        <v>94</v>
      </c>
      <c r="C4" s="23" t="s">
        <v>95</v>
      </c>
      <c r="D4" s="24"/>
    </row>
    <row r="5" spans="1:4" ht="60" x14ac:dyDescent="0.25">
      <c r="A5" s="22" t="s">
        <v>97</v>
      </c>
      <c r="B5" s="12" t="s">
        <v>79</v>
      </c>
      <c r="C5" s="12" t="s">
        <v>80</v>
      </c>
      <c r="D5" s="12" t="s">
        <v>99</v>
      </c>
    </row>
    <row r="6" spans="1:4" ht="30" x14ac:dyDescent="0.25">
      <c r="A6" s="12" t="s">
        <v>81</v>
      </c>
      <c r="B6" s="12" t="s">
        <v>98</v>
      </c>
      <c r="C6" s="12" t="s">
        <v>91</v>
      </c>
      <c r="D6" s="12"/>
    </row>
    <row r="7" spans="1:4" ht="60" x14ac:dyDescent="0.25">
      <c r="A7" s="8" t="s">
        <v>82</v>
      </c>
      <c r="B7" s="12"/>
      <c r="C7" s="12"/>
      <c r="D7" s="12" t="s">
        <v>100</v>
      </c>
    </row>
    <row r="8" spans="1:4" x14ac:dyDescent="0.25">
      <c r="A8" s="12" t="s">
        <v>83</v>
      </c>
      <c r="B8" s="12" t="s">
        <v>84</v>
      </c>
      <c r="C8" s="12" t="s">
        <v>84</v>
      </c>
      <c r="D8" s="12"/>
    </row>
    <row r="9" spans="1:4" x14ac:dyDescent="0.25">
      <c r="A9" s="12" t="s">
        <v>85</v>
      </c>
      <c r="B9" s="12" t="s">
        <v>40</v>
      </c>
      <c r="C9" s="12" t="s">
        <v>40</v>
      </c>
      <c r="D9" s="12"/>
    </row>
    <row r="10" spans="1:4" x14ac:dyDescent="0.25">
      <c r="A10" s="12" t="s">
        <v>86</v>
      </c>
      <c r="B10" s="12" t="s">
        <v>87</v>
      </c>
      <c r="C10" s="12" t="s">
        <v>21</v>
      </c>
      <c r="D10" s="12"/>
    </row>
    <row r="11" spans="1:4" ht="60" x14ac:dyDescent="0.25">
      <c r="A11" s="8"/>
      <c r="B11" s="8" t="s">
        <v>15</v>
      </c>
      <c r="C11" s="8"/>
      <c r="D11" s="9" t="s">
        <v>320</v>
      </c>
    </row>
    <row r="12" spans="1:4" x14ac:dyDescent="0.25">
      <c r="A12" s="12"/>
      <c r="B12" s="12"/>
      <c r="C12" s="8" t="s">
        <v>88</v>
      </c>
      <c r="D12" s="12"/>
    </row>
    <row r="13" spans="1:4" x14ac:dyDescent="0.25">
      <c r="A13" s="12"/>
      <c r="B13" s="12"/>
      <c r="C13" s="8" t="s">
        <v>89</v>
      </c>
      <c r="D13" s="12"/>
    </row>
    <row r="14" spans="1:4" x14ac:dyDescent="0.25">
      <c r="A14" s="12"/>
      <c r="B14" s="12"/>
      <c r="C14" s="8" t="s">
        <v>90</v>
      </c>
      <c r="D14" s="12"/>
    </row>
    <row r="15" spans="1:4" ht="60" x14ac:dyDescent="0.25">
      <c r="A15" s="12"/>
      <c r="B15" s="8" t="s">
        <v>96</v>
      </c>
      <c r="C15" s="12"/>
      <c r="D15" s="12" t="s">
        <v>101</v>
      </c>
    </row>
    <row r="17" spans="1:4" x14ac:dyDescent="0.25">
      <c r="A17" s="194" t="s">
        <v>26</v>
      </c>
      <c r="B17" s="195"/>
      <c r="C17" s="195"/>
      <c r="D17" s="195"/>
    </row>
    <row r="18" spans="1:4" x14ac:dyDescent="0.25">
      <c r="A18" s="194" t="s">
        <v>27</v>
      </c>
      <c r="B18" s="195"/>
      <c r="C18" s="195"/>
      <c r="D18" s="195"/>
    </row>
    <row r="19" spans="1:4" ht="15.75" thickBot="1" x14ac:dyDescent="0.3">
      <c r="A19" s="51"/>
      <c r="B19" s="51"/>
      <c r="C19" s="51"/>
      <c r="D19" s="59"/>
    </row>
    <row r="20" spans="1:4" ht="15.75" thickBot="1" x14ac:dyDescent="0.3">
      <c r="A20" s="33" t="s">
        <v>18</v>
      </c>
      <c r="B20" s="34" t="s">
        <v>31</v>
      </c>
      <c r="C20" s="35"/>
      <c r="D20" s="60"/>
    </row>
    <row r="21" spans="1:4" x14ac:dyDescent="0.25">
      <c r="A21" s="36" t="s">
        <v>28</v>
      </c>
      <c r="B21" s="37" t="str">
        <f>1&amp;" ("&amp;ROUND((1/B24)*100,0)&amp;"%)"</f>
        <v>1 (13%)</v>
      </c>
      <c r="C21" s="38"/>
      <c r="D21" s="61"/>
    </row>
    <row r="22" spans="1:4" x14ac:dyDescent="0.25">
      <c r="A22" s="39" t="s">
        <v>29</v>
      </c>
      <c r="B22" s="40" t="str">
        <f>2&amp;" ("&amp;ROUND((2/B24)*100,0)&amp;"%)"</f>
        <v>2 (25%)</v>
      </c>
      <c r="C22" s="38"/>
      <c r="D22" s="61"/>
    </row>
    <row r="23" spans="1:4" x14ac:dyDescent="0.25">
      <c r="A23" s="17" t="s">
        <v>30</v>
      </c>
      <c r="B23" s="40" t="str">
        <f>5&amp;" ("&amp;ROUND((5/B24)*100,0)&amp;"%)"</f>
        <v>5 (63%)</v>
      </c>
      <c r="C23" s="51"/>
      <c r="D23" s="59"/>
    </row>
    <row r="24" spans="1:4" ht="15.75" thickBot="1" x14ac:dyDescent="0.3">
      <c r="A24" s="41" t="s">
        <v>78</v>
      </c>
      <c r="B24" s="42">
        <v>8</v>
      </c>
      <c r="C24" s="51"/>
      <c r="D24" s="59"/>
    </row>
    <row r="25" spans="1:4" x14ac:dyDescent="0.25">
      <c r="A25" s="51"/>
      <c r="B25" s="51"/>
      <c r="C25" s="51"/>
      <c r="D25" s="51"/>
    </row>
  </sheetData>
  <mergeCells count="2">
    <mergeCell ref="A17:D17"/>
    <mergeCell ref="A18:D1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4" workbookViewId="0">
      <selection activeCell="C20" sqref="C20"/>
    </sheetView>
  </sheetViews>
  <sheetFormatPr defaultRowHeight="15" x14ac:dyDescent="0.25"/>
  <cols>
    <col min="1" max="1" width="30.85546875" style="4" customWidth="1"/>
    <col min="2" max="2" width="39.140625" style="4" customWidth="1"/>
    <col min="3" max="3" width="31.5703125" style="4" customWidth="1"/>
    <col min="4" max="4" width="41.140625" style="4" customWidth="1"/>
    <col min="5" max="16384" width="9.140625" style="4"/>
  </cols>
  <sheetData>
    <row r="1" spans="1:4" ht="18.75" x14ac:dyDescent="0.25">
      <c r="A1" s="43" t="s">
        <v>126</v>
      </c>
    </row>
    <row r="2" spans="1:4" ht="15.75" thickBot="1" x14ac:dyDescent="0.3"/>
    <row r="3" spans="1:4" ht="32.25" thickBot="1" x14ac:dyDescent="0.3">
      <c r="A3" s="62" t="s">
        <v>1</v>
      </c>
      <c r="B3" s="27" t="s">
        <v>19</v>
      </c>
      <c r="C3" s="27" t="s">
        <v>24</v>
      </c>
      <c r="D3" s="63" t="s">
        <v>63</v>
      </c>
    </row>
    <row r="4" spans="1:4" ht="97.5" customHeight="1" x14ac:dyDescent="0.25">
      <c r="A4" s="66" t="s">
        <v>127</v>
      </c>
      <c r="B4" s="67" t="s">
        <v>128</v>
      </c>
      <c r="C4" s="196" t="s">
        <v>141</v>
      </c>
      <c r="D4" s="70" t="s">
        <v>139</v>
      </c>
    </row>
    <row r="5" spans="1:4" x14ac:dyDescent="0.25">
      <c r="A5" s="72" t="s">
        <v>132</v>
      </c>
      <c r="B5" s="73" t="s">
        <v>129</v>
      </c>
      <c r="C5" s="197"/>
      <c r="D5" s="68"/>
    </row>
    <row r="6" spans="1:4" x14ac:dyDescent="0.25">
      <c r="A6" s="72" t="s">
        <v>130</v>
      </c>
      <c r="B6" s="73" t="s">
        <v>130</v>
      </c>
      <c r="C6" s="197"/>
      <c r="D6" s="68"/>
    </row>
    <row r="7" spans="1:4" ht="60" x14ac:dyDescent="0.25">
      <c r="A7" s="74" t="s">
        <v>133</v>
      </c>
      <c r="B7" s="5"/>
      <c r="C7" s="197"/>
      <c r="D7" s="71" t="s">
        <v>140</v>
      </c>
    </row>
    <row r="8" spans="1:4" ht="30" x14ac:dyDescent="0.25">
      <c r="A8" s="75" t="s">
        <v>134</v>
      </c>
      <c r="B8" s="5"/>
      <c r="C8" s="197"/>
      <c r="D8" s="71" t="s">
        <v>142</v>
      </c>
    </row>
    <row r="9" spans="1:4" x14ac:dyDescent="0.25">
      <c r="A9" s="76" t="s">
        <v>135</v>
      </c>
      <c r="B9" s="73" t="s">
        <v>131</v>
      </c>
      <c r="C9" s="197"/>
      <c r="D9" s="68"/>
    </row>
    <row r="10" spans="1:4" x14ac:dyDescent="0.25">
      <c r="A10" s="76" t="s">
        <v>136</v>
      </c>
      <c r="B10" s="73" t="s">
        <v>9</v>
      </c>
      <c r="C10" s="197"/>
      <c r="D10" s="68"/>
    </row>
    <row r="11" spans="1:4" ht="30" x14ac:dyDescent="0.25">
      <c r="A11" s="74" t="s">
        <v>137</v>
      </c>
      <c r="B11" s="8"/>
      <c r="C11" s="197"/>
      <c r="D11" s="19" t="s">
        <v>143</v>
      </c>
    </row>
    <row r="12" spans="1:4" ht="15.75" x14ac:dyDescent="0.25">
      <c r="A12" s="77" t="s">
        <v>15</v>
      </c>
      <c r="B12" s="73" t="s">
        <v>15</v>
      </c>
      <c r="C12" s="197"/>
      <c r="D12" s="68"/>
    </row>
    <row r="13" spans="1:4" ht="15.75" thickBot="1" x14ac:dyDescent="0.3">
      <c r="A13" s="78" t="s">
        <v>138</v>
      </c>
      <c r="B13" s="79" t="s">
        <v>87</v>
      </c>
      <c r="C13" s="198"/>
      <c r="D13" s="69"/>
    </row>
    <row r="14" spans="1:4" x14ac:dyDescent="0.25">
      <c r="A14" s="51"/>
      <c r="B14" s="51"/>
      <c r="C14" s="51"/>
      <c r="D14" s="51"/>
    </row>
    <row r="15" spans="1:4" x14ac:dyDescent="0.25">
      <c r="A15" s="194" t="s">
        <v>26</v>
      </c>
      <c r="B15" s="195"/>
      <c r="C15" s="195"/>
      <c r="D15" s="195"/>
    </row>
    <row r="16" spans="1:4" x14ac:dyDescent="0.25">
      <c r="A16" s="194" t="s">
        <v>27</v>
      </c>
      <c r="B16" s="195"/>
      <c r="C16" s="195"/>
      <c r="D16" s="195"/>
    </row>
    <row r="17" spans="1:4" ht="15.75" thickBot="1" x14ac:dyDescent="0.3">
      <c r="A17" s="51"/>
      <c r="B17" s="51"/>
    </row>
    <row r="18" spans="1:4" ht="15.75" thickBot="1" x14ac:dyDescent="0.3">
      <c r="A18" s="33" t="s">
        <v>18</v>
      </c>
      <c r="B18" s="34" t="s">
        <v>31</v>
      </c>
    </row>
    <row r="19" spans="1:4" ht="30" x14ac:dyDescent="0.25">
      <c r="A19" s="36" t="s">
        <v>28</v>
      </c>
      <c r="B19" s="37" t="str">
        <f>3&amp;" ("&amp;ROUND((3/B22)*100,0)&amp;"%)"</f>
        <v>3 (33%)</v>
      </c>
    </row>
    <row r="20" spans="1:4" x14ac:dyDescent="0.25">
      <c r="A20" s="39" t="s">
        <v>29</v>
      </c>
      <c r="B20" s="40" t="str">
        <f>0&amp;" ("&amp;ROUND((0/B22)*100,0)&amp;"%)"</f>
        <v>0 (0%)</v>
      </c>
    </row>
    <row r="21" spans="1:4" x14ac:dyDescent="0.25">
      <c r="A21" s="17" t="s">
        <v>30</v>
      </c>
      <c r="B21" s="40" t="str">
        <f>6&amp;" ("&amp;ROUND((6/B22)*100,0)&amp;"%)"</f>
        <v>6 (67%)</v>
      </c>
      <c r="C21" s="51"/>
      <c r="D21" s="59"/>
    </row>
    <row r="22" spans="1:4" ht="15.75" thickBot="1" x14ac:dyDescent="0.3">
      <c r="A22" s="41" t="s">
        <v>78</v>
      </c>
      <c r="B22" s="42">
        <v>9</v>
      </c>
      <c r="C22" s="51"/>
      <c r="D22" s="59"/>
    </row>
    <row r="23" spans="1:4" x14ac:dyDescent="0.25">
      <c r="A23" s="51"/>
      <c r="B23" s="51"/>
      <c r="C23" s="51"/>
      <c r="D23" s="51"/>
    </row>
    <row r="24" spans="1:4" x14ac:dyDescent="0.25">
      <c r="A24" s="51"/>
      <c r="B24" s="51"/>
      <c r="C24" s="51"/>
      <c r="D24" s="51"/>
    </row>
  </sheetData>
  <mergeCells count="3">
    <mergeCell ref="A15:D15"/>
    <mergeCell ref="A16:D16"/>
    <mergeCell ref="C4:C1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4" workbookViewId="0">
      <selection activeCell="B36" sqref="B36"/>
    </sheetView>
  </sheetViews>
  <sheetFormatPr defaultRowHeight="15" x14ac:dyDescent="0.25"/>
  <cols>
    <col min="1" max="1" width="38.28515625" style="4" customWidth="1"/>
    <col min="2" max="2" width="27.140625" style="4" customWidth="1"/>
    <col min="3" max="3" width="37.7109375" style="4" customWidth="1"/>
    <col min="4" max="4" width="45.42578125" style="4" customWidth="1"/>
    <col min="5" max="5" width="23.42578125" style="4" customWidth="1"/>
    <col min="6" max="16384" width="9.140625" style="4"/>
  </cols>
  <sheetData>
    <row r="1" spans="1:4" ht="18.75" x14ac:dyDescent="0.25">
      <c r="A1" s="43" t="s">
        <v>144</v>
      </c>
    </row>
    <row r="2" spans="1:4" ht="15.75" thickBot="1" x14ac:dyDescent="0.3"/>
    <row r="3" spans="1:4" ht="16.5" thickBot="1" x14ac:dyDescent="0.3">
      <c r="A3" s="101" t="s">
        <v>1</v>
      </c>
      <c r="B3" s="52" t="s">
        <v>19</v>
      </c>
      <c r="C3" s="52" t="s">
        <v>24</v>
      </c>
      <c r="D3" s="53" t="s">
        <v>63</v>
      </c>
    </row>
    <row r="4" spans="1:4" ht="101.25" customHeight="1" x14ac:dyDescent="0.25">
      <c r="A4" s="102" t="s">
        <v>169</v>
      </c>
      <c r="B4" s="103" t="s">
        <v>168</v>
      </c>
      <c r="C4" s="103" t="s">
        <v>167</v>
      </c>
      <c r="D4" s="103" t="s">
        <v>170</v>
      </c>
    </row>
    <row r="5" spans="1:4" ht="60" x14ac:dyDescent="0.25">
      <c r="A5" s="104" t="s">
        <v>102</v>
      </c>
      <c r="B5" s="80"/>
      <c r="C5" s="81"/>
      <c r="D5" s="15" t="s">
        <v>147</v>
      </c>
    </row>
    <row r="6" spans="1:4" x14ac:dyDescent="0.25">
      <c r="A6" s="105" t="s">
        <v>103</v>
      </c>
      <c r="B6" s="14" t="s">
        <v>119</v>
      </c>
      <c r="C6" s="14" t="s">
        <v>119</v>
      </c>
      <c r="D6" s="15"/>
    </row>
    <row r="7" spans="1:4" x14ac:dyDescent="0.25">
      <c r="A7" s="105" t="s">
        <v>104</v>
      </c>
      <c r="B7" s="45" t="s">
        <v>105</v>
      </c>
      <c r="C7" s="14" t="s">
        <v>105</v>
      </c>
      <c r="D7" s="106"/>
    </row>
    <row r="8" spans="1:4" x14ac:dyDescent="0.25">
      <c r="A8" s="105" t="s">
        <v>106</v>
      </c>
      <c r="B8" s="14" t="s">
        <v>40</v>
      </c>
      <c r="C8" s="14" t="s">
        <v>40</v>
      </c>
      <c r="D8" s="106"/>
    </row>
    <row r="9" spans="1:4" x14ac:dyDescent="0.25">
      <c r="A9" s="105" t="s">
        <v>155</v>
      </c>
      <c r="B9" s="14" t="s">
        <v>145</v>
      </c>
      <c r="C9" s="14" t="s">
        <v>146</v>
      </c>
      <c r="D9" s="106"/>
    </row>
    <row r="10" spans="1:4" x14ac:dyDescent="0.25">
      <c r="A10" s="107" t="s">
        <v>109</v>
      </c>
      <c r="B10" s="14" t="s">
        <v>110</v>
      </c>
      <c r="C10" s="14" t="s">
        <v>110</v>
      </c>
      <c r="D10" s="108"/>
    </row>
    <row r="11" spans="1:4" x14ac:dyDescent="0.25">
      <c r="A11" s="107" t="s">
        <v>111</v>
      </c>
      <c r="B11" s="14" t="s">
        <v>112</v>
      </c>
      <c r="C11" s="14" t="s">
        <v>112</v>
      </c>
      <c r="D11" s="108"/>
    </row>
    <row r="12" spans="1:4" x14ac:dyDescent="0.25">
      <c r="A12" s="107" t="s">
        <v>86</v>
      </c>
      <c r="B12" s="14"/>
      <c r="C12" s="45"/>
      <c r="D12" s="108"/>
    </row>
    <row r="13" spans="1:4" ht="30" x14ac:dyDescent="0.25">
      <c r="A13" s="90" t="s">
        <v>113</v>
      </c>
      <c r="B13" s="14"/>
      <c r="C13" s="45"/>
      <c r="D13" s="108" t="s">
        <v>148</v>
      </c>
    </row>
    <row r="14" spans="1:4" ht="30" x14ac:dyDescent="0.25">
      <c r="A14" s="90" t="s">
        <v>114</v>
      </c>
      <c r="B14" s="14"/>
      <c r="C14" s="45"/>
      <c r="D14" s="108" t="s">
        <v>149</v>
      </c>
    </row>
    <row r="15" spans="1:4" ht="30" x14ac:dyDescent="0.25">
      <c r="A15" s="90" t="s">
        <v>115</v>
      </c>
      <c r="B15" s="14"/>
      <c r="C15" s="45"/>
      <c r="D15" s="108" t="s">
        <v>150</v>
      </c>
    </row>
    <row r="16" spans="1:4" ht="45" x14ac:dyDescent="0.25">
      <c r="A16" s="90"/>
      <c r="B16" s="10" t="s">
        <v>116</v>
      </c>
      <c r="C16" s="14" t="s">
        <v>116</v>
      </c>
      <c r="D16" s="108" t="s">
        <v>152</v>
      </c>
    </row>
    <row r="17" spans="1:4" ht="30" x14ac:dyDescent="0.25">
      <c r="A17" s="90"/>
      <c r="B17" s="10" t="s">
        <v>49</v>
      </c>
      <c r="C17" s="14" t="s">
        <v>49</v>
      </c>
      <c r="D17" s="108" t="s">
        <v>151</v>
      </c>
    </row>
    <row r="18" spans="1:4" ht="45" x14ac:dyDescent="0.25">
      <c r="A18" s="90"/>
      <c r="B18" s="10" t="s">
        <v>117</v>
      </c>
      <c r="C18" s="14" t="s">
        <v>117</v>
      </c>
      <c r="D18" s="108" t="s">
        <v>152</v>
      </c>
    </row>
    <row r="19" spans="1:4" ht="45" x14ac:dyDescent="0.25">
      <c r="A19" s="90"/>
      <c r="B19" s="10" t="s">
        <v>118</v>
      </c>
      <c r="C19" s="5" t="s">
        <v>153</v>
      </c>
      <c r="D19" s="108" t="s">
        <v>152</v>
      </c>
    </row>
    <row r="20" spans="1:4" ht="45" x14ac:dyDescent="0.25">
      <c r="A20" s="90"/>
      <c r="B20" s="10" t="s">
        <v>15</v>
      </c>
      <c r="C20" s="14" t="s">
        <v>15</v>
      </c>
      <c r="D20" s="108" t="s">
        <v>152</v>
      </c>
    </row>
    <row r="21" spans="1:4" ht="45" x14ac:dyDescent="0.25">
      <c r="A21" s="107"/>
      <c r="B21" s="10" t="s">
        <v>120</v>
      </c>
      <c r="C21" s="14" t="s">
        <v>120</v>
      </c>
      <c r="D21" s="108" t="s">
        <v>152</v>
      </c>
    </row>
    <row r="22" spans="1:4" ht="45" x14ac:dyDescent="0.25">
      <c r="A22" s="107"/>
      <c r="B22" s="10" t="s">
        <v>121</v>
      </c>
      <c r="C22" s="14" t="s">
        <v>121</v>
      </c>
      <c r="D22" s="108" t="s">
        <v>152</v>
      </c>
    </row>
    <row r="23" spans="1:4" ht="45" x14ac:dyDescent="0.25">
      <c r="A23" s="107"/>
      <c r="B23" s="10" t="s">
        <v>123</v>
      </c>
      <c r="C23" s="14" t="s">
        <v>123</v>
      </c>
      <c r="D23" s="108" t="s">
        <v>152</v>
      </c>
    </row>
    <row r="24" spans="1:4" ht="75" x14ac:dyDescent="0.25">
      <c r="A24" s="107"/>
      <c r="B24" s="11" t="s">
        <v>122</v>
      </c>
      <c r="C24" s="14"/>
      <c r="D24" s="108" t="s">
        <v>156</v>
      </c>
    </row>
    <row r="25" spans="1:4" ht="30.75" thickBot="1" x14ac:dyDescent="0.3">
      <c r="A25" s="109"/>
      <c r="B25" s="110" t="s">
        <v>5</v>
      </c>
      <c r="C25" s="111" t="s">
        <v>124</v>
      </c>
      <c r="D25" s="21" t="s">
        <v>154</v>
      </c>
    </row>
    <row r="27" spans="1:4" x14ac:dyDescent="0.25">
      <c r="A27" s="194" t="s">
        <v>26</v>
      </c>
      <c r="B27" s="195"/>
      <c r="C27" s="195"/>
      <c r="D27" s="195"/>
    </row>
    <row r="28" spans="1:4" x14ac:dyDescent="0.25">
      <c r="A28" s="194" t="s">
        <v>27</v>
      </c>
      <c r="B28" s="195"/>
      <c r="C28" s="195"/>
      <c r="D28" s="195"/>
    </row>
    <row r="29" spans="1:4" ht="15.75" thickBot="1" x14ac:dyDescent="0.3">
      <c r="A29" s="51"/>
      <c r="B29" s="51"/>
    </row>
    <row r="30" spans="1:4" ht="15.75" thickBot="1" x14ac:dyDescent="0.3">
      <c r="A30" s="33" t="s">
        <v>18</v>
      </c>
      <c r="B30" s="34" t="s">
        <v>31</v>
      </c>
    </row>
    <row r="31" spans="1:4" ht="15.75" thickBot="1" x14ac:dyDescent="0.3">
      <c r="A31" s="96" t="s">
        <v>28</v>
      </c>
      <c r="B31" s="97" t="str">
        <f>3&amp;" ("&amp;ROUND(3/(B34)*100,0)&amp;"%)"</f>
        <v>3 (16%)</v>
      </c>
    </row>
    <row r="32" spans="1:4" ht="15.75" thickBot="1" x14ac:dyDescent="0.3">
      <c r="A32" s="98" t="s">
        <v>29</v>
      </c>
      <c r="B32" s="97" t="str">
        <f>8&amp;" ("&amp;ROUND((8/B34)*100,0)&amp;"%)"</f>
        <v>8 (42%)</v>
      </c>
    </row>
    <row r="33" spans="1:4" x14ac:dyDescent="0.25">
      <c r="A33" s="44" t="s">
        <v>30</v>
      </c>
      <c r="B33" s="97" t="str">
        <f>7&amp;" ("&amp;ROUND((7/(B34))*100,0)&amp;"%)"</f>
        <v>7 (37%)</v>
      </c>
      <c r="C33" s="51"/>
      <c r="D33" s="59"/>
    </row>
    <row r="34" spans="1:4" ht="15.75" thickBot="1" x14ac:dyDescent="0.3">
      <c r="A34" s="99" t="s">
        <v>78</v>
      </c>
      <c r="B34" s="100">
        <v>19</v>
      </c>
      <c r="C34" s="51"/>
      <c r="D34" s="59"/>
    </row>
    <row r="35" spans="1:4" x14ac:dyDescent="0.25">
      <c r="A35" s="51"/>
      <c r="B35" s="51"/>
      <c r="C35" s="51"/>
      <c r="D35" s="51"/>
    </row>
  </sheetData>
  <mergeCells count="2">
    <mergeCell ref="A27:D27"/>
    <mergeCell ref="A28:D2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5" workbookViewId="0">
      <selection activeCell="D17" sqref="D17"/>
    </sheetView>
  </sheetViews>
  <sheetFormatPr defaultRowHeight="15" x14ac:dyDescent="0.25"/>
  <cols>
    <col min="1" max="1" width="37.85546875" style="4" customWidth="1"/>
    <col min="2" max="2" width="33.42578125" style="4" customWidth="1"/>
    <col min="3" max="3" width="29.42578125" style="4" customWidth="1"/>
    <col min="4" max="4" width="41" style="4" customWidth="1"/>
    <col min="5" max="16384" width="9.140625" style="4"/>
  </cols>
  <sheetData>
    <row r="1" spans="1:4" ht="18.75" x14ac:dyDescent="0.25">
      <c r="A1" s="43" t="s">
        <v>166</v>
      </c>
    </row>
    <row r="2" spans="1:4" ht="15.75" thickBot="1" x14ac:dyDescent="0.3"/>
    <row r="3" spans="1:4" ht="32.25" thickBot="1" x14ac:dyDescent="0.3">
      <c r="A3" s="62" t="s">
        <v>1</v>
      </c>
      <c r="B3" s="27" t="s">
        <v>19</v>
      </c>
      <c r="C3" s="27" t="s">
        <v>24</v>
      </c>
      <c r="D3" s="63" t="s">
        <v>63</v>
      </c>
    </row>
    <row r="4" spans="1:4" ht="94.5" x14ac:dyDescent="0.25">
      <c r="A4" s="201" t="s">
        <v>165</v>
      </c>
      <c r="B4" s="112" t="s">
        <v>172</v>
      </c>
      <c r="C4" s="112" t="s">
        <v>173</v>
      </c>
      <c r="D4" s="112" t="s">
        <v>171</v>
      </c>
    </row>
    <row r="5" spans="1:4" ht="15" customHeight="1" x14ac:dyDescent="0.25">
      <c r="A5" s="202"/>
      <c r="B5" s="6" t="s">
        <v>120</v>
      </c>
      <c r="C5" s="6" t="s">
        <v>120</v>
      </c>
      <c r="D5" s="14"/>
    </row>
    <row r="6" spans="1:4" x14ac:dyDescent="0.25">
      <c r="A6" s="202"/>
      <c r="B6" s="6" t="s">
        <v>105</v>
      </c>
      <c r="C6" s="6" t="s">
        <v>105</v>
      </c>
      <c r="D6" s="6"/>
    </row>
    <row r="7" spans="1:4" x14ac:dyDescent="0.25">
      <c r="A7" s="202"/>
      <c r="B7" s="6" t="s">
        <v>49</v>
      </c>
      <c r="C7" s="6" t="s">
        <v>49</v>
      </c>
      <c r="D7" s="14"/>
    </row>
    <row r="8" spans="1:4" x14ac:dyDescent="0.25">
      <c r="A8" s="202"/>
      <c r="B8" s="6" t="s">
        <v>157</v>
      </c>
      <c r="C8" s="6" t="s">
        <v>116</v>
      </c>
      <c r="D8" s="14"/>
    </row>
    <row r="9" spans="1:4" ht="30" x14ac:dyDescent="0.25">
      <c r="A9" s="202"/>
      <c r="B9" s="11" t="s">
        <v>125</v>
      </c>
      <c r="C9" s="6"/>
      <c r="D9" s="6" t="s">
        <v>174</v>
      </c>
    </row>
    <row r="10" spans="1:4" x14ac:dyDescent="0.25">
      <c r="A10" s="202"/>
      <c r="B10" s="6" t="s">
        <v>158</v>
      </c>
      <c r="C10" s="6" t="s">
        <v>158</v>
      </c>
      <c r="D10" s="14"/>
    </row>
    <row r="11" spans="1:4" ht="30" x14ac:dyDescent="0.25">
      <c r="A11" s="202"/>
      <c r="B11" s="11" t="s">
        <v>159</v>
      </c>
      <c r="C11" s="6"/>
      <c r="D11" s="6" t="s">
        <v>175</v>
      </c>
    </row>
    <row r="12" spans="1:4" x14ac:dyDescent="0.25">
      <c r="A12" s="202"/>
      <c r="B12" s="6" t="s">
        <v>121</v>
      </c>
      <c r="C12" s="6" t="s">
        <v>121</v>
      </c>
      <c r="D12" s="14"/>
    </row>
    <row r="13" spans="1:4" x14ac:dyDescent="0.25">
      <c r="A13" s="202"/>
      <c r="B13" s="6" t="s">
        <v>123</v>
      </c>
      <c r="C13" s="6" t="s">
        <v>123</v>
      </c>
      <c r="D13" s="14"/>
    </row>
    <row r="14" spans="1:4" ht="30" x14ac:dyDescent="0.25">
      <c r="A14" s="202"/>
      <c r="B14" s="11" t="s">
        <v>160</v>
      </c>
      <c r="C14" s="6"/>
      <c r="D14" s="6" t="s">
        <v>176</v>
      </c>
    </row>
    <row r="15" spans="1:4" x14ac:dyDescent="0.25">
      <c r="A15" s="202"/>
      <c r="B15" s="6" t="s">
        <v>108</v>
      </c>
      <c r="C15" s="6"/>
      <c r="D15" s="6"/>
    </row>
    <row r="16" spans="1:4" ht="30" x14ac:dyDescent="0.25">
      <c r="A16" s="202"/>
      <c r="B16" s="6"/>
      <c r="C16" s="11" t="s">
        <v>117</v>
      </c>
      <c r="D16" s="6" t="s">
        <v>177</v>
      </c>
    </row>
    <row r="17" spans="1:4" ht="60" x14ac:dyDescent="0.25">
      <c r="A17" s="202"/>
      <c r="B17" s="6"/>
      <c r="C17" s="11" t="s">
        <v>40</v>
      </c>
      <c r="D17" s="6" t="s">
        <v>184</v>
      </c>
    </row>
    <row r="18" spans="1:4" ht="30" x14ac:dyDescent="0.25">
      <c r="A18" s="202"/>
      <c r="B18" s="6" t="s">
        <v>178</v>
      </c>
      <c r="C18" s="6" t="s">
        <v>15</v>
      </c>
      <c r="D18" s="6" t="s">
        <v>179</v>
      </c>
    </row>
    <row r="19" spans="1:4" x14ac:dyDescent="0.25">
      <c r="A19" s="202"/>
      <c r="B19" s="6" t="s">
        <v>181</v>
      </c>
      <c r="C19" s="6" t="s">
        <v>161</v>
      </c>
      <c r="D19" s="14"/>
    </row>
    <row r="20" spans="1:4" x14ac:dyDescent="0.25">
      <c r="A20" s="202"/>
      <c r="B20" s="6" t="s">
        <v>181</v>
      </c>
      <c r="C20" s="6" t="s">
        <v>162</v>
      </c>
      <c r="D20" s="14"/>
    </row>
    <row r="21" spans="1:4" ht="30" x14ac:dyDescent="0.25">
      <c r="A21" s="202"/>
      <c r="B21" s="6" t="s">
        <v>180</v>
      </c>
      <c r="C21" s="6" t="s">
        <v>163</v>
      </c>
      <c r="D21" s="14"/>
    </row>
    <row r="22" spans="1:4" ht="30" x14ac:dyDescent="0.25">
      <c r="A22" s="202"/>
      <c r="B22" s="6" t="s">
        <v>180</v>
      </c>
      <c r="C22" s="6" t="s">
        <v>164</v>
      </c>
      <c r="D22" s="14"/>
    </row>
    <row r="23" spans="1:4" x14ac:dyDescent="0.25">
      <c r="A23" s="202"/>
      <c r="B23" s="6" t="s">
        <v>182</v>
      </c>
      <c r="C23" s="6" t="s">
        <v>110</v>
      </c>
      <c r="D23" s="14"/>
    </row>
    <row r="24" spans="1:4" ht="30" x14ac:dyDescent="0.25">
      <c r="A24" s="202"/>
      <c r="B24" s="6"/>
      <c r="C24" s="11" t="s">
        <v>124</v>
      </c>
      <c r="D24" s="6" t="s">
        <v>183</v>
      </c>
    </row>
    <row r="25" spans="1:4" x14ac:dyDescent="0.25">
      <c r="A25" s="202"/>
      <c r="B25" s="6"/>
      <c r="C25" s="6"/>
      <c r="D25" s="14"/>
    </row>
    <row r="26" spans="1:4" x14ac:dyDescent="0.25">
      <c r="A26" s="13"/>
      <c r="B26" s="13"/>
      <c r="C26" s="13"/>
      <c r="D26" s="13"/>
    </row>
    <row r="27" spans="1:4" x14ac:dyDescent="0.25">
      <c r="A27" s="199" t="s">
        <v>26</v>
      </c>
      <c r="B27" s="200"/>
      <c r="C27" s="200"/>
      <c r="D27" s="200"/>
    </row>
    <row r="28" spans="1:4" x14ac:dyDescent="0.25">
      <c r="A28" s="199" t="s">
        <v>27</v>
      </c>
      <c r="B28" s="200"/>
      <c r="C28" s="200"/>
      <c r="D28" s="200"/>
    </row>
    <row r="29" spans="1:4" ht="15.75" thickBot="1" x14ac:dyDescent="0.3">
      <c r="A29" s="13"/>
      <c r="B29" s="13"/>
      <c r="C29" s="13"/>
      <c r="D29" s="13"/>
    </row>
    <row r="30" spans="1:4" ht="15.75" thickBot="1" x14ac:dyDescent="0.3">
      <c r="A30" s="113" t="s">
        <v>18</v>
      </c>
      <c r="B30" s="114" t="s">
        <v>31</v>
      </c>
      <c r="C30" s="13"/>
      <c r="D30" s="13"/>
    </row>
    <row r="31" spans="1:4" ht="15.75" thickBot="1" x14ac:dyDescent="0.3">
      <c r="A31" s="115" t="s">
        <v>29</v>
      </c>
      <c r="B31" s="116" t="str">
        <f>3&amp;" ("&amp;ROUND((3/B34)*100,0)&amp;"%)"</f>
        <v>3 (21%)</v>
      </c>
      <c r="C31" s="13"/>
      <c r="D31" s="13"/>
    </row>
    <row r="32" spans="1:4" ht="15.75" thickBot="1" x14ac:dyDescent="0.3">
      <c r="A32" s="107" t="s">
        <v>185</v>
      </c>
      <c r="B32" s="116" t="str">
        <f>3&amp;" ("&amp;ROUND((3/B34)*100,0)&amp;"%)"</f>
        <v>3 (21%)</v>
      </c>
      <c r="C32" s="13"/>
      <c r="D32" s="13"/>
    </row>
    <row r="33" spans="1:4" x14ac:dyDescent="0.25">
      <c r="A33" s="117" t="s">
        <v>30</v>
      </c>
      <c r="B33" s="116" t="str">
        <f>8&amp;" ("&amp;ROUND((8/(B34))*100,0)&amp;"%)"</f>
        <v>8 (57%)</v>
      </c>
      <c r="C33" s="13"/>
      <c r="D33" s="59"/>
    </row>
    <row r="34" spans="1:4" ht="15.75" thickBot="1" x14ac:dyDescent="0.3">
      <c r="A34" s="118" t="s">
        <v>78</v>
      </c>
      <c r="B34" s="119">
        <v>14</v>
      </c>
      <c r="C34" s="13"/>
      <c r="D34" s="59"/>
    </row>
    <row r="35" spans="1:4" x14ac:dyDescent="0.25">
      <c r="A35" s="13"/>
      <c r="B35" s="13"/>
      <c r="C35" s="13"/>
      <c r="D35" s="13"/>
    </row>
    <row r="36" spans="1:4" x14ac:dyDescent="0.25">
      <c r="A36" s="13"/>
      <c r="B36" s="13"/>
      <c r="C36" s="13"/>
      <c r="D36" s="13"/>
    </row>
    <row r="37" spans="1:4" x14ac:dyDescent="0.25">
      <c r="A37" s="13"/>
      <c r="B37" s="13"/>
      <c r="C37" s="13"/>
      <c r="D37" s="13"/>
    </row>
    <row r="38" spans="1:4" x14ac:dyDescent="0.25">
      <c r="A38" s="13"/>
      <c r="B38" s="13"/>
      <c r="C38" s="13"/>
      <c r="D38" s="13"/>
    </row>
  </sheetData>
  <mergeCells count="3">
    <mergeCell ref="A27:D27"/>
    <mergeCell ref="A28:D28"/>
    <mergeCell ref="A4:A2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22" sqref="B22"/>
    </sheetView>
  </sheetViews>
  <sheetFormatPr defaultRowHeight="15" x14ac:dyDescent="0.25"/>
  <cols>
    <col min="1" max="1" width="42.28515625" customWidth="1"/>
    <col min="2" max="2" width="40.5703125" customWidth="1"/>
    <col min="3" max="3" width="22.85546875" customWidth="1"/>
    <col min="4" max="4" width="54" customWidth="1"/>
    <col min="5" max="5" width="25.7109375" customWidth="1"/>
  </cols>
  <sheetData>
    <row r="1" spans="1:4" ht="18.75" x14ac:dyDescent="0.25">
      <c r="A1" s="43" t="s">
        <v>186</v>
      </c>
      <c r="B1" s="4"/>
      <c r="C1" s="4"/>
      <c r="D1" s="4"/>
    </row>
    <row r="2" spans="1:4" ht="15.75" thickBot="1" x14ac:dyDescent="0.3">
      <c r="A2" s="4"/>
      <c r="B2" s="4"/>
      <c r="C2" s="4"/>
      <c r="D2" s="4"/>
    </row>
    <row r="3" spans="1:4" ht="32.25" thickBot="1" x14ac:dyDescent="0.3">
      <c r="A3" s="62" t="s">
        <v>1</v>
      </c>
      <c r="B3" s="27" t="s">
        <v>19</v>
      </c>
      <c r="C3" s="27" t="s">
        <v>24</v>
      </c>
      <c r="D3" s="63" t="s">
        <v>63</v>
      </c>
    </row>
    <row r="4" spans="1:4" ht="81.75" customHeight="1" x14ac:dyDescent="0.25">
      <c r="A4" s="121" t="s">
        <v>187</v>
      </c>
      <c r="B4" s="70" t="s">
        <v>188</v>
      </c>
      <c r="C4" s="196" t="s">
        <v>141</v>
      </c>
      <c r="D4" s="70"/>
    </row>
    <row r="5" spans="1:4" x14ac:dyDescent="0.25">
      <c r="A5" s="64" t="s">
        <v>102</v>
      </c>
      <c r="B5" s="65" t="s">
        <v>191</v>
      </c>
      <c r="C5" s="197"/>
      <c r="D5" s="71"/>
    </row>
    <row r="6" spans="1:4" x14ac:dyDescent="0.25">
      <c r="A6" s="64" t="s">
        <v>103</v>
      </c>
      <c r="B6" s="122" t="s">
        <v>119</v>
      </c>
      <c r="C6" s="197"/>
      <c r="D6" s="71"/>
    </row>
    <row r="7" spans="1:4" x14ac:dyDescent="0.25">
      <c r="A7" s="65" t="s">
        <v>190</v>
      </c>
      <c r="B7" s="122" t="s">
        <v>192</v>
      </c>
      <c r="C7" s="197"/>
      <c r="D7" s="68"/>
    </row>
    <row r="8" spans="1:4" x14ac:dyDescent="0.25">
      <c r="A8" s="64" t="s">
        <v>189</v>
      </c>
      <c r="B8" s="122" t="s">
        <v>195</v>
      </c>
      <c r="C8" s="197"/>
      <c r="D8" s="68"/>
    </row>
    <row r="9" spans="1:4" x14ac:dyDescent="0.25">
      <c r="A9" s="64" t="s">
        <v>107</v>
      </c>
      <c r="B9" s="122" t="s">
        <v>193</v>
      </c>
      <c r="C9" s="197"/>
      <c r="D9" s="19"/>
    </row>
    <row r="10" spans="1:4" x14ac:dyDescent="0.25">
      <c r="A10" s="65" t="s">
        <v>138</v>
      </c>
      <c r="B10" s="122" t="s">
        <v>12</v>
      </c>
      <c r="C10" s="197"/>
      <c r="D10" s="68"/>
    </row>
    <row r="11" spans="1:4" ht="30.75" thickBot="1" x14ac:dyDescent="0.3">
      <c r="A11" s="78"/>
      <c r="B11" s="123" t="s">
        <v>194</v>
      </c>
      <c r="C11" s="198"/>
      <c r="D11" s="124" t="s">
        <v>196</v>
      </c>
    </row>
    <row r="12" spans="1:4" x14ac:dyDescent="0.25">
      <c r="A12" s="51"/>
      <c r="B12" s="51"/>
      <c r="C12" s="51"/>
      <c r="D12" s="51"/>
    </row>
    <row r="13" spans="1:4" x14ac:dyDescent="0.25">
      <c r="A13" s="194" t="s">
        <v>26</v>
      </c>
      <c r="B13" s="195"/>
      <c r="C13" s="195"/>
      <c r="D13" s="195"/>
    </row>
    <row r="14" spans="1:4" x14ac:dyDescent="0.25">
      <c r="A14" s="194" t="s">
        <v>27</v>
      </c>
      <c r="B14" s="195"/>
      <c r="C14" s="195"/>
      <c r="D14" s="195"/>
    </row>
    <row r="15" spans="1:4" ht="15.75" thickBot="1" x14ac:dyDescent="0.3">
      <c r="A15" s="51"/>
      <c r="B15" s="51"/>
      <c r="C15" s="4"/>
      <c r="D15" s="4"/>
    </row>
    <row r="16" spans="1:4" ht="15.75" thickBot="1" x14ac:dyDescent="0.3">
      <c r="A16" s="33" t="s">
        <v>18</v>
      </c>
      <c r="B16" s="34" t="s">
        <v>31</v>
      </c>
      <c r="C16" s="4"/>
      <c r="D16" s="4"/>
    </row>
    <row r="17" spans="1:3" x14ac:dyDescent="0.25">
      <c r="A17" s="36" t="s">
        <v>28</v>
      </c>
      <c r="B17" s="37" t="str">
        <f>0&amp;" ("&amp;ROUND((0/B20)*100,0)&amp;"%)"</f>
        <v>0 (0%)</v>
      </c>
      <c r="C17" s="4"/>
    </row>
    <row r="18" spans="1:3" x14ac:dyDescent="0.25">
      <c r="A18" s="39" t="s">
        <v>29</v>
      </c>
      <c r="B18" s="40" t="str">
        <f>1&amp;" ("&amp;ROUND((1/B20)*100,0)&amp;"%)"</f>
        <v>1 (14%)</v>
      </c>
      <c r="C18" s="4"/>
    </row>
    <row r="19" spans="1:3" x14ac:dyDescent="0.25">
      <c r="A19" s="17" t="s">
        <v>30</v>
      </c>
      <c r="B19" s="40" t="str">
        <f>6&amp;" ("&amp;ROUND((6/B20)*100,0)&amp;"%)"</f>
        <v>6 (86%)</v>
      </c>
      <c r="C19" s="51"/>
    </row>
    <row r="20" spans="1:3" ht="15.75" thickBot="1" x14ac:dyDescent="0.3">
      <c r="A20" s="120" t="s">
        <v>78</v>
      </c>
      <c r="B20" s="42">
        <v>7</v>
      </c>
      <c r="C20" s="51"/>
    </row>
  </sheetData>
  <mergeCells count="3">
    <mergeCell ref="C4:C11"/>
    <mergeCell ref="A13:D13"/>
    <mergeCell ref="A14:D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17" workbookViewId="0">
      <selection activeCell="B40" sqref="B40"/>
    </sheetView>
  </sheetViews>
  <sheetFormatPr defaultRowHeight="15" x14ac:dyDescent="0.25"/>
  <cols>
    <col min="1" max="1" width="38.140625" style="4" customWidth="1"/>
    <col min="2" max="2" width="38.7109375" style="4" customWidth="1"/>
    <col min="3" max="3" width="39" style="4" customWidth="1"/>
    <col min="4" max="4" width="43.5703125" style="4" customWidth="1"/>
    <col min="5" max="16384" width="9.140625" style="4"/>
  </cols>
  <sheetData>
    <row r="1" spans="1:4" ht="18.75" x14ac:dyDescent="0.25">
      <c r="A1" s="43" t="s">
        <v>238</v>
      </c>
    </row>
    <row r="2" spans="1:4" ht="15.75" thickBot="1" x14ac:dyDescent="0.3"/>
    <row r="3" spans="1:4" ht="15.75" x14ac:dyDescent="0.25">
      <c r="A3" s="101" t="s">
        <v>1</v>
      </c>
      <c r="B3" s="52" t="s">
        <v>19</v>
      </c>
      <c r="C3" s="52" t="s">
        <v>24</v>
      </c>
      <c r="D3" s="53" t="s">
        <v>63</v>
      </c>
    </row>
    <row r="4" spans="1:4" ht="99.75" customHeight="1" x14ac:dyDescent="0.25">
      <c r="A4" s="127" t="s">
        <v>219</v>
      </c>
      <c r="B4" s="127" t="s">
        <v>220</v>
      </c>
      <c r="C4" s="127" t="s">
        <v>221</v>
      </c>
      <c r="D4" s="127" t="s">
        <v>170</v>
      </c>
    </row>
    <row r="5" spans="1:4" ht="30" x14ac:dyDescent="0.25">
      <c r="A5" s="125" t="s">
        <v>197</v>
      </c>
      <c r="B5" s="14" t="s">
        <v>209</v>
      </c>
      <c r="C5" s="125"/>
      <c r="D5" s="9" t="s">
        <v>222</v>
      </c>
    </row>
    <row r="6" spans="1:4" x14ac:dyDescent="0.25">
      <c r="A6" s="125" t="s">
        <v>198</v>
      </c>
      <c r="B6" s="126" t="s">
        <v>199</v>
      </c>
      <c r="C6" s="14" t="s">
        <v>208</v>
      </c>
      <c r="D6" s="125"/>
    </row>
    <row r="7" spans="1:4" ht="30" x14ac:dyDescent="0.25">
      <c r="A7" s="7" t="s">
        <v>200</v>
      </c>
      <c r="B7" s="126"/>
      <c r="C7" s="126"/>
      <c r="D7" s="9" t="s">
        <v>229</v>
      </c>
    </row>
    <row r="8" spans="1:4" x14ac:dyDescent="0.25">
      <c r="A8" s="125" t="s">
        <v>201</v>
      </c>
      <c r="B8" s="14" t="s">
        <v>213</v>
      </c>
      <c r="C8" s="14" t="s">
        <v>105</v>
      </c>
      <c r="D8" s="125"/>
    </row>
    <row r="9" spans="1:4" ht="30" x14ac:dyDescent="0.25">
      <c r="A9" s="7" t="s">
        <v>202</v>
      </c>
      <c r="B9" s="126"/>
      <c r="C9" s="126"/>
      <c r="D9" s="9" t="s">
        <v>233</v>
      </c>
    </row>
    <row r="10" spans="1:4" ht="30" x14ac:dyDescent="0.25">
      <c r="A10" s="7" t="s">
        <v>203</v>
      </c>
      <c r="B10" s="7"/>
      <c r="C10" s="126"/>
      <c r="D10" s="9" t="s">
        <v>228</v>
      </c>
    </row>
    <row r="11" spans="1:4" x14ac:dyDescent="0.25">
      <c r="A11" s="7" t="s">
        <v>204</v>
      </c>
      <c r="B11" s="126"/>
      <c r="C11" s="126"/>
      <c r="D11" s="126" t="s">
        <v>234</v>
      </c>
    </row>
    <row r="12" spans="1:4" x14ac:dyDescent="0.25">
      <c r="A12" s="7" t="s">
        <v>205</v>
      </c>
      <c r="B12" s="126"/>
      <c r="C12" s="126"/>
      <c r="D12" s="126" t="s">
        <v>234</v>
      </c>
    </row>
    <row r="13" spans="1:4" x14ac:dyDescent="0.25">
      <c r="A13" s="126" t="s">
        <v>84</v>
      </c>
      <c r="B13" s="126" t="s">
        <v>236</v>
      </c>
      <c r="C13" s="126" t="s">
        <v>235</v>
      </c>
      <c r="D13" s="126"/>
    </row>
    <row r="14" spans="1:4" ht="30" x14ac:dyDescent="0.25">
      <c r="A14" s="126" t="s">
        <v>206</v>
      </c>
      <c r="B14" s="126"/>
      <c r="C14" s="126"/>
      <c r="D14" s="9" t="s">
        <v>226</v>
      </c>
    </row>
    <row r="15" spans="1:4" x14ac:dyDescent="0.25">
      <c r="A15" s="14"/>
      <c r="B15" s="10" t="s">
        <v>207</v>
      </c>
      <c r="C15" s="14"/>
      <c r="D15" s="14"/>
    </row>
    <row r="16" spans="1:4" ht="30" x14ac:dyDescent="0.25">
      <c r="A16" s="14"/>
      <c r="B16" s="14"/>
      <c r="C16" s="10" t="s">
        <v>49</v>
      </c>
      <c r="D16" s="9" t="s">
        <v>227</v>
      </c>
    </row>
    <row r="17" spans="1:4" ht="30" x14ac:dyDescent="0.25">
      <c r="A17" s="14"/>
      <c r="B17" s="14"/>
      <c r="C17" s="10" t="s">
        <v>121</v>
      </c>
      <c r="D17" s="9" t="s">
        <v>226</v>
      </c>
    </row>
    <row r="18" spans="1:4" x14ac:dyDescent="0.25">
      <c r="A18" s="14"/>
      <c r="B18" s="10" t="s">
        <v>210</v>
      </c>
      <c r="C18" s="14" t="s">
        <v>223</v>
      </c>
      <c r="D18" s="14"/>
    </row>
    <row r="19" spans="1:4" x14ac:dyDescent="0.25">
      <c r="A19" s="14"/>
      <c r="B19" s="10" t="s">
        <v>211</v>
      </c>
      <c r="C19" s="14" t="s">
        <v>124</v>
      </c>
      <c r="D19" s="14"/>
    </row>
    <row r="20" spans="1:4" x14ac:dyDescent="0.25">
      <c r="A20" s="14"/>
      <c r="B20" s="10" t="s">
        <v>116</v>
      </c>
      <c r="C20" s="14" t="s">
        <v>116</v>
      </c>
      <c r="D20" s="14"/>
    </row>
    <row r="21" spans="1:4" x14ac:dyDescent="0.25">
      <c r="A21" s="14"/>
      <c r="B21" s="10" t="s">
        <v>212</v>
      </c>
      <c r="C21" s="14" t="s">
        <v>230</v>
      </c>
      <c r="D21" s="14"/>
    </row>
    <row r="22" spans="1:4" ht="30" x14ac:dyDescent="0.25">
      <c r="A22" s="14"/>
      <c r="B22" s="10"/>
      <c r="C22" s="10" t="s">
        <v>120</v>
      </c>
      <c r="D22" s="9" t="s">
        <v>225</v>
      </c>
    </row>
    <row r="23" spans="1:4" x14ac:dyDescent="0.25">
      <c r="A23" s="14"/>
      <c r="B23" s="10" t="s">
        <v>214</v>
      </c>
      <c r="C23" s="14" t="s">
        <v>215</v>
      </c>
      <c r="D23" s="14"/>
    </row>
    <row r="24" spans="1:4" x14ac:dyDescent="0.25">
      <c r="A24" s="14"/>
      <c r="B24" s="7" t="s">
        <v>216</v>
      </c>
      <c r="C24" s="14" t="s">
        <v>215</v>
      </c>
      <c r="D24" s="14"/>
    </row>
    <row r="25" spans="1:4" ht="30" x14ac:dyDescent="0.25">
      <c r="A25" s="14"/>
      <c r="B25" s="7" t="s">
        <v>217</v>
      </c>
      <c r="C25" s="14"/>
      <c r="D25" s="6" t="s">
        <v>231</v>
      </c>
    </row>
    <row r="26" spans="1:4" ht="30" x14ac:dyDescent="0.25">
      <c r="A26" s="14"/>
      <c r="B26" s="5"/>
      <c r="C26" s="10" t="s">
        <v>117</v>
      </c>
      <c r="D26" s="9" t="s">
        <v>224</v>
      </c>
    </row>
    <row r="27" spans="1:4" x14ac:dyDescent="0.25">
      <c r="A27" s="14"/>
      <c r="B27" s="10" t="s">
        <v>218</v>
      </c>
      <c r="C27" s="14" t="s">
        <v>123</v>
      </c>
      <c r="D27" s="14"/>
    </row>
    <row r="28" spans="1:4" ht="30" x14ac:dyDescent="0.25">
      <c r="A28" s="14"/>
      <c r="B28" s="14"/>
      <c r="C28" s="10" t="s">
        <v>15</v>
      </c>
      <c r="D28" s="9" t="s">
        <v>237</v>
      </c>
    </row>
    <row r="29" spans="1:4" ht="30" x14ac:dyDescent="0.25">
      <c r="A29" s="14"/>
      <c r="B29" s="14"/>
      <c r="C29" s="10" t="s">
        <v>40</v>
      </c>
      <c r="D29" s="9" t="s">
        <v>232</v>
      </c>
    </row>
    <row r="30" spans="1:4" x14ac:dyDescent="0.25">
      <c r="B30" s="4">
        <f>COUNTA(B5:B29)</f>
        <v>13</v>
      </c>
    </row>
    <row r="31" spans="1:4" x14ac:dyDescent="0.25">
      <c r="A31" s="194" t="s">
        <v>26</v>
      </c>
      <c r="B31" s="195"/>
      <c r="C31" s="195"/>
      <c r="D31" s="195"/>
    </row>
    <row r="32" spans="1:4" x14ac:dyDescent="0.25">
      <c r="A32" s="194" t="s">
        <v>27</v>
      </c>
      <c r="B32" s="195"/>
      <c r="C32" s="195"/>
      <c r="D32" s="195"/>
    </row>
    <row r="33" spans="1:4" ht="15.75" thickBot="1" x14ac:dyDescent="0.3">
      <c r="A33" s="51"/>
      <c r="B33" s="51"/>
    </row>
    <row r="34" spans="1:4" ht="15.75" thickBot="1" x14ac:dyDescent="0.3">
      <c r="A34" s="33" t="s">
        <v>18</v>
      </c>
      <c r="B34" s="34" t="s">
        <v>31</v>
      </c>
    </row>
    <row r="35" spans="1:4" x14ac:dyDescent="0.25">
      <c r="A35" s="36" t="s">
        <v>28</v>
      </c>
      <c r="B35" s="37" t="str">
        <f>5&amp;" ("&amp;ROUND((5/B38)*100,0)&amp;"%)"</f>
        <v>5 (29%)</v>
      </c>
      <c r="D35"/>
    </row>
    <row r="36" spans="1:4" x14ac:dyDescent="0.25">
      <c r="A36" s="39" t="s">
        <v>29</v>
      </c>
      <c r="B36" s="40" t="str">
        <f>7&amp;" ("&amp;ROUND((7/B38)*100,0)&amp;"%)"</f>
        <v>7 (41%)</v>
      </c>
      <c r="D36"/>
    </row>
    <row r="37" spans="1:4" x14ac:dyDescent="0.25">
      <c r="A37" s="17" t="s">
        <v>30</v>
      </c>
      <c r="B37" s="40" t="str">
        <f>4&amp;" ("&amp;ROUND((4/B38)*100,0)&amp;"%)"</f>
        <v>4 (24%)</v>
      </c>
      <c r="C37" s="51"/>
      <c r="D37"/>
    </row>
    <row r="38" spans="1:4" ht="15.75" thickBot="1" x14ac:dyDescent="0.3">
      <c r="A38" s="120" t="s">
        <v>78</v>
      </c>
      <c r="B38" s="42">
        <v>17</v>
      </c>
      <c r="C38" s="51"/>
      <c r="D38"/>
    </row>
  </sheetData>
  <mergeCells count="2">
    <mergeCell ref="A31:D31"/>
    <mergeCell ref="A32:D3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214271159CC74096668C1235CBB386" ma:contentTypeVersion="13" ma:contentTypeDescription="Create a new document." ma:contentTypeScope="" ma:versionID="a32ff648d47b0b368083d413546b511d">
  <xsd:schema xmlns:xsd="http://www.w3.org/2001/XMLSchema" xmlns:xs="http://www.w3.org/2001/XMLSchema" xmlns:p="http://schemas.microsoft.com/office/2006/metadata/properties" xmlns:ns1="http://schemas.microsoft.com/sharepoint/v3" xmlns:ns2="02693250-beb8-44bd-a92d-0974350b334c" xmlns:ns3="0b36f526-2798-43c7-8b2c-4c5ed8316de9" targetNamespace="http://schemas.microsoft.com/office/2006/metadata/properties" ma:root="true" ma:fieldsID="d65b9dfff51846971d6c8e35b5807a1a" ns1:_="" ns2:_="" ns3:_="">
    <xsd:import namespace="http://schemas.microsoft.com/sharepoint/v3"/>
    <xsd:import namespace="02693250-beb8-44bd-a92d-0974350b334c"/>
    <xsd:import namespace="0b36f526-2798-43c7-8b2c-4c5ed8316de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693250-beb8-44bd-a92d-0974350b33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b36f526-2798-43c7-8b2c-4c5ed8316de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27691EA-9BF0-45A0-94A6-FBB4105EF1A2}"/>
</file>

<file path=customXml/itemProps2.xml><?xml version="1.0" encoding="utf-8"?>
<ds:datastoreItem xmlns:ds="http://schemas.openxmlformats.org/officeDocument/2006/customXml" ds:itemID="{66689BEB-3F4F-473C-8A51-7C7765D87E96}"/>
</file>

<file path=customXml/itemProps3.xml><?xml version="1.0" encoding="utf-8"?>
<ds:datastoreItem xmlns:ds="http://schemas.openxmlformats.org/officeDocument/2006/customXml" ds:itemID="{9D58EBF2-E1EF-47BB-9A5E-DE65163ABA3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Allergies</vt:lpstr>
      <vt:lpstr>Medications</vt:lpstr>
      <vt:lpstr>Problem List</vt:lpstr>
      <vt:lpstr>Immunizations</vt:lpstr>
      <vt:lpstr>LAB - Chemistry-Hematology</vt:lpstr>
      <vt:lpstr>LAB - Microbiology</vt:lpstr>
      <vt:lpstr>Vital Signs</vt:lpstr>
      <vt:lpstr>Anatomic Pathology</vt:lpstr>
      <vt:lpstr>Demographics</vt:lpstr>
      <vt:lpstr>Encounters</vt:lpstr>
    </vt:vector>
  </TitlesOfParts>
  <Company>Department of Veterans Affairs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EIE Desktop Technologies</dc:creator>
  <cp:lastModifiedBy>Painter, Kathleen</cp:lastModifiedBy>
  <dcterms:created xsi:type="dcterms:W3CDTF">2013-02-25T15:23:30Z</dcterms:created>
  <dcterms:modified xsi:type="dcterms:W3CDTF">2013-11-06T14:57:51Z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0x0101002A214271159CC74096668C1235CBB386</vt:lpwstr>
  </property>
</Properties>
</file>