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gment 1B" sheetId="1" r:id="rId4"/>
    <sheet state="visible" name="Segment 2B" sheetId="2" r:id="rId5"/>
    <sheet state="visible" name="Segment 3B" sheetId="3" r:id="rId6"/>
    <sheet state="visible" name="Segment 4B" sheetId="4" r:id="rId7"/>
    <sheet state="visible" name="Segment 5B" sheetId="5" r:id="rId8"/>
    <sheet state="visible" name="Segment 6B" sheetId="6" r:id="rId9"/>
    <sheet state="visible" name="Segment 7B" sheetId="7" r:id="rId10"/>
    <sheet state="visible" name="Segment 8B" sheetId="8" r:id="rId11"/>
    <sheet state="visible" name="Segment 9B" sheetId="9" r:id="rId12"/>
    <sheet state="visible" name="Results Total" sheetId="10" r:id="rId13"/>
    <sheet state="visible" name="Results Percentage" sheetId="11" r:id="rId14"/>
  </sheets>
  <definedNames>
    <definedName hidden="1" localSheetId="9" name="Z_92C82259_6BEC_4D26_A3F6_AFE006F689E9_.wvu.FilterData">'Results Total'!$A$1:$F$8</definedName>
    <definedName hidden="1" localSheetId="10" name="Z_92C82259_6BEC_4D26_A3F6_AFE006F689E9_.wvu.FilterData">'Results Percentage'!$A$1:$F$8</definedName>
    <definedName name="SlicerCache_Table_1_Col_1">#N/A</definedName>
    <definedName name="SlicerCache_Table_2_Col_1">#N/A</definedName>
  </definedNames>
  <calcPr/>
  <customWorkbookViews>
    <customWorkbookView activeSheetId="0" maximized="1" windowHeight="0" windowWidth="0" guid="{92C82259-6BEC-4D26-A3F6-AFE006F689E9}" name="Filter 1"/>
  </customWorkbookViews>
  <extLst>
    <ext uri="{46BE6895-7355-4a93-B00E-2C351335B9C9}">
      <x15:slicerCaches>
        <x14:slicerCache r:id="rId15"/>
        <x14:slicerCache r:id="rId16"/>
      </x15:slicerCaches>
    </ext>
  </extLst>
</workbook>
</file>

<file path=xl/sharedStrings.xml><?xml version="1.0" encoding="utf-8"?>
<sst xmlns="http://schemas.openxmlformats.org/spreadsheetml/2006/main" count="770" uniqueCount="71">
  <si>
    <t>Participant</t>
  </si>
  <si>
    <t>The sign in option is free to use</t>
  </si>
  <si>
    <t>The sign in option is created, maintained, and secured by a privately owned company.</t>
  </si>
  <si>
    <t>The sign in option is secure and compliant with the latest federal guidelines</t>
  </si>
  <si>
    <t>The sign in option is created, maintained, and secured by the U.S. Government.</t>
  </si>
  <si>
    <t>The sign in option gives me access to many government services with a  single account (eg: VA, Social Security, USA Jobs, etc.)</t>
  </si>
  <si>
    <t>The sign in option protects my privacy</t>
  </si>
  <si>
    <t>The sign in option provides access to all of my VA benefits, services, and  information, with a single account</t>
  </si>
  <si>
    <t>va1</t>
  </si>
  <si>
    <t>1- Not important at all</t>
  </si>
  <si>
    <t>2- Unimportant</t>
  </si>
  <si>
    <t>3- Neutral</t>
  </si>
  <si>
    <t>4- Important</t>
  </si>
  <si>
    <t>5- Extremely Important</t>
  </si>
  <si>
    <t>NX</t>
  </si>
  <si>
    <t>PM</t>
  </si>
  <si>
    <t>QZ</t>
  </si>
  <si>
    <t>He</t>
  </si>
  <si>
    <t>B5</t>
  </si>
  <si>
    <t>IE</t>
  </si>
  <si>
    <t>Dk</t>
  </si>
  <si>
    <t>Z2</t>
  </si>
  <si>
    <t>md</t>
  </si>
  <si>
    <t>nb</t>
  </si>
  <si>
    <t>Pf</t>
  </si>
  <si>
    <t>Total</t>
  </si>
  <si>
    <t>Average</t>
  </si>
  <si>
    <t>Sorted Attributes in Categories / Results Matrix (Totals)</t>
  </si>
  <si>
    <t>Attributes</t>
  </si>
  <si>
    <t>Sorted Attributes in Categories / Results Matrix (Percentages)</t>
  </si>
  <si>
    <t>kN</t>
  </si>
  <si>
    <t>Sorted Attributes in Categories / Results Matrix (Total)</t>
  </si>
  <si>
    <t>hk</t>
  </si>
  <si>
    <t>hZ</t>
  </si>
  <si>
    <t>E3</t>
  </si>
  <si>
    <t>Km</t>
  </si>
  <si>
    <t>is</t>
  </si>
  <si>
    <t>AQ</t>
  </si>
  <si>
    <t>js</t>
  </si>
  <si>
    <t>P3</t>
  </si>
  <si>
    <t>Gm</t>
  </si>
  <si>
    <t>YQ</t>
  </si>
  <si>
    <t>H7</t>
  </si>
  <si>
    <t>Abandoned</t>
  </si>
  <si>
    <t>Unknown 1 with HTML</t>
  </si>
  <si>
    <t>Mv</t>
  </si>
  <si>
    <t>WW</t>
  </si>
  <si>
    <t>j0</t>
  </si>
  <si>
    <t>Pe</t>
  </si>
  <si>
    <t>zw</t>
  </si>
  <si>
    <t>EO</t>
  </si>
  <si>
    <t>KJ1</t>
  </si>
  <si>
    <t>me</t>
  </si>
  <si>
    <t>qP</t>
  </si>
  <si>
    <t>gy</t>
  </si>
  <si>
    <t>pB</t>
  </si>
  <si>
    <t>Y9</t>
  </si>
  <si>
    <t>EF</t>
  </si>
  <si>
    <t>hb</t>
  </si>
  <si>
    <t>fj</t>
  </si>
  <si>
    <t>bq</t>
  </si>
  <si>
    <t>hM</t>
  </si>
  <si>
    <t>Uq</t>
  </si>
  <si>
    <t>fu</t>
  </si>
  <si>
    <t>fu - Participant 5</t>
  </si>
  <si>
    <t>oU</t>
  </si>
  <si>
    <t>7b</t>
  </si>
  <si>
    <t>pr</t>
  </si>
  <si>
    <t>nK</t>
  </si>
  <si>
    <t>eL</t>
  </si>
  <si>
    <t>fA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</si>
</sst>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b/>
      <sz val="14.0"/>
      <color theme="1"/>
      <name val="Arial"/>
    </font>
  </fonts>
  <fills count="3">
    <fill>
      <patternFill patternType="none"/>
    </fill>
    <fill>
      <patternFill patternType="lightGray"/>
    </fill>
    <fill>
      <patternFill patternType="solid">
        <fgColor rgb="FFE6B8AF"/>
        <bgColor rgb="FFE6B8A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2" numFmtId="10" xfId="0" applyAlignment="1" applyFont="1" applyNumberFormat="1">
      <alignment readingOrder="0"/>
    </xf>
    <xf borderId="0" fillId="2" fontId="2"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1.xml"/><Relationship Id="rId14" Type="http://schemas.openxmlformats.org/officeDocument/2006/relationships/worksheet" Target="worksheets/sheet11.xml"/><Relationship Id="rId16"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Card Sort - Sign In Attributes</a:t>
            </a:r>
          </a:p>
        </c:rich>
      </c:tx>
      <c:overlay val="0"/>
    </c:title>
    <c:plotArea>
      <c:layout/>
      <c:barChart>
        <c:barDir val="col"/>
        <c:ser>
          <c:idx val="0"/>
          <c:order val="0"/>
          <c:tx>
            <c:strRef>
              <c:f>'Results Total'!$B$1</c:f>
            </c:strRef>
          </c:tx>
          <c:spPr>
            <a:solidFill>
              <a:srgbClr val="003E7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'Results Total'!$A$2:$A$8</c:f>
            </c:strRef>
          </c:cat>
          <c:val>
            <c:numRef>
              <c:f>'Results Total'!$B$2:$B$8</c:f>
              <c:numCache/>
            </c:numRef>
          </c:val>
        </c:ser>
        <c:ser>
          <c:idx val="1"/>
          <c:order val="1"/>
          <c:tx>
            <c:strRef>
              <c:f>'Results Total'!$C$1</c:f>
            </c:strRef>
          </c:tx>
          <c:spPr>
            <a:solidFill>
              <a:srgbClr val="981B1E"/>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'Results Total'!$A$2:$A$8</c:f>
            </c:strRef>
          </c:cat>
          <c:val>
            <c:numRef>
              <c:f>'Results Total'!$C$2:$C$8</c:f>
              <c:numCache/>
            </c:numRef>
          </c:val>
        </c:ser>
        <c:ser>
          <c:idx val="2"/>
          <c:order val="2"/>
          <c:tx>
            <c:strRef>
              <c:f>'Results Total'!$D$1</c:f>
            </c:strRef>
          </c:tx>
          <c:spPr>
            <a:solidFill>
              <a:srgbClr val="323A4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'Results Total'!$A$2:$A$8</c:f>
            </c:strRef>
          </c:cat>
          <c:val>
            <c:numRef>
              <c:f>'Results Total'!$D$2:$D$8</c:f>
              <c:numCache/>
            </c:numRef>
          </c:val>
        </c:ser>
        <c:ser>
          <c:idx val="3"/>
          <c:order val="3"/>
          <c:tx>
            <c:strRef>
              <c:f>'Results Total'!$E$1</c:f>
            </c:strRef>
          </c:tx>
          <c:spPr>
            <a:solidFill>
              <a:srgbClr val="FDB81E"/>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'Results Total'!$A$2:$A$8</c:f>
            </c:strRef>
          </c:cat>
          <c:val>
            <c:numRef>
              <c:f>'Results Total'!$E$2:$E$8</c:f>
              <c:numCache/>
            </c:numRef>
          </c:val>
        </c:ser>
        <c:ser>
          <c:idx val="4"/>
          <c:order val="4"/>
          <c:tx>
            <c:strRef>
              <c:f>'Results Total'!$F$1</c:f>
            </c:strRef>
          </c:tx>
          <c:spPr>
            <a:solidFill>
              <a:srgbClr val="2E8540"/>
            </a:solidFill>
            <a:ln cmpd="sng">
              <a:solidFill>
                <a:srgbClr val="000000"/>
              </a:solidFill>
              <a:prstDash val="solid"/>
            </a:ln>
          </c:spPr>
          <c:dPt>
            <c:idx val="0"/>
          </c:dPt>
          <c:dLbls>
            <c:numFmt formatCode="General" sourceLinked="1"/>
            <c:txPr>
              <a:bodyPr/>
              <a:lstStyle/>
              <a:p>
                <a:pPr lvl="0">
                  <a:defRPr/>
                </a:pPr>
              </a:p>
            </c:txPr>
            <c:showLegendKey val="0"/>
            <c:showVal val="1"/>
            <c:showCatName val="0"/>
            <c:showSerName val="0"/>
            <c:showPercent val="0"/>
            <c:showBubbleSize val="0"/>
          </c:dLbls>
          <c:cat>
            <c:strRef>
              <c:f>'Results Total'!$A$2:$A$8</c:f>
            </c:strRef>
          </c:cat>
          <c:val>
            <c:numRef>
              <c:f>'Results Total'!$F$2:$F$8</c:f>
              <c:numCache/>
            </c:numRef>
          </c:val>
        </c:ser>
        <c:axId val="195118420"/>
        <c:axId val="650981246"/>
      </c:barChart>
      <c:catAx>
        <c:axId val="1951184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650981246"/>
      </c:catAx>
      <c:valAx>
        <c:axId val="650981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118420"/>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Card Sort - Sign In Attributes</a:t>
            </a:r>
          </a:p>
        </c:rich>
      </c:tx>
      <c:overlay val="0"/>
    </c:title>
    <c:plotArea>
      <c:layout/>
      <c:doughnutChart>
        <c:varyColors val="1"/>
        <c:ser>
          <c:idx val="0"/>
          <c:order val="0"/>
          <c:tx>
            <c:strRef>
              <c:f>'Results Percentage'!$A$2</c:f>
            </c:strRef>
          </c:tx>
          <c:dPt>
            <c:idx val="0"/>
            <c:spPr>
              <a:solidFill>
                <a:srgbClr val="003E73"/>
              </a:solidFill>
            </c:spPr>
          </c:dPt>
          <c:dLbls>
            <c:showLegendKey val="0"/>
            <c:showVal val="0"/>
            <c:showCatName val="0"/>
            <c:showSerName val="0"/>
            <c:showPercent val="0"/>
            <c:showBubbleSize val="0"/>
            <c:showLeaderLines val="1"/>
          </c:dLbls>
          <c:cat>
            <c:strRef>
              <c:f>'Results Percentage'!$B$1:$F$1</c:f>
            </c:strRef>
          </c:cat>
          <c:val>
            <c:numRef>
              <c:f>'Results Percentage'!$B$2:$F$2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8</xdr:row>
      <xdr:rowOff>180975</xdr:rowOff>
    </xdr:from>
    <xdr:ext cx="8134350" cy="5029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895350</xdr:colOff>
      <xdr:row>8</xdr:row>
      <xdr:rowOff>180975</xdr:rowOff>
    </xdr:from>
    <xdr:ext cx="2752725" cy="2857500"/>
    <mc:AlternateContent>
      <mc:Choice Requires="sle15">
        <xdr:graphicFrame>
          <xdr:nvGraphicFramePr>
            <xdr:cNvPr id="1" name="Attributes_1"/>
            <xdr:cNvGraphicFramePr/>
          </xdr:nvGraphicFramePr>
          <xdr:xfrm>
            <a:off x="0" y="0"/>
            <a:ext cx="0" cy="0"/>
          </xdr:xfrm>
          <a:graphic>
            <a:graphicData uri="http://schemas.microsoft.com/office/drawing/2010/slicer">
              <x3Unk:slicer name="Attribute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9</xdr:row>
      <xdr:rowOff>9525</xdr:rowOff>
    </xdr:from>
    <xdr:ext cx="8382000" cy="51816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857250</xdr:colOff>
      <xdr:row>9</xdr:row>
      <xdr:rowOff>19050</xdr:rowOff>
    </xdr:from>
    <xdr:ext cx="2857500" cy="2857500"/>
    <mc:AlternateContent>
      <mc:Choice Requires="sle15">
        <xdr:graphicFrame>
          <xdr:nvGraphicFramePr>
            <xdr:cNvPr id="2" name="Attributes_2"/>
            <xdr:cNvGraphicFramePr/>
          </xdr:nvGraphicFramePr>
          <xdr:xfrm>
            <a:off x="0" y="0"/>
            <a:ext cx="0" cy="0"/>
          </xdr:xfrm>
          <a:graphic>
            <a:graphicData uri="http://schemas.microsoft.com/office/drawing/2010/slicer">
              <x3Unk:slicer name="Attribute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Attributes">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Attributes">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ttributes_1" cache="SlicerCache_Table_1_Col_1" caption="Attribute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ttributes_2" cache="SlicerCache_Table_2_Col_1" caption="Attributes" rowHeight="247650"/>
</x14:slicers>
</file>

<file path=xl/tables/table1.xml><?xml version="1.0" encoding="utf-8"?>
<table xmlns="http://schemas.openxmlformats.org/spreadsheetml/2006/main" ref="A1:F8" displayName="Table_1" id="1">
  <autoFilter ref="$A$1:$F$8"/>
  <tableColumns count="6">
    <tableColumn name="Attributes" id="1"/>
    <tableColumn name="1- Not important at all" id="2"/>
    <tableColumn name="2- Unimportant" id="3"/>
    <tableColumn name="3- Neutral" id="4"/>
    <tableColumn name="4- Important" id="5"/>
    <tableColumn name="5- Extremely Important" id="6"/>
  </tableColumns>
  <tableStyleInfo showColumnStripes="0" showFirstColumn="0" showLastColumn="0" showRowStripes="0"/>
</table>
</file>

<file path=xl/tables/table2.xml><?xml version="1.0" encoding="utf-8"?>
<table xmlns="http://schemas.openxmlformats.org/spreadsheetml/2006/main" ref="A1:F8" displayName="Table_2" id="2">
  <autoFilter ref="$A$1:$F$8"/>
  <tableColumns count="6">
    <tableColumn name="Attributes" id="1"/>
    <tableColumn name="1- Not important at all" id="2"/>
    <tableColumn name="2- Unimportant" id="3"/>
    <tableColumn name="3- Neutral" id="4"/>
    <tableColumn name="4- Important" id="5"/>
    <tableColumn name="5- Extremely Important"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xml"/><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8</v>
      </c>
      <c r="B2" s="2" t="s">
        <v>9</v>
      </c>
      <c r="C2" s="2" t="s">
        <v>9</v>
      </c>
      <c r="D2" s="2" t="s">
        <v>10</v>
      </c>
      <c r="E2" s="2" t="s">
        <v>11</v>
      </c>
      <c r="F2" s="2" t="s">
        <v>12</v>
      </c>
      <c r="G2" s="2" t="s">
        <v>13</v>
      </c>
      <c r="H2" s="2" t="s">
        <v>13</v>
      </c>
    </row>
    <row r="3">
      <c r="A3" s="2" t="s">
        <v>14</v>
      </c>
      <c r="B3" s="2" t="s">
        <v>13</v>
      </c>
      <c r="C3" s="2" t="s">
        <v>11</v>
      </c>
      <c r="D3" s="2" t="s">
        <v>12</v>
      </c>
      <c r="E3" s="2" t="s">
        <v>11</v>
      </c>
      <c r="F3" s="2" t="s">
        <v>13</v>
      </c>
      <c r="G3" s="2" t="s">
        <v>13</v>
      </c>
      <c r="H3" s="2" t="s">
        <v>13</v>
      </c>
    </row>
    <row r="4">
      <c r="A4" s="2" t="s">
        <v>15</v>
      </c>
      <c r="B4" s="2" t="s">
        <v>10</v>
      </c>
      <c r="C4" s="2" t="s">
        <v>11</v>
      </c>
      <c r="D4" s="2" t="s">
        <v>13</v>
      </c>
      <c r="E4" s="2" t="s">
        <v>9</v>
      </c>
      <c r="F4" s="2" t="s">
        <v>12</v>
      </c>
      <c r="G4" s="2" t="s">
        <v>13</v>
      </c>
      <c r="H4" s="2" t="s">
        <v>13</v>
      </c>
    </row>
    <row r="5">
      <c r="A5" s="2" t="s">
        <v>16</v>
      </c>
      <c r="B5" s="2" t="s">
        <v>11</v>
      </c>
      <c r="C5" s="2" t="s">
        <v>9</v>
      </c>
      <c r="D5" s="2" t="s">
        <v>9</v>
      </c>
      <c r="E5" s="2" t="s">
        <v>9</v>
      </c>
      <c r="F5" s="2" t="s">
        <v>12</v>
      </c>
      <c r="G5" s="2" t="s">
        <v>13</v>
      </c>
      <c r="H5" s="2" t="s">
        <v>13</v>
      </c>
    </row>
    <row r="6">
      <c r="A6" s="2" t="s">
        <v>17</v>
      </c>
      <c r="B6" s="2" t="s">
        <v>12</v>
      </c>
      <c r="C6" s="2" t="s">
        <v>11</v>
      </c>
      <c r="D6" s="2" t="s">
        <v>13</v>
      </c>
      <c r="E6" s="2" t="s">
        <v>12</v>
      </c>
      <c r="F6" s="2" t="s">
        <v>13</v>
      </c>
      <c r="G6" s="2" t="s">
        <v>13</v>
      </c>
      <c r="H6" s="2" t="s">
        <v>13</v>
      </c>
    </row>
    <row r="7">
      <c r="A7" s="2" t="s">
        <v>18</v>
      </c>
      <c r="B7" s="2" t="s">
        <v>13</v>
      </c>
      <c r="C7" s="2" t="s">
        <v>9</v>
      </c>
      <c r="D7" s="2" t="s">
        <v>10</v>
      </c>
      <c r="E7" s="2" t="s">
        <v>13</v>
      </c>
      <c r="F7" s="2" t="s">
        <v>11</v>
      </c>
      <c r="G7" s="2" t="s">
        <v>13</v>
      </c>
      <c r="H7" s="2" t="s">
        <v>12</v>
      </c>
    </row>
    <row r="8">
      <c r="A8" s="2" t="s">
        <v>19</v>
      </c>
      <c r="B8" s="2" t="s">
        <v>9</v>
      </c>
      <c r="C8" s="2" t="s">
        <v>13</v>
      </c>
      <c r="D8" s="2" t="s">
        <v>13</v>
      </c>
      <c r="E8" s="2" t="s">
        <v>11</v>
      </c>
      <c r="F8" s="2" t="s">
        <v>13</v>
      </c>
      <c r="G8" s="2" t="s">
        <v>12</v>
      </c>
      <c r="H8" s="2" t="s">
        <v>11</v>
      </c>
    </row>
    <row r="9">
      <c r="A9" s="2" t="s">
        <v>20</v>
      </c>
      <c r="B9" s="2" t="s">
        <v>9</v>
      </c>
      <c r="C9" s="2" t="s">
        <v>10</v>
      </c>
      <c r="D9" s="2" t="s">
        <v>10</v>
      </c>
      <c r="E9" s="2" t="s">
        <v>10</v>
      </c>
      <c r="F9" s="2" t="s">
        <v>11</v>
      </c>
      <c r="G9" s="2" t="s">
        <v>9</v>
      </c>
      <c r="H9" s="2" t="s">
        <v>11</v>
      </c>
    </row>
    <row r="10">
      <c r="A10" s="2" t="s">
        <v>21</v>
      </c>
      <c r="B10" s="2" t="s">
        <v>11</v>
      </c>
      <c r="C10" s="2" t="s">
        <v>12</v>
      </c>
      <c r="D10" s="2" t="s">
        <v>12</v>
      </c>
      <c r="E10" s="2" t="s">
        <v>12</v>
      </c>
      <c r="F10" s="2" t="s">
        <v>13</v>
      </c>
      <c r="G10" s="2" t="s">
        <v>12</v>
      </c>
      <c r="H10" s="2" t="s">
        <v>12</v>
      </c>
    </row>
    <row r="11">
      <c r="A11" s="2" t="s">
        <v>22</v>
      </c>
      <c r="B11" s="2" t="s">
        <v>13</v>
      </c>
      <c r="C11" s="2" t="s">
        <v>10</v>
      </c>
      <c r="D11" s="2" t="s">
        <v>12</v>
      </c>
      <c r="E11" s="2" t="s">
        <v>13</v>
      </c>
      <c r="F11" s="2" t="s">
        <v>12</v>
      </c>
      <c r="G11" s="2" t="s">
        <v>13</v>
      </c>
      <c r="H11" s="2" t="s">
        <v>13</v>
      </c>
    </row>
    <row r="12">
      <c r="A12" s="2" t="s">
        <v>23</v>
      </c>
      <c r="B12" s="2" t="s">
        <v>11</v>
      </c>
      <c r="C12" s="2" t="s">
        <v>11</v>
      </c>
      <c r="D12" s="2" t="s">
        <v>12</v>
      </c>
      <c r="E12" s="2" t="s">
        <v>13</v>
      </c>
      <c r="F12" s="2" t="s">
        <v>12</v>
      </c>
      <c r="G12" s="2" t="s">
        <v>13</v>
      </c>
      <c r="H12" s="2" t="s">
        <v>13</v>
      </c>
    </row>
    <row r="13">
      <c r="A13" s="2" t="s">
        <v>24</v>
      </c>
      <c r="B13" s="2" t="s">
        <v>13</v>
      </c>
      <c r="C13" s="2" t="s">
        <v>12</v>
      </c>
      <c r="D13" s="2" t="s">
        <v>13</v>
      </c>
      <c r="E13" s="2" t="s">
        <v>13</v>
      </c>
      <c r="F13" s="2" t="s">
        <v>13</v>
      </c>
      <c r="G13" s="2" t="s">
        <v>13</v>
      </c>
      <c r="H13" s="2" t="s">
        <v>13</v>
      </c>
    </row>
    <row r="15">
      <c r="A15" s="1" t="s">
        <v>25</v>
      </c>
      <c r="B15" s="3">
        <f>(5*4)+(4*1)+(3*3)+(2*1)+(1*3)</f>
        <v>38</v>
      </c>
      <c r="C15" s="3">
        <f>(5*1)+(4*2)+(3*4)+(2*2)+(1*3)</f>
        <v>32</v>
      </c>
      <c r="D15" s="2">
        <f>(5*4)+(4*4)+(3*0)+(2*3)+(1*1)</f>
        <v>43</v>
      </c>
      <c r="E15" s="2">
        <f>(5*4)+(4*2)+(3*3)+(2*1)+(1*2)</f>
        <v>41</v>
      </c>
      <c r="F15" s="2">
        <f>(5*5)+(4*5)+(3*2)</f>
        <v>51</v>
      </c>
      <c r="G15" s="3">
        <f>(5*9)+(4*2)+1</f>
        <v>54</v>
      </c>
      <c r="H15" s="3">
        <f>(5*8)+(4*2)+(3*2)+(2*0)+(1*0)</f>
        <v>54</v>
      </c>
    </row>
    <row r="16">
      <c r="A16" s="1" t="s">
        <v>26</v>
      </c>
      <c r="B16" s="3">
        <f t="shared" ref="B16:H16" si="1">B15/12</f>
        <v>3.166666667</v>
      </c>
      <c r="C16" s="3">
        <f t="shared" si="1"/>
        <v>2.666666667</v>
      </c>
      <c r="D16" s="3">
        <f t="shared" si="1"/>
        <v>3.583333333</v>
      </c>
      <c r="E16" s="3">
        <f t="shared" si="1"/>
        <v>3.416666667</v>
      </c>
      <c r="F16" s="3">
        <f t="shared" si="1"/>
        <v>4.25</v>
      </c>
      <c r="G16" s="3">
        <f t="shared" si="1"/>
        <v>4.5</v>
      </c>
      <c r="H16" s="3">
        <f t="shared" si="1"/>
        <v>4.5</v>
      </c>
    </row>
    <row r="18">
      <c r="A18" s="4" t="s">
        <v>27</v>
      </c>
      <c r="D18" s="1"/>
      <c r="E18" s="1"/>
      <c r="F18" s="1"/>
    </row>
    <row r="19">
      <c r="A19" s="1" t="s">
        <v>28</v>
      </c>
      <c r="B19" s="1" t="s">
        <v>9</v>
      </c>
      <c r="C19" s="1" t="s">
        <v>10</v>
      </c>
      <c r="D19" s="1" t="s">
        <v>11</v>
      </c>
      <c r="E19" s="1" t="s">
        <v>12</v>
      </c>
      <c r="F19" s="1" t="s">
        <v>13</v>
      </c>
    </row>
    <row r="20">
      <c r="A20" s="1" t="s">
        <v>1</v>
      </c>
      <c r="B20" s="2">
        <v>3.0</v>
      </c>
      <c r="C20" s="2">
        <v>1.0</v>
      </c>
      <c r="D20" s="2">
        <v>3.0</v>
      </c>
      <c r="E20" s="2">
        <v>1.0</v>
      </c>
      <c r="F20" s="2">
        <v>4.0</v>
      </c>
    </row>
    <row r="21">
      <c r="A21" s="1" t="s">
        <v>2</v>
      </c>
      <c r="B21" s="2">
        <v>3.0</v>
      </c>
      <c r="C21" s="2">
        <v>2.0</v>
      </c>
      <c r="D21" s="2">
        <v>4.0</v>
      </c>
      <c r="E21" s="2">
        <v>2.0</v>
      </c>
      <c r="F21" s="2">
        <v>1.0</v>
      </c>
    </row>
    <row r="22">
      <c r="A22" s="1" t="s">
        <v>3</v>
      </c>
      <c r="B22" s="2">
        <v>1.0</v>
      </c>
      <c r="C22" s="2">
        <v>3.0</v>
      </c>
      <c r="D22" s="2">
        <v>0.0</v>
      </c>
      <c r="E22" s="2">
        <v>4.0</v>
      </c>
      <c r="F22" s="2">
        <v>4.0</v>
      </c>
    </row>
    <row r="23">
      <c r="A23" s="1" t="s">
        <v>4</v>
      </c>
      <c r="B23" s="2">
        <v>2.0</v>
      </c>
      <c r="C23" s="2">
        <v>1.0</v>
      </c>
      <c r="D23" s="2">
        <v>3.0</v>
      </c>
      <c r="E23" s="2">
        <v>2.0</v>
      </c>
      <c r="F23" s="2">
        <v>4.0</v>
      </c>
    </row>
    <row r="24">
      <c r="A24" s="1" t="s">
        <v>5</v>
      </c>
      <c r="B24" s="2">
        <v>0.0</v>
      </c>
      <c r="C24" s="2">
        <v>0.0</v>
      </c>
      <c r="D24" s="2">
        <v>2.0</v>
      </c>
      <c r="E24" s="2">
        <v>5.0</v>
      </c>
      <c r="F24" s="2">
        <v>5.0</v>
      </c>
    </row>
    <row r="25">
      <c r="A25" s="1" t="s">
        <v>6</v>
      </c>
      <c r="B25" s="2">
        <v>1.0</v>
      </c>
      <c r="C25" s="2">
        <v>0.0</v>
      </c>
      <c r="D25" s="2">
        <v>0.0</v>
      </c>
      <c r="E25" s="2">
        <v>2.0</v>
      </c>
      <c r="F25" s="2">
        <v>9.0</v>
      </c>
    </row>
    <row r="26">
      <c r="A26" s="1" t="s">
        <v>7</v>
      </c>
      <c r="B26" s="2">
        <v>0.0</v>
      </c>
      <c r="C26" s="2">
        <v>0.0</v>
      </c>
      <c r="D26" s="2">
        <v>2.0</v>
      </c>
      <c r="E26" s="2">
        <v>2.0</v>
      </c>
      <c r="F26" s="2">
        <v>8.0</v>
      </c>
    </row>
    <row r="28">
      <c r="A28" s="4" t="s">
        <v>29</v>
      </c>
      <c r="D28" s="1"/>
      <c r="E28" s="1"/>
      <c r="F28" s="1"/>
    </row>
    <row r="29">
      <c r="A29" s="1" t="s">
        <v>28</v>
      </c>
      <c r="B29" s="1" t="s">
        <v>9</v>
      </c>
      <c r="C29" s="1" t="s">
        <v>10</v>
      </c>
      <c r="D29" s="1" t="s">
        <v>11</v>
      </c>
      <c r="E29" s="1" t="s">
        <v>12</v>
      </c>
      <c r="F29" s="1" t="s">
        <v>13</v>
      </c>
    </row>
    <row r="30">
      <c r="A30" s="1" t="s">
        <v>1</v>
      </c>
      <c r="B30" s="5">
        <f t="shared" ref="B30:F30" si="2">B20/12</f>
        <v>0.25</v>
      </c>
      <c r="C30" s="5">
        <f t="shared" si="2"/>
        <v>0.08333333333</v>
      </c>
      <c r="D30" s="5">
        <f t="shared" si="2"/>
        <v>0.25</v>
      </c>
      <c r="E30" s="5">
        <f t="shared" si="2"/>
        <v>0.08333333333</v>
      </c>
      <c r="F30" s="5">
        <f t="shared" si="2"/>
        <v>0.3333333333</v>
      </c>
    </row>
    <row r="31">
      <c r="A31" s="1" t="s">
        <v>2</v>
      </c>
      <c r="B31" s="5">
        <f t="shared" ref="B31:F31" si="3">B21/12</f>
        <v>0.25</v>
      </c>
      <c r="C31" s="5">
        <f t="shared" si="3"/>
        <v>0.1666666667</v>
      </c>
      <c r="D31" s="5">
        <f t="shared" si="3"/>
        <v>0.3333333333</v>
      </c>
      <c r="E31" s="5">
        <f t="shared" si="3"/>
        <v>0.1666666667</v>
      </c>
      <c r="F31" s="5">
        <f t="shared" si="3"/>
        <v>0.08333333333</v>
      </c>
    </row>
    <row r="32">
      <c r="A32" s="1" t="s">
        <v>3</v>
      </c>
      <c r="B32" s="5">
        <f t="shared" ref="B32:F32" si="4">B22/12</f>
        <v>0.08333333333</v>
      </c>
      <c r="C32" s="5">
        <f t="shared" si="4"/>
        <v>0.25</v>
      </c>
      <c r="D32" s="5">
        <f t="shared" si="4"/>
        <v>0</v>
      </c>
      <c r="E32" s="5">
        <f t="shared" si="4"/>
        <v>0.3333333333</v>
      </c>
      <c r="F32" s="5">
        <f t="shared" si="4"/>
        <v>0.3333333333</v>
      </c>
    </row>
    <row r="33">
      <c r="A33" s="1" t="s">
        <v>4</v>
      </c>
      <c r="B33" s="5">
        <f t="shared" ref="B33:F33" si="5">B23/12</f>
        <v>0.1666666667</v>
      </c>
      <c r="C33" s="5">
        <f t="shared" si="5"/>
        <v>0.08333333333</v>
      </c>
      <c r="D33" s="5">
        <f t="shared" si="5"/>
        <v>0.25</v>
      </c>
      <c r="E33" s="5">
        <f t="shared" si="5"/>
        <v>0.1666666667</v>
      </c>
      <c r="F33" s="5">
        <f t="shared" si="5"/>
        <v>0.3333333333</v>
      </c>
    </row>
    <row r="34">
      <c r="A34" s="1" t="s">
        <v>5</v>
      </c>
      <c r="B34" s="5">
        <f t="shared" ref="B34:F34" si="6">B24/12</f>
        <v>0</v>
      </c>
      <c r="C34" s="5">
        <f t="shared" si="6"/>
        <v>0</v>
      </c>
      <c r="D34" s="5">
        <f t="shared" si="6"/>
        <v>0.1666666667</v>
      </c>
      <c r="E34" s="5">
        <f t="shared" si="6"/>
        <v>0.4166666667</v>
      </c>
      <c r="F34" s="5">
        <f t="shared" si="6"/>
        <v>0.4166666667</v>
      </c>
    </row>
    <row r="35">
      <c r="A35" s="1" t="s">
        <v>6</v>
      </c>
      <c r="B35" s="5">
        <f t="shared" ref="B35:F35" si="7">B25/12</f>
        <v>0.08333333333</v>
      </c>
      <c r="C35" s="5">
        <f t="shared" si="7"/>
        <v>0</v>
      </c>
      <c r="D35" s="5">
        <f t="shared" si="7"/>
        <v>0</v>
      </c>
      <c r="E35" s="5">
        <f t="shared" si="7"/>
        <v>0.1666666667</v>
      </c>
      <c r="F35" s="5">
        <f t="shared" si="7"/>
        <v>0.75</v>
      </c>
    </row>
    <row r="36">
      <c r="A36" s="1" t="s">
        <v>7</v>
      </c>
      <c r="B36" s="5">
        <f t="shared" ref="B36:F36" si="8">B26/12</f>
        <v>0</v>
      </c>
      <c r="C36" s="5">
        <f t="shared" si="8"/>
        <v>0</v>
      </c>
      <c r="D36" s="5">
        <f t="shared" si="8"/>
        <v>0.1666666667</v>
      </c>
      <c r="E36" s="5">
        <f t="shared" si="8"/>
        <v>0.1666666667</v>
      </c>
      <c r="F36" s="5">
        <f t="shared" si="8"/>
        <v>0.6666666667</v>
      </c>
    </row>
  </sheetData>
  <dataValidations>
    <dataValidation type="list" allowBlank="1" sqref="B2:H13 B19:F19 B29:F29">
      <formula1>"1- Not important at all,2- Unimportant,3- Neutral,4- Important,5- Extremely Important"</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0.71"/>
    <col customWidth="1" min="3" max="3" width="14.71"/>
    <col customWidth="1" min="4" max="4" width="9.86"/>
    <col customWidth="1" min="5" max="5" width="12.14"/>
    <col customWidth="1" min="6" max="6" width="21.71"/>
    <col customWidth="1" min="7" max="7" width="36.0"/>
    <col customWidth="1" min="8" max="8" width="99.14"/>
  </cols>
  <sheetData>
    <row r="1">
      <c r="A1" s="1" t="s">
        <v>28</v>
      </c>
      <c r="B1" s="1" t="s">
        <v>9</v>
      </c>
      <c r="C1" s="1" t="s">
        <v>10</v>
      </c>
      <c r="D1" s="1" t="s">
        <v>11</v>
      </c>
      <c r="E1" s="1" t="s">
        <v>12</v>
      </c>
      <c r="F1" s="1" t="s">
        <v>13</v>
      </c>
      <c r="G1" s="1"/>
      <c r="H1" s="1"/>
      <c r="I1" s="1"/>
      <c r="J1" s="1"/>
    </row>
    <row r="2">
      <c r="A2" s="1" t="s">
        <v>1</v>
      </c>
      <c r="B2" s="3">
        <f>'Segment 1B'!B20+'Segment 2B'!B9+'Segment 3B'!B17+'Segment 3B'!B17+'Segment 4B'!B12+'Segment 5B'!B17+'Segment 6B'!B16+'Segment 7B'!B11+'Segment 8B'!B12+'Segment 9B'!B10</f>
        <v>6</v>
      </c>
      <c r="C2" s="3">
        <f>'Segment 1B'!C20+'Segment 2B'!C9+'Segment 3B'!C17+'Segment 3B'!C17+'Segment 4B'!C12+'Segment 5B'!C17+'Segment 6B'!C16+'Segment 7B'!C11+'Segment 8B'!C12+'Segment 9B'!C10</f>
        <v>6</v>
      </c>
      <c r="D2" s="3">
        <f>'Segment 1B'!D20+'Segment 2B'!D9+'Segment 3B'!D17+'Segment 3B'!D17+'Segment 4B'!D12+'Segment 5B'!D17+'Segment 6B'!D16+'Segment 7B'!D11+'Segment 8B'!D12+'Segment 9B'!D10</f>
        <v>14</v>
      </c>
      <c r="E2" s="3">
        <f>'Segment 1B'!E20+'Segment 2B'!E9+'Segment 3B'!E17+'Segment 3B'!E17+'Segment 4B'!E12+'Segment 5B'!E17+'Segment 6B'!E16+'Segment 7B'!E11+'Segment 8B'!E12+'Segment 9B'!E10</f>
        <v>14</v>
      </c>
      <c r="F2" s="3">
        <f>'Segment 1B'!F20+'Segment 2B'!F9+'Segment 3B'!F17+'Segment 3B'!F17+'Segment 4B'!F12+'Segment 5B'!F17+'Segment 6B'!F16+'Segment 7B'!F11+'Segment 8B'!F12+'Segment 9B'!F10</f>
        <v>20</v>
      </c>
    </row>
    <row r="3">
      <c r="A3" s="1" t="s">
        <v>2</v>
      </c>
      <c r="B3" s="3">
        <f>'Segment 1B'!B21+'Segment 2B'!B10+'Segment 3B'!B18+'Segment 3B'!B18+'Segment 4B'!B13+'Segment 5B'!B18+'Segment 6B'!B17+'Segment 7B'!B12+'Segment 8B'!B13+'Segment 9B'!B11</f>
        <v>14</v>
      </c>
      <c r="C3" s="3">
        <f>'Segment 1B'!C21+'Segment 2B'!C10+'Segment 3B'!C18+'Segment 3B'!C18+'Segment 4B'!C13+'Segment 5B'!C18+'Segment 6B'!C17+'Segment 7B'!C12+'Segment 8B'!C13+'Segment 9B'!C11</f>
        <v>16</v>
      </c>
      <c r="D3" s="3">
        <f>'Segment 1B'!D21+'Segment 2B'!D10+'Segment 3B'!D18+'Segment 3B'!D18+'Segment 4B'!D13+'Segment 5B'!D18+'Segment 6B'!D17+'Segment 7B'!D12+'Segment 8B'!D13+'Segment 9B'!D11</f>
        <v>18</v>
      </c>
      <c r="E3" s="3">
        <f>'Segment 1B'!E21+'Segment 2B'!E10+'Segment 3B'!E18+'Segment 3B'!E18+'Segment 4B'!E13+'Segment 5B'!E18+'Segment 6B'!E17+'Segment 7B'!E12+'Segment 8B'!E13+'Segment 9B'!E11</f>
        <v>7</v>
      </c>
      <c r="F3" s="3">
        <f>'Segment 1B'!F21+'Segment 2B'!F10+'Segment 3B'!F18+'Segment 3B'!F18+'Segment 4B'!F13+'Segment 5B'!F18+'Segment 6B'!F17+'Segment 7B'!F12+'Segment 8B'!F13+'Segment 9B'!F11</f>
        <v>5</v>
      </c>
    </row>
    <row r="4">
      <c r="A4" s="1" t="s">
        <v>3</v>
      </c>
      <c r="B4" s="3">
        <f>'Segment 1B'!B22+'Segment 2B'!B11+'Segment 3B'!B19+'Segment 3B'!B19+'Segment 4B'!B14+'Segment 5B'!B19+'Segment 6B'!B18+'Segment 7B'!B13+'Segment 8B'!B14+'Segment 9B'!B12</f>
        <v>1</v>
      </c>
      <c r="C4" s="3">
        <f>'Segment 1B'!C22+'Segment 2B'!C11+'Segment 3B'!C19+'Segment 3B'!C19+'Segment 4B'!C14+'Segment 5B'!C19+'Segment 6B'!C18+'Segment 7B'!C13+'Segment 8B'!C14+'Segment 9B'!C12</f>
        <v>4</v>
      </c>
      <c r="D4" s="3">
        <f>'Segment 1B'!D22+'Segment 2B'!D11+'Segment 3B'!D19+'Segment 3B'!D19+'Segment 4B'!D14+'Segment 5B'!D19+'Segment 6B'!D18+'Segment 7B'!D13+'Segment 8B'!D14+'Segment 9B'!D12</f>
        <v>8</v>
      </c>
      <c r="E4" s="3">
        <f>'Segment 1B'!E22+'Segment 2B'!E11+'Segment 3B'!E19+'Segment 3B'!E19+'Segment 4B'!E14+'Segment 5B'!E19+'Segment 6B'!E18+'Segment 7B'!E13+'Segment 8B'!E14+'Segment 9B'!E12</f>
        <v>26</v>
      </c>
      <c r="F4" s="3">
        <f>'Segment 1B'!F22+'Segment 2B'!F11+'Segment 3B'!F19+'Segment 3B'!F19+'Segment 4B'!F14+'Segment 5B'!F19+'Segment 6B'!F18+'Segment 7B'!F13+'Segment 8B'!F14+'Segment 9B'!F12</f>
        <v>21</v>
      </c>
    </row>
    <row r="5">
      <c r="A5" s="1" t="s">
        <v>4</v>
      </c>
      <c r="B5" s="3">
        <f>'Segment 1B'!B23+'Segment 2B'!B12+'Segment 3B'!B20+'Segment 3B'!B20+'Segment 4B'!B15+'Segment 5B'!B20+'Segment 6B'!B19+'Segment 7B'!B14+'Segment 8B'!B15+'Segment 9B'!B13</f>
        <v>4</v>
      </c>
      <c r="C5" s="3">
        <f>'Segment 1B'!C23+'Segment 2B'!C12+'Segment 3B'!C20+'Segment 3B'!C20+'Segment 4B'!C15+'Segment 5B'!C20+'Segment 6B'!C19+'Segment 7B'!C14+'Segment 8B'!C15+'Segment 9B'!C13</f>
        <v>6</v>
      </c>
      <c r="D5" s="3">
        <f>'Segment 1B'!D23+'Segment 2B'!D12+'Segment 3B'!D20+'Segment 3B'!D20+'Segment 4B'!D15+'Segment 5B'!D20+'Segment 6B'!D19+'Segment 7B'!D14+'Segment 8B'!D15+'Segment 9B'!D13</f>
        <v>18</v>
      </c>
      <c r="E5" s="3">
        <f>'Segment 1B'!E23+'Segment 2B'!E12+'Segment 3B'!E20+'Segment 3B'!E20+'Segment 4B'!E15+'Segment 5B'!E20+'Segment 6B'!E19+'Segment 7B'!E14+'Segment 8B'!E15+'Segment 9B'!E13</f>
        <v>15</v>
      </c>
      <c r="F5" s="3">
        <f>'Segment 1B'!F23+'Segment 2B'!F12+'Segment 3B'!F20+'Segment 3B'!F20+'Segment 4B'!F15+'Segment 5B'!F20+'Segment 6B'!F19+'Segment 7B'!F14+'Segment 8B'!F15+'Segment 9B'!F13</f>
        <v>17</v>
      </c>
    </row>
    <row r="6">
      <c r="A6" s="1" t="s">
        <v>5</v>
      </c>
      <c r="B6" s="3">
        <f>'Segment 1B'!B24+'Segment 2B'!B13+'Segment 3B'!B21+'Segment 3B'!B21+'Segment 4B'!B16+'Segment 5B'!B21+'Segment 6B'!B20+'Segment 7B'!B15+'Segment 8B'!B16+'Segment 9B'!B14</f>
        <v>2</v>
      </c>
      <c r="C6" s="3">
        <f>'Segment 1B'!C24+'Segment 2B'!C13+'Segment 3B'!C21+'Segment 3B'!C21+'Segment 4B'!C16+'Segment 5B'!C21+'Segment 6B'!C20+'Segment 7B'!C15+'Segment 8B'!C16+'Segment 9B'!C14</f>
        <v>1</v>
      </c>
      <c r="D6" s="3">
        <f>'Segment 1B'!D24+'Segment 2B'!D13+'Segment 3B'!D21+'Segment 3B'!D21+'Segment 4B'!D16+'Segment 5B'!D21+'Segment 6B'!D20+'Segment 7B'!D15+'Segment 8B'!D16+'Segment 9B'!D14</f>
        <v>11</v>
      </c>
      <c r="E6" s="3">
        <f>'Segment 1B'!E24+'Segment 2B'!E13+'Segment 3B'!E21+'Segment 3B'!E21+'Segment 4B'!E16+'Segment 5B'!E21+'Segment 6B'!E20+'Segment 7B'!E15+'Segment 8B'!E16+'Segment 9B'!E14</f>
        <v>28</v>
      </c>
      <c r="F6" s="3">
        <f>'Segment 1B'!F24+'Segment 2B'!F13+'Segment 3B'!F21+'Segment 3B'!F21+'Segment 4B'!F16+'Segment 5B'!F21+'Segment 6B'!F20+'Segment 7B'!F15+'Segment 8B'!F16+'Segment 9B'!F14</f>
        <v>18</v>
      </c>
    </row>
    <row r="7">
      <c r="A7" s="1" t="s">
        <v>6</v>
      </c>
      <c r="B7" s="3">
        <f>'Segment 1B'!B25+'Segment 2B'!B14+'Segment 3B'!B22+'Segment 3B'!B22+'Segment 4B'!B17+'Segment 5B'!B22+'Segment 6B'!B21+'Segment 7B'!B16+'Segment 8B'!B17+'Segment 9B'!B15</f>
        <v>3</v>
      </c>
      <c r="C7" s="3">
        <f>'Segment 1B'!C25+'Segment 2B'!C14+'Segment 3B'!C22+'Segment 3B'!C22+'Segment 4B'!C17+'Segment 5B'!C22+'Segment 6B'!C21+'Segment 7B'!C16+'Segment 8B'!C17+'Segment 9B'!C15</f>
        <v>0</v>
      </c>
      <c r="D7" s="3">
        <f>'Segment 1B'!D25+'Segment 2B'!D14+'Segment 3B'!D22+'Segment 3B'!D22+'Segment 4B'!D17+'Segment 5B'!D22+'Segment 6B'!D21+'Segment 7B'!D16+'Segment 8B'!D17+'Segment 9B'!D15</f>
        <v>4</v>
      </c>
      <c r="E7" s="3">
        <f>'Segment 1B'!E25+'Segment 2B'!E14+'Segment 3B'!E22+'Segment 3B'!E22+'Segment 4B'!E17+'Segment 5B'!E22+'Segment 6B'!E21+'Segment 7B'!E16+'Segment 8B'!E17+'Segment 9B'!E15</f>
        <v>21</v>
      </c>
      <c r="F7" s="3">
        <f>'Segment 1B'!F25+'Segment 2B'!F14+'Segment 3B'!F22+'Segment 3B'!F22+'Segment 4B'!F17+'Segment 5B'!F22+'Segment 6B'!F21+'Segment 7B'!F16+'Segment 8B'!F17+'Segment 9B'!F15</f>
        <v>33</v>
      </c>
    </row>
    <row r="8">
      <c r="A8" s="1" t="s">
        <v>7</v>
      </c>
      <c r="B8" s="3">
        <f>'Segment 1B'!B26+'Segment 2B'!B15+'Segment 3B'!B23+'Segment 3B'!B23+'Segment 4B'!B18+'Segment 5B'!B23+'Segment 6B'!B22+'Segment 7B'!B17+'Segment 8B'!B18+'Segment 9B'!B16</f>
        <v>0</v>
      </c>
      <c r="C8" s="3">
        <f>'Segment 1B'!C26+'Segment 2B'!C15+'Segment 3B'!C23+'Segment 3B'!C23+'Segment 4B'!C18+'Segment 5B'!C23+'Segment 6B'!C22+'Segment 7B'!C17+'Segment 8B'!C18+'Segment 9B'!C16</f>
        <v>1</v>
      </c>
      <c r="D8" s="3">
        <f>'Segment 1B'!D26+'Segment 2B'!D15+'Segment 3B'!D23+'Segment 3B'!D23+'Segment 4B'!D18+'Segment 5B'!D23+'Segment 6B'!D22+'Segment 7B'!D17+'Segment 8B'!D18+'Segment 9B'!D16</f>
        <v>4</v>
      </c>
      <c r="E8" s="3">
        <f>'Segment 1B'!E26+'Segment 2B'!E15+'Segment 3B'!E23+'Segment 3B'!E23+'Segment 4B'!E18+'Segment 5B'!E23+'Segment 6B'!E22+'Segment 7B'!E17+'Segment 8B'!E18+'Segment 9B'!E16</f>
        <v>17</v>
      </c>
      <c r="F8" s="3">
        <f>'Segment 1B'!F26+'Segment 2B'!F15+'Segment 3B'!F23+'Segment 3B'!F23+'Segment 4B'!F18+'Segment 5B'!F23+'Segment 6B'!F22+'Segment 7B'!F17+'Segment 8B'!F18+'Segment 9B'!F16</f>
        <v>38</v>
      </c>
    </row>
    <row r="10">
      <c r="A10" s="4"/>
      <c r="D10" s="1"/>
      <c r="E10" s="1"/>
      <c r="F10" s="1"/>
    </row>
  </sheetData>
  <customSheetViews>
    <customSheetView guid="{92C82259-6BEC-4D26-A3F6-AFE006F689E9}" filter="1" showAutoFilter="1">
      <autoFilter ref="$A$1:$F$8"/>
    </customSheetView>
  </customSheetViews>
  <drawing r:id="rId1"/>
  <tableParts count="1">
    <tablePart r:id="rId3"/>
  </tableParts>
  <extLst>
    <ext uri="{3A4CF648-6AED-40f4-86FF-DC5316D8AED3}">
      <x14:slicerList>
        <x14:slicer r:id="rId4"/>
      </x14:slicerList>
    </ext>
  </extLst>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0.71"/>
    <col customWidth="1" min="3" max="3" width="14.71"/>
    <col customWidth="1" min="4" max="4" width="9.86"/>
    <col customWidth="1" min="5" max="5" width="12.14"/>
    <col customWidth="1" min="6" max="6" width="21.71"/>
  </cols>
  <sheetData>
    <row r="1">
      <c r="A1" s="1" t="s">
        <v>28</v>
      </c>
      <c r="B1" s="1" t="s">
        <v>9</v>
      </c>
      <c r="C1" s="1" t="s">
        <v>10</v>
      </c>
      <c r="D1" s="1" t="s">
        <v>11</v>
      </c>
      <c r="E1" s="1" t="s">
        <v>12</v>
      </c>
      <c r="F1" s="1" t="s">
        <v>13</v>
      </c>
    </row>
    <row r="2">
      <c r="A2" s="1" t="s">
        <v>1</v>
      </c>
      <c r="B2" s="5">
        <f>'Results Total'!B2/60</f>
        <v>0.1</v>
      </c>
      <c r="C2" s="5">
        <f>'Results Total'!C2/60</f>
        <v>0.1</v>
      </c>
      <c r="D2" s="5">
        <f>'Results Total'!D2/60</f>
        <v>0.2333333333</v>
      </c>
      <c r="E2" s="5">
        <f>'Results Total'!E2/60</f>
        <v>0.2333333333</v>
      </c>
      <c r="F2" s="5">
        <f>'Results Total'!F2/60</f>
        <v>0.3333333333</v>
      </c>
    </row>
    <row r="3">
      <c r="A3" s="1" t="s">
        <v>2</v>
      </c>
      <c r="B3" s="5">
        <f>'Results Total'!B3/60</f>
        <v>0.2333333333</v>
      </c>
      <c r="C3" s="5">
        <f>'Results Total'!C3/60</f>
        <v>0.2666666667</v>
      </c>
      <c r="D3" s="5">
        <f>'Results Total'!D3/60</f>
        <v>0.3</v>
      </c>
      <c r="E3" s="5">
        <f>'Results Total'!E3/60</f>
        <v>0.1166666667</v>
      </c>
      <c r="F3" s="5">
        <f>'Results Total'!F3/60</f>
        <v>0.08333333333</v>
      </c>
    </row>
    <row r="4">
      <c r="A4" s="1" t="s">
        <v>3</v>
      </c>
      <c r="B4" s="5">
        <f>'Results Total'!B4/60</f>
        <v>0.01666666667</v>
      </c>
      <c r="C4" s="5">
        <f>'Results Total'!C4/60</f>
        <v>0.06666666667</v>
      </c>
      <c r="D4" s="5">
        <f>'Results Total'!D4/60</f>
        <v>0.1333333333</v>
      </c>
      <c r="E4" s="5">
        <f>'Results Total'!E4/60</f>
        <v>0.4333333333</v>
      </c>
      <c r="F4" s="5">
        <f>'Results Total'!F4/60</f>
        <v>0.35</v>
      </c>
    </row>
    <row r="5">
      <c r="A5" s="1" t="s">
        <v>4</v>
      </c>
      <c r="B5" s="5">
        <f>'Results Total'!B5/60</f>
        <v>0.06666666667</v>
      </c>
      <c r="C5" s="5">
        <f>'Results Total'!C5/60</f>
        <v>0.1</v>
      </c>
      <c r="D5" s="5">
        <f>'Results Total'!D5/60</f>
        <v>0.3</v>
      </c>
      <c r="E5" s="5">
        <f>'Results Total'!E5/60</f>
        <v>0.25</v>
      </c>
      <c r="F5" s="5">
        <f>'Results Total'!F5/60</f>
        <v>0.2833333333</v>
      </c>
    </row>
    <row r="6">
      <c r="A6" s="1" t="s">
        <v>5</v>
      </c>
      <c r="B6" s="5">
        <f>'Results Total'!B6/60</f>
        <v>0.03333333333</v>
      </c>
      <c r="C6" s="5">
        <f>'Results Total'!C6/60</f>
        <v>0.01666666667</v>
      </c>
      <c r="D6" s="5">
        <f>'Results Total'!D6/60</f>
        <v>0.1833333333</v>
      </c>
      <c r="E6" s="5">
        <f>'Results Total'!E6/60</f>
        <v>0.4666666667</v>
      </c>
      <c r="F6" s="5">
        <f>'Results Total'!F6/60</f>
        <v>0.3</v>
      </c>
    </row>
    <row r="7">
      <c r="A7" s="1" t="s">
        <v>6</v>
      </c>
      <c r="B7" s="5">
        <f>'Results Total'!B7/60</f>
        <v>0.05</v>
      </c>
      <c r="C7" s="5">
        <f>'Results Total'!C7/60</f>
        <v>0</v>
      </c>
      <c r="D7" s="5">
        <f>'Results Total'!D7/60</f>
        <v>0.06666666667</v>
      </c>
      <c r="E7" s="5">
        <f>'Results Total'!E7/60</f>
        <v>0.35</v>
      </c>
      <c r="F7" s="5">
        <f>'Results Total'!F7/60</f>
        <v>0.55</v>
      </c>
    </row>
    <row r="8">
      <c r="A8" s="1" t="s">
        <v>7</v>
      </c>
      <c r="B8" s="5">
        <f>'Results Total'!B8/60</f>
        <v>0</v>
      </c>
      <c r="C8" s="5">
        <f>'Results Total'!C8/60</f>
        <v>0.01666666667</v>
      </c>
      <c r="D8" s="5">
        <f>'Results Total'!D8/60</f>
        <v>0.06666666667</v>
      </c>
      <c r="E8" s="5">
        <f>'Results Total'!E8/60</f>
        <v>0.2833333333</v>
      </c>
      <c r="F8" s="5">
        <f>'Results Total'!F8/60</f>
        <v>0.6333333333</v>
      </c>
    </row>
  </sheetData>
  <customSheetViews>
    <customSheetView guid="{92C82259-6BEC-4D26-A3F6-AFE006F689E9}" filter="1" showAutoFilter="1">
      <autoFilter ref="$A$1:$F$8"/>
    </customSheetView>
  </customSheetView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30</v>
      </c>
      <c r="B2" s="2" t="s">
        <v>13</v>
      </c>
      <c r="C2" s="2" t="s">
        <v>11</v>
      </c>
      <c r="D2" s="2" t="s">
        <v>13</v>
      </c>
      <c r="E2" s="2" t="s">
        <v>13</v>
      </c>
      <c r="F2" s="2" t="s">
        <v>11</v>
      </c>
      <c r="G2" s="2" t="s">
        <v>13</v>
      </c>
      <c r="H2" s="2" t="s">
        <v>13</v>
      </c>
    </row>
    <row r="4">
      <c r="A4" s="1" t="s">
        <v>25</v>
      </c>
      <c r="B4" s="2">
        <v>5.0</v>
      </c>
      <c r="C4" s="2">
        <v>3.0</v>
      </c>
      <c r="D4" s="2">
        <v>5.0</v>
      </c>
      <c r="E4" s="2">
        <v>5.0</v>
      </c>
      <c r="F4" s="2">
        <v>3.0</v>
      </c>
      <c r="G4" s="2">
        <v>5.0</v>
      </c>
      <c r="H4" s="2">
        <v>5.0</v>
      </c>
    </row>
    <row r="5">
      <c r="A5" s="1" t="s">
        <v>26</v>
      </c>
      <c r="B5" s="2">
        <v>5.0</v>
      </c>
      <c r="C5" s="2">
        <v>3.0</v>
      </c>
      <c r="D5" s="2">
        <v>5.0</v>
      </c>
      <c r="E5" s="2">
        <v>5.0</v>
      </c>
      <c r="F5" s="2">
        <v>3.0</v>
      </c>
      <c r="G5" s="2">
        <v>5.0</v>
      </c>
      <c r="H5" s="2">
        <v>5.0</v>
      </c>
    </row>
    <row r="7">
      <c r="A7" s="4" t="s">
        <v>31</v>
      </c>
      <c r="D7" s="1"/>
      <c r="E7" s="1"/>
      <c r="F7" s="1"/>
    </row>
    <row r="8">
      <c r="A8" s="1" t="s">
        <v>28</v>
      </c>
      <c r="B8" s="1" t="s">
        <v>9</v>
      </c>
      <c r="C8" s="1" t="s">
        <v>10</v>
      </c>
      <c r="D8" s="1" t="s">
        <v>11</v>
      </c>
      <c r="E8" s="1" t="s">
        <v>12</v>
      </c>
      <c r="F8" s="1" t="s">
        <v>13</v>
      </c>
    </row>
    <row r="9">
      <c r="A9" s="1" t="s">
        <v>1</v>
      </c>
      <c r="B9" s="2">
        <v>0.0</v>
      </c>
      <c r="C9" s="2">
        <v>0.0</v>
      </c>
      <c r="D9" s="2">
        <v>0.0</v>
      </c>
      <c r="E9" s="2">
        <v>0.0</v>
      </c>
      <c r="F9" s="2">
        <v>1.0</v>
      </c>
    </row>
    <row r="10">
      <c r="A10" s="1" t="s">
        <v>2</v>
      </c>
      <c r="B10" s="2">
        <v>0.0</v>
      </c>
      <c r="C10" s="2">
        <v>0.0</v>
      </c>
      <c r="D10" s="2">
        <v>1.0</v>
      </c>
      <c r="E10" s="2">
        <v>0.0</v>
      </c>
      <c r="F10" s="2">
        <v>0.0</v>
      </c>
    </row>
    <row r="11">
      <c r="A11" s="1" t="s">
        <v>3</v>
      </c>
      <c r="B11" s="2">
        <v>0.0</v>
      </c>
      <c r="C11" s="2">
        <v>0.0</v>
      </c>
      <c r="D11" s="2">
        <v>0.0</v>
      </c>
      <c r="E11" s="2">
        <v>0.0</v>
      </c>
      <c r="F11" s="2">
        <v>1.0</v>
      </c>
    </row>
    <row r="12">
      <c r="A12" s="1" t="s">
        <v>4</v>
      </c>
      <c r="B12" s="2">
        <v>0.0</v>
      </c>
      <c r="C12" s="2">
        <v>0.0</v>
      </c>
      <c r="D12" s="2">
        <v>0.0</v>
      </c>
      <c r="E12" s="2">
        <v>0.0</v>
      </c>
      <c r="F12" s="2">
        <v>1.0</v>
      </c>
    </row>
    <row r="13">
      <c r="A13" s="1" t="s">
        <v>5</v>
      </c>
      <c r="B13" s="2">
        <v>0.0</v>
      </c>
      <c r="C13" s="2">
        <v>0.0</v>
      </c>
      <c r="D13" s="2">
        <v>1.0</v>
      </c>
      <c r="E13" s="2">
        <v>0.0</v>
      </c>
      <c r="F13" s="2">
        <v>0.0</v>
      </c>
    </row>
    <row r="14">
      <c r="A14" s="1" t="s">
        <v>6</v>
      </c>
      <c r="B14" s="2">
        <v>0.0</v>
      </c>
      <c r="C14" s="2">
        <v>0.0</v>
      </c>
      <c r="D14" s="2">
        <v>0.0</v>
      </c>
      <c r="E14" s="2">
        <v>0.0</v>
      </c>
      <c r="F14" s="2">
        <v>1.0</v>
      </c>
    </row>
    <row r="15">
      <c r="A15" s="1" t="s">
        <v>7</v>
      </c>
      <c r="B15" s="2">
        <v>0.0</v>
      </c>
      <c r="C15" s="2">
        <v>0.0</v>
      </c>
      <c r="D15" s="2">
        <v>0.0</v>
      </c>
      <c r="E15" s="2">
        <v>0.0</v>
      </c>
      <c r="F15" s="2">
        <v>1.0</v>
      </c>
    </row>
  </sheetData>
  <dataValidations>
    <dataValidation type="list" allowBlank="1" sqref="B2:H2 B8:F8">
      <formula1>"1- Not important at all,2- Unimportant,3- Neutral,4- Important,5- Extremely Important"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32</v>
      </c>
      <c r="B2" s="2" t="s">
        <v>12</v>
      </c>
      <c r="C2" s="2" t="s">
        <v>9</v>
      </c>
      <c r="D2" s="2" t="s">
        <v>11</v>
      </c>
      <c r="E2" s="2" t="s">
        <v>11</v>
      </c>
      <c r="F2" s="2" t="s">
        <v>12</v>
      </c>
      <c r="G2" s="2" t="s">
        <v>13</v>
      </c>
      <c r="H2" s="2" t="s">
        <v>13</v>
      </c>
    </row>
    <row r="3">
      <c r="A3" s="2" t="s">
        <v>33</v>
      </c>
      <c r="B3" s="2" t="s">
        <v>11</v>
      </c>
      <c r="C3" s="2" t="s">
        <v>11</v>
      </c>
      <c r="D3" s="2" t="s">
        <v>12</v>
      </c>
      <c r="E3" s="2" t="s">
        <v>12</v>
      </c>
      <c r="F3" s="2" t="s">
        <v>13</v>
      </c>
      <c r="G3" s="2" t="s">
        <v>12</v>
      </c>
      <c r="H3" s="2" t="s">
        <v>13</v>
      </c>
    </row>
    <row r="4">
      <c r="A4" s="2" t="s">
        <v>34</v>
      </c>
      <c r="B4" s="2" t="s">
        <v>9</v>
      </c>
      <c r="C4" s="2" t="s">
        <v>10</v>
      </c>
      <c r="D4" s="2" t="s">
        <v>12</v>
      </c>
      <c r="E4" s="2" t="s">
        <v>11</v>
      </c>
      <c r="F4" s="2" t="s">
        <v>12</v>
      </c>
      <c r="G4" s="2" t="s">
        <v>13</v>
      </c>
      <c r="H4" s="2" t="s">
        <v>13</v>
      </c>
    </row>
    <row r="5">
      <c r="A5" s="2" t="s">
        <v>35</v>
      </c>
      <c r="B5" s="2" t="s">
        <v>12</v>
      </c>
      <c r="C5" s="2" t="s">
        <v>10</v>
      </c>
      <c r="D5" s="2" t="s">
        <v>12</v>
      </c>
      <c r="E5" s="2" t="s">
        <v>12</v>
      </c>
      <c r="F5" s="2" t="s">
        <v>13</v>
      </c>
      <c r="G5" s="2" t="s">
        <v>13</v>
      </c>
      <c r="H5" s="2" t="s">
        <v>13</v>
      </c>
    </row>
    <row r="6">
      <c r="A6" s="2" t="s">
        <v>36</v>
      </c>
      <c r="B6" s="2" t="s">
        <v>10</v>
      </c>
      <c r="C6" s="2" t="s">
        <v>9</v>
      </c>
      <c r="D6" s="2" t="s">
        <v>13</v>
      </c>
      <c r="E6" s="2" t="s">
        <v>11</v>
      </c>
      <c r="F6" s="2" t="s">
        <v>12</v>
      </c>
      <c r="G6" s="2" t="s">
        <v>12</v>
      </c>
      <c r="H6" s="2" t="s">
        <v>13</v>
      </c>
    </row>
    <row r="7">
      <c r="A7" s="2" t="s">
        <v>37</v>
      </c>
      <c r="B7" s="2" t="s">
        <v>11</v>
      </c>
      <c r="C7" s="2" t="s">
        <v>10</v>
      </c>
      <c r="D7" s="2" t="s">
        <v>12</v>
      </c>
      <c r="E7" s="2" t="s">
        <v>12</v>
      </c>
      <c r="F7" s="2" t="s">
        <v>12</v>
      </c>
      <c r="G7" s="2" t="s">
        <v>12</v>
      </c>
      <c r="H7" s="2" t="s">
        <v>12</v>
      </c>
    </row>
    <row r="8">
      <c r="A8" s="2" t="s">
        <v>38</v>
      </c>
      <c r="B8" s="2" t="s">
        <v>11</v>
      </c>
      <c r="C8" s="2" t="s">
        <v>10</v>
      </c>
      <c r="D8" s="2" t="s">
        <v>12</v>
      </c>
      <c r="E8" s="2" t="s">
        <v>12</v>
      </c>
      <c r="F8" s="2" t="s">
        <v>13</v>
      </c>
      <c r="G8" s="2" t="s">
        <v>9</v>
      </c>
      <c r="H8" s="2" t="s">
        <v>13</v>
      </c>
    </row>
    <row r="9">
      <c r="A9" s="2" t="s">
        <v>39</v>
      </c>
      <c r="B9" s="2" t="s">
        <v>13</v>
      </c>
      <c r="C9" s="2" t="s">
        <v>11</v>
      </c>
      <c r="D9" s="2" t="s">
        <v>12</v>
      </c>
      <c r="E9" s="2" t="s">
        <v>13</v>
      </c>
      <c r="F9" s="2" t="s">
        <v>12</v>
      </c>
      <c r="G9" s="2" t="s">
        <v>12</v>
      </c>
      <c r="H9" s="2" t="s">
        <v>13</v>
      </c>
    </row>
    <row r="10">
      <c r="A10" s="2" t="s">
        <v>40</v>
      </c>
      <c r="B10" s="2" t="s">
        <v>13</v>
      </c>
      <c r="C10" s="2" t="s">
        <v>9</v>
      </c>
      <c r="D10" s="2" t="s">
        <v>13</v>
      </c>
      <c r="E10" s="2" t="s">
        <v>10</v>
      </c>
      <c r="F10" s="2" t="s">
        <v>13</v>
      </c>
      <c r="G10" s="2" t="s">
        <v>11</v>
      </c>
      <c r="H10" s="2" t="s">
        <v>12</v>
      </c>
    </row>
    <row r="12">
      <c r="A12" s="1" t="s">
        <v>25</v>
      </c>
      <c r="B12" s="3">
        <f>(5*2)+(4*2)+(3*3)+(2*1)+(1*1)</f>
        <v>30</v>
      </c>
      <c r="C12" s="3">
        <f>(5*0)+(4*0)+(3*2)+(2*4)+(1*3)</f>
        <v>17</v>
      </c>
      <c r="D12" s="3">
        <f>(5*2)+(4*6)+(3*1)+(2*0)+(1*0)</f>
        <v>37</v>
      </c>
      <c r="E12" s="3">
        <f>(5*1)+(4*4)+(3*3)+(2*1)+(1*0)</f>
        <v>32</v>
      </c>
      <c r="F12" s="3">
        <f>(5*4)+(4*5)+(3*0)+(2*0)+(1*0)</f>
        <v>40</v>
      </c>
      <c r="G12" s="3">
        <f>(5*3)+(4*4)+(3*1)+(2*0)+(1*1)</f>
        <v>35</v>
      </c>
      <c r="H12" s="3">
        <f>(5*7)+(4*2)+(3*0)+(2*0)+(1*0)</f>
        <v>43</v>
      </c>
    </row>
    <row r="13">
      <c r="A13" s="1" t="s">
        <v>26</v>
      </c>
      <c r="B13" s="3">
        <f t="shared" ref="B13:H13" si="1">B12/9</f>
        <v>3.333333333</v>
      </c>
      <c r="C13" s="3">
        <f t="shared" si="1"/>
        <v>1.888888889</v>
      </c>
      <c r="D13" s="3">
        <f t="shared" si="1"/>
        <v>4.111111111</v>
      </c>
      <c r="E13" s="3">
        <f t="shared" si="1"/>
        <v>3.555555556</v>
      </c>
      <c r="F13" s="3">
        <f t="shared" si="1"/>
        <v>4.444444444</v>
      </c>
      <c r="G13" s="3">
        <f t="shared" si="1"/>
        <v>3.888888889</v>
      </c>
      <c r="H13" s="3">
        <f t="shared" si="1"/>
        <v>4.777777778</v>
      </c>
    </row>
    <row r="15">
      <c r="A15" s="4" t="s">
        <v>31</v>
      </c>
      <c r="D15" s="1"/>
      <c r="E15" s="1"/>
      <c r="F15" s="1"/>
    </row>
    <row r="16">
      <c r="A16" s="1" t="s">
        <v>28</v>
      </c>
      <c r="B16" s="1" t="s">
        <v>9</v>
      </c>
      <c r="C16" s="1" t="s">
        <v>10</v>
      </c>
      <c r="D16" s="1" t="s">
        <v>11</v>
      </c>
      <c r="E16" s="1" t="s">
        <v>12</v>
      </c>
      <c r="F16" s="1" t="s">
        <v>13</v>
      </c>
    </row>
    <row r="17">
      <c r="A17" s="1" t="s">
        <v>1</v>
      </c>
      <c r="B17" s="2">
        <v>1.0</v>
      </c>
      <c r="C17" s="2">
        <v>1.0</v>
      </c>
      <c r="D17" s="2">
        <v>3.0</v>
      </c>
      <c r="E17" s="2">
        <v>2.0</v>
      </c>
      <c r="F17" s="2">
        <v>2.0</v>
      </c>
    </row>
    <row r="18">
      <c r="A18" s="1" t="s">
        <v>2</v>
      </c>
      <c r="B18" s="2">
        <v>3.0</v>
      </c>
      <c r="C18" s="2">
        <v>4.0</v>
      </c>
      <c r="D18" s="2">
        <v>2.0</v>
      </c>
      <c r="E18" s="2">
        <v>0.0</v>
      </c>
      <c r="F18" s="2">
        <v>0.0</v>
      </c>
    </row>
    <row r="19">
      <c r="A19" s="1" t="s">
        <v>3</v>
      </c>
      <c r="B19" s="2">
        <v>0.0</v>
      </c>
      <c r="C19" s="2">
        <v>0.0</v>
      </c>
      <c r="D19" s="2">
        <v>1.0</v>
      </c>
      <c r="E19" s="2">
        <v>6.0</v>
      </c>
      <c r="F19" s="2">
        <v>2.0</v>
      </c>
    </row>
    <row r="20">
      <c r="A20" s="1" t="s">
        <v>4</v>
      </c>
      <c r="B20" s="2">
        <v>0.0</v>
      </c>
      <c r="C20" s="2">
        <v>1.0</v>
      </c>
      <c r="D20" s="2">
        <v>3.0</v>
      </c>
      <c r="E20" s="2">
        <v>4.0</v>
      </c>
      <c r="F20" s="2">
        <v>1.0</v>
      </c>
    </row>
    <row r="21">
      <c r="A21" s="1" t="s">
        <v>5</v>
      </c>
      <c r="B21" s="2">
        <v>0.0</v>
      </c>
      <c r="C21" s="2">
        <v>0.0</v>
      </c>
      <c r="D21" s="2">
        <v>0.0</v>
      </c>
      <c r="E21" s="2">
        <v>5.0</v>
      </c>
      <c r="F21" s="2">
        <v>4.0</v>
      </c>
    </row>
    <row r="22">
      <c r="A22" s="1" t="s">
        <v>6</v>
      </c>
      <c r="B22" s="2">
        <v>1.0</v>
      </c>
      <c r="C22" s="2">
        <v>0.0</v>
      </c>
      <c r="D22" s="2">
        <v>1.0</v>
      </c>
      <c r="E22" s="2">
        <v>4.0</v>
      </c>
      <c r="F22" s="2">
        <v>3.0</v>
      </c>
    </row>
    <row r="23">
      <c r="A23" s="1" t="s">
        <v>7</v>
      </c>
      <c r="B23" s="2">
        <v>0.0</v>
      </c>
      <c r="C23" s="2">
        <v>0.0</v>
      </c>
      <c r="D23" s="2">
        <v>0.0</v>
      </c>
      <c r="E23" s="2">
        <v>2.0</v>
      </c>
      <c r="F23" s="2">
        <v>7.0</v>
      </c>
    </row>
    <row r="25">
      <c r="A25" s="4" t="s">
        <v>29</v>
      </c>
      <c r="D25" s="1"/>
      <c r="E25" s="1"/>
      <c r="F25" s="1"/>
    </row>
    <row r="26">
      <c r="A26" s="1" t="s">
        <v>28</v>
      </c>
      <c r="B26" s="1" t="s">
        <v>9</v>
      </c>
      <c r="C26" s="1" t="s">
        <v>10</v>
      </c>
      <c r="D26" s="1" t="s">
        <v>11</v>
      </c>
      <c r="E26" s="1" t="s">
        <v>12</v>
      </c>
      <c r="F26" s="1" t="s">
        <v>13</v>
      </c>
    </row>
    <row r="27">
      <c r="A27" s="1" t="s">
        <v>1</v>
      </c>
      <c r="B27" s="5">
        <f t="shared" ref="B27:F27" si="2">B17/9</f>
        <v>0.1111111111</v>
      </c>
      <c r="C27" s="5">
        <f t="shared" si="2"/>
        <v>0.1111111111</v>
      </c>
      <c r="D27" s="5">
        <f t="shared" si="2"/>
        <v>0.3333333333</v>
      </c>
      <c r="E27" s="5">
        <f t="shared" si="2"/>
        <v>0.2222222222</v>
      </c>
      <c r="F27" s="5">
        <f t="shared" si="2"/>
        <v>0.2222222222</v>
      </c>
    </row>
    <row r="28">
      <c r="A28" s="1" t="s">
        <v>2</v>
      </c>
      <c r="B28" s="5">
        <f t="shared" ref="B28:F28" si="3">B18/9</f>
        <v>0.3333333333</v>
      </c>
      <c r="C28" s="5">
        <f t="shared" si="3"/>
        <v>0.4444444444</v>
      </c>
      <c r="D28" s="5">
        <f t="shared" si="3"/>
        <v>0.2222222222</v>
      </c>
      <c r="E28" s="5">
        <f t="shared" si="3"/>
        <v>0</v>
      </c>
      <c r="F28" s="5">
        <f t="shared" si="3"/>
        <v>0</v>
      </c>
    </row>
    <row r="29">
      <c r="A29" s="1" t="s">
        <v>3</v>
      </c>
      <c r="B29" s="5">
        <f t="shared" ref="B29:F29" si="4">B19/9</f>
        <v>0</v>
      </c>
      <c r="C29" s="5">
        <f t="shared" si="4"/>
        <v>0</v>
      </c>
      <c r="D29" s="5">
        <f t="shared" si="4"/>
        <v>0.1111111111</v>
      </c>
      <c r="E29" s="5">
        <f t="shared" si="4"/>
        <v>0.6666666667</v>
      </c>
      <c r="F29" s="5">
        <f t="shared" si="4"/>
        <v>0.2222222222</v>
      </c>
    </row>
    <row r="30">
      <c r="A30" s="1" t="s">
        <v>4</v>
      </c>
      <c r="B30" s="5">
        <f t="shared" ref="B30:F30" si="5">B20/9</f>
        <v>0</v>
      </c>
      <c r="C30" s="5">
        <f t="shared" si="5"/>
        <v>0.1111111111</v>
      </c>
      <c r="D30" s="5">
        <f t="shared" si="5"/>
        <v>0.3333333333</v>
      </c>
      <c r="E30" s="5">
        <f t="shared" si="5"/>
        <v>0.4444444444</v>
      </c>
      <c r="F30" s="5">
        <f t="shared" si="5"/>
        <v>0.1111111111</v>
      </c>
    </row>
    <row r="31">
      <c r="A31" s="1" t="s">
        <v>5</v>
      </c>
      <c r="B31" s="5">
        <f t="shared" ref="B31:F31" si="6">B21/9</f>
        <v>0</v>
      </c>
      <c r="C31" s="5">
        <f t="shared" si="6"/>
        <v>0</v>
      </c>
      <c r="D31" s="5">
        <f t="shared" si="6"/>
        <v>0</v>
      </c>
      <c r="E31" s="5">
        <f t="shared" si="6"/>
        <v>0.5555555556</v>
      </c>
      <c r="F31" s="5">
        <f t="shared" si="6"/>
        <v>0.4444444444</v>
      </c>
    </row>
    <row r="32">
      <c r="A32" s="1" t="s">
        <v>6</v>
      </c>
      <c r="B32" s="5">
        <f t="shared" ref="B32:F32" si="7">B22/9</f>
        <v>0.1111111111</v>
      </c>
      <c r="C32" s="5">
        <f t="shared" si="7"/>
        <v>0</v>
      </c>
      <c r="D32" s="5">
        <f t="shared" si="7"/>
        <v>0.1111111111</v>
      </c>
      <c r="E32" s="5">
        <f t="shared" si="7"/>
        <v>0.4444444444</v>
      </c>
      <c r="F32" s="5">
        <f t="shared" si="7"/>
        <v>0.3333333333</v>
      </c>
    </row>
    <row r="33">
      <c r="A33" s="1" t="s">
        <v>7</v>
      </c>
      <c r="B33" s="5">
        <f t="shared" ref="B33:F33" si="8">B23/9</f>
        <v>0</v>
      </c>
      <c r="C33" s="5">
        <f t="shared" si="8"/>
        <v>0</v>
      </c>
      <c r="D33" s="5">
        <f t="shared" si="8"/>
        <v>0</v>
      </c>
      <c r="E33" s="5">
        <f t="shared" si="8"/>
        <v>0.2222222222</v>
      </c>
      <c r="F33" s="5">
        <f t="shared" si="8"/>
        <v>0.7777777778</v>
      </c>
    </row>
  </sheetData>
  <dataValidations>
    <dataValidation type="list" allowBlank="1" sqref="B2:H10 B16:F16 B26:F26">
      <formula1>"1- Not important at all,2- Unimportant,3- Neutral,4- Important,5- Extremely Important"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41</v>
      </c>
      <c r="B2" s="2" t="s">
        <v>12</v>
      </c>
      <c r="C2" s="2" t="s">
        <v>12</v>
      </c>
      <c r="D2" s="2" t="s">
        <v>12</v>
      </c>
      <c r="E2" s="2" t="s">
        <v>12</v>
      </c>
      <c r="F2" s="2" t="s">
        <v>12</v>
      </c>
      <c r="G2" s="2" t="s">
        <v>13</v>
      </c>
      <c r="H2" s="2" t="s">
        <v>12</v>
      </c>
    </row>
    <row r="3">
      <c r="A3" s="2" t="s">
        <v>42</v>
      </c>
      <c r="B3" s="2" t="s">
        <v>13</v>
      </c>
      <c r="C3" s="2" t="s">
        <v>10</v>
      </c>
      <c r="D3" s="2" t="s">
        <v>12</v>
      </c>
      <c r="E3" s="2" t="s">
        <v>13</v>
      </c>
      <c r="F3" s="2" t="s">
        <v>11</v>
      </c>
      <c r="G3" s="2" t="s">
        <v>13</v>
      </c>
      <c r="H3" s="2" t="s">
        <v>11</v>
      </c>
    </row>
    <row r="4">
      <c r="A4" s="6" t="s">
        <v>43</v>
      </c>
      <c r="B4" s="6" t="s">
        <v>9</v>
      </c>
      <c r="C4" s="6" t="s">
        <v>10</v>
      </c>
      <c r="D4" s="6" t="s">
        <v>13</v>
      </c>
      <c r="E4" s="6" t="s">
        <v>12</v>
      </c>
      <c r="F4" s="6" t="s">
        <v>12</v>
      </c>
      <c r="G4" s="6" t="s">
        <v>12</v>
      </c>
      <c r="H4" s="6" t="s">
        <v>13</v>
      </c>
    </row>
    <row r="5">
      <c r="A5" s="2" t="s">
        <v>44</v>
      </c>
      <c r="B5" s="2" t="s">
        <v>11</v>
      </c>
      <c r="C5" s="2" t="s">
        <v>10</v>
      </c>
      <c r="D5" s="2" t="s">
        <v>11</v>
      </c>
      <c r="E5" s="2" t="s">
        <v>12</v>
      </c>
      <c r="F5" s="2" t="s">
        <v>12</v>
      </c>
      <c r="G5" s="2" t="s">
        <v>12</v>
      </c>
      <c r="H5" s="2" t="s">
        <v>12</v>
      </c>
    </row>
    <row r="7">
      <c r="A7" s="1" t="s">
        <v>25</v>
      </c>
      <c r="B7" s="3">
        <f>(5*1)+(4*1)+(3*1)+(2*0)+(1*0)</f>
        <v>12</v>
      </c>
      <c r="C7" s="3">
        <f>(5*0)+(4*1)+(3*0)+(2*2)+(1*0)</f>
        <v>8</v>
      </c>
      <c r="D7" s="2">
        <f>(5*0)+(4*2)+(3*1)+(2*0)+(1*0)</f>
        <v>11</v>
      </c>
      <c r="E7" s="2">
        <f>(5*1)+(4*2)+(3*0)+(2*0)+(1*0)</f>
        <v>13</v>
      </c>
      <c r="F7" s="2">
        <f>(5*0)+(4*2)+(3*1)+(2*0)+(1*0)</f>
        <v>11</v>
      </c>
      <c r="G7" s="3">
        <f>(5*2)+(4*1)+(3*0)+(2*0)+(1*0)</f>
        <v>14</v>
      </c>
      <c r="H7" s="3">
        <f>(5*0)+(4*2)+(3*1)+(2*0)+(1*0)</f>
        <v>11</v>
      </c>
    </row>
    <row r="8">
      <c r="A8" s="1" t="s">
        <v>26</v>
      </c>
      <c r="B8" s="3">
        <f t="shared" ref="B8:H8" si="1">B7/3</f>
        <v>4</v>
      </c>
      <c r="C8" s="3">
        <f t="shared" si="1"/>
        <v>2.666666667</v>
      </c>
      <c r="D8" s="3">
        <f t="shared" si="1"/>
        <v>3.666666667</v>
      </c>
      <c r="E8" s="3">
        <f t="shared" si="1"/>
        <v>4.333333333</v>
      </c>
      <c r="F8" s="3">
        <f t="shared" si="1"/>
        <v>3.666666667</v>
      </c>
      <c r="G8" s="3">
        <f t="shared" si="1"/>
        <v>4.666666667</v>
      </c>
      <c r="H8" s="3">
        <f t="shared" si="1"/>
        <v>3.666666667</v>
      </c>
    </row>
    <row r="10">
      <c r="A10" s="4" t="s">
        <v>31</v>
      </c>
      <c r="D10" s="1"/>
      <c r="E10" s="1"/>
      <c r="F10" s="1"/>
    </row>
    <row r="11">
      <c r="A11" s="1" t="s">
        <v>28</v>
      </c>
      <c r="B11" s="1" t="s">
        <v>9</v>
      </c>
      <c r="C11" s="1" t="s">
        <v>10</v>
      </c>
      <c r="D11" s="1" t="s">
        <v>11</v>
      </c>
      <c r="E11" s="1" t="s">
        <v>12</v>
      </c>
      <c r="F11" s="1" t="s">
        <v>13</v>
      </c>
    </row>
    <row r="12">
      <c r="A12" s="1" t="s">
        <v>1</v>
      </c>
      <c r="B12" s="2">
        <v>0.0</v>
      </c>
      <c r="C12" s="2">
        <v>0.0</v>
      </c>
      <c r="D12" s="2">
        <v>1.0</v>
      </c>
      <c r="E12" s="2">
        <v>1.0</v>
      </c>
      <c r="F12" s="2">
        <v>1.0</v>
      </c>
    </row>
    <row r="13">
      <c r="A13" s="1" t="s">
        <v>2</v>
      </c>
      <c r="B13" s="2">
        <v>0.0</v>
      </c>
      <c r="C13" s="2">
        <v>2.0</v>
      </c>
      <c r="D13" s="2">
        <v>0.0</v>
      </c>
      <c r="E13" s="2">
        <v>1.0</v>
      </c>
      <c r="F13" s="2">
        <v>0.0</v>
      </c>
    </row>
    <row r="14">
      <c r="A14" s="1" t="s">
        <v>3</v>
      </c>
      <c r="B14" s="2">
        <v>0.0</v>
      </c>
      <c r="C14" s="2">
        <v>0.0</v>
      </c>
      <c r="D14" s="2">
        <v>1.0</v>
      </c>
      <c r="E14" s="2">
        <v>2.0</v>
      </c>
      <c r="F14" s="2">
        <v>0.0</v>
      </c>
    </row>
    <row r="15">
      <c r="A15" s="1" t="s">
        <v>4</v>
      </c>
      <c r="B15" s="2">
        <v>0.0</v>
      </c>
      <c r="C15" s="2">
        <v>0.0</v>
      </c>
      <c r="D15" s="2">
        <v>0.0</v>
      </c>
      <c r="E15" s="2">
        <v>2.0</v>
      </c>
      <c r="F15" s="2">
        <v>1.0</v>
      </c>
    </row>
    <row r="16">
      <c r="A16" s="1" t="s">
        <v>5</v>
      </c>
      <c r="B16" s="2">
        <v>0.0</v>
      </c>
      <c r="C16" s="2">
        <v>0.0</v>
      </c>
      <c r="D16" s="2">
        <v>1.0</v>
      </c>
      <c r="E16" s="2">
        <v>2.0</v>
      </c>
      <c r="F16" s="2">
        <v>0.0</v>
      </c>
    </row>
    <row r="17">
      <c r="A17" s="1" t="s">
        <v>6</v>
      </c>
      <c r="B17" s="2">
        <v>0.0</v>
      </c>
      <c r="C17" s="2">
        <v>0.0</v>
      </c>
      <c r="D17" s="2">
        <v>0.0</v>
      </c>
      <c r="E17" s="2">
        <v>1.0</v>
      </c>
      <c r="F17" s="2">
        <v>2.0</v>
      </c>
    </row>
    <row r="18">
      <c r="A18" s="1" t="s">
        <v>7</v>
      </c>
      <c r="B18" s="2">
        <v>0.0</v>
      </c>
      <c r="C18" s="2">
        <v>0.0</v>
      </c>
      <c r="D18" s="2">
        <v>1.0</v>
      </c>
      <c r="E18" s="2">
        <v>2.0</v>
      </c>
      <c r="F18" s="2">
        <v>0.0</v>
      </c>
    </row>
    <row r="20">
      <c r="A20" s="4" t="s">
        <v>29</v>
      </c>
      <c r="D20" s="1"/>
      <c r="E20" s="1"/>
      <c r="F20" s="1"/>
    </row>
    <row r="21">
      <c r="A21" s="1" t="s">
        <v>28</v>
      </c>
      <c r="B21" s="1" t="s">
        <v>9</v>
      </c>
      <c r="C21" s="1" t="s">
        <v>10</v>
      </c>
      <c r="D21" s="1" t="s">
        <v>11</v>
      </c>
      <c r="E21" s="1" t="s">
        <v>12</v>
      </c>
      <c r="F21" s="1" t="s">
        <v>13</v>
      </c>
    </row>
    <row r="22">
      <c r="A22" s="1" t="s">
        <v>1</v>
      </c>
      <c r="B22" s="5">
        <f t="shared" ref="B22:F22" si="2">B12/3</f>
        <v>0</v>
      </c>
      <c r="C22" s="5">
        <f t="shared" si="2"/>
        <v>0</v>
      </c>
      <c r="D22" s="5">
        <f t="shared" si="2"/>
        <v>0.3333333333</v>
      </c>
      <c r="E22" s="5">
        <f t="shared" si="2"/>
        <v>0.3333333333</v>
      </c>
      <c r="F22" s="5">
        <f t="shared" si="2"/>
        <v>0.3333333333</v>
      </c>
    </row>
    <row r="23">
      <c r="A23" s="1" t="s">
        <v>2</v>
      </c>
      <c r="B23" s="5">
        <f t="shared" ref="B23:F23" si="3">B13/3</f>
        <v>0</v>
      </c>
      <c r="C23" s="5">
        <f t="shared" si="3"/>
        <v>0.6666666667</v>
      </c>
      <c r="D23" s="5">
        <f t="shared" si="3"/>
        <v>0</v>
      </c>
      <c r="E23" s="5">
        <f t="shared" si="3"/>
        <v>0.3333333333</v>
      </c>
      <c r="F23" s="5">
        <f t="shared" si="3"/>
        <v>0</v>
      </c>
    </row>
    <row r="24">
      <c r="A24" s="1" t="s">
        <v>3</v>
      </c>
      <c r="B24" s="5">
        <f t="shared" ref="B24:F24" si="4">B14/3</f>
        <v>0</v>
      </c>
      <c r="C24" s="5">
        <f t="shared" si="4"/>
        <v>0</v>
      </c>
      <c r="D24" s="5">
        <f t="shared" si="4"/>
        <v>0.3333333333</v>
      </c>
      <c r="E24" s="5">
        <f t="shared" si="4"/>
        <v>0.6666666667</v>
      </c>
      <c r="F24" s="5">
        <f t="shared" si="4"/>
        <v>0</v>
      </c>
    </row>
    <row r="25">
      <c r="A25" s="1" t="s">
        <v>4</v>
      </c>
      <c r="B25" s="5">
        <f t="shared" ref="B25:F25" si="5">B15/3</f>
        <v>0</v>
      </c>
      <c r="C25" s="5">
        <f t="shared" si="5"/>
        <v>0</v>
      </c>
      <c r="D25" s="5">
        <f t="shared" si="5"/>
        <v>0</v>
      </c>
      <c r="E25" s="5">
        <f t="shared" si="5"/>
        <v>0.6666666667</v>
      </c>
      <c r="F25" s="5">
        <f t="shared" si="5"/>
        <v>0.3333333333</v>
      </c>
    </row>
    <row r="26">
      <c r="A26" s="1" t="s">
        <v>5</v>
      </c>
      <c r="B26" s="5">
        <f t="shared" ref="B26:F26" si="6">B16/3</f>
        <v>0</v>
      </c>
      <c r="C26" s="5">
        <f t="shared" si="6"/>
        <v>0</v>
      </c>
      <c r="D26" s="5">
        <f t="shared" si="6"/>
        <v>0.3333333333</v>
      </c>
      <c r="E26" s="5">
        <f t="shared" si="6"/>
        <v>0.6666666667</v>
      </c>
      <c r="F26" s="5">
        <f t="shared" si="6"/>
        <v>0</v>
      </c>
    </row>
    <row r="27">
      <c r="A27" s="1" t="s">
        <v>6</v>
      </c>
      <c r="B27" s="5">
        <f t="shared" ref="B27:F27" si="7">B17/3</f>
        <v>0</v>
      </c>
      <c r="C27" s="5">
        <f t="shared" si="7"/>
        <v>0</v>
      </c>
      <c r="D27" s="5">
        <f t="shared" si="7"/>
        <v>0</v>
      </c>
      <c r="E27" s="5">
        <f t="shared" si="7"/>
        <v>0.3333333333</v>
      </c>
      <c r="F27" s="5">
        <f t="shared" si="7"/>
        <v>0.6666666667</v>
      </c>
    </row>
    <row r="28">
      <c r="A28" s="1" t="s">
        <v>7</v>
      </c>
      <c r="B28" s="5">
        <f t="shared" ref="B28:F28" si="8">B18/3</f>
        <v>0</v>
      </c>
      <c r="C28" s="5">
        <f t="shared" si="8"/>
        <v>0</v>
      </c>
      <c r="D28" s="5">
        <f t="shared" si="8"/>
        <v>0.3333333333</v>
      </c>
      <c r="E28" s="5">
        <f t="shared" si="8"/>
        <v>0.6666666667</v>
      </c>
      <c r="F28" s="5">
        <f t="shared" si="8"/>
        <v>0</v>
      </c>
    </row>
  </sheetData>
  <dataValidations>
    <dataValidation type="list" allowBlank="1" sqref="B2:H5 B11:F11 B21:F21">
      <formula1>"1- Not important at all,2- Unimportant,3- Neutral,4- Important,5- Extremely Important"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45</v>
      </c>
      <c r="B2" s="2" t="s">
        <v>12</v>
      </c>
      <c r="C2" s="2" t="s">
        <v>9</v>
      </c>
      <c r="D2" s="2" t="s">
        <v>12</v>
      </c>
      <c r="E2" s="2" t="s">
        <v>13</v>
      </c>
      <c r="F2" s="2" t="s">
        <v>12</v>
      </c>
      <c r="G2" s="2" t="s">
        <v>12</v>
      </c>
      <c r="H2" s="2" t="s">
        <v>13</v>
      </c>
    </row>
    <row r="3">
      <c r="A3" s="2" t="s">
        <v>46</v>
      </c>
      <c r="B3" s="2" t="s">
        <v>10</v>
      </c>
      <c r="C3" s="2" t="s">
        <v>9</v>
      </c>
      <c r="D3" s="2" t="s">
        <v>11</v>
      </c>
      <c r="E3" s="2" t="s">
        <v>11</v>
      </c>
      <c r="F3" s="2" t="s">
        <v>12</v>
      </c>
      <c r="G3" s="2" t="s">
        <v>11</v>
      </c>
      <c r="H3" s="2" t="s">
        <v>12</v>
      </c>
    </row>
    <row r="4">
      <c r="A4" s="2" t="s">
        <v>47</v>
      </c>
      <c r="B4" s="2" t="s">
        <v>12</v>
      </c>
      <c r="C4" s="2" t="s">
        <v>12</v>
      </c>
      <c r="D4" s="2" t="s">
        <v>12</v>
      </c>
      <c r="E4" s="2" t="s">
        <v>12</v>
      </c>
      <c r="F4" s="2" t="s">
        <v>12</v>
      </c>
      <c r="G4" s="2" t="s">
        <v>12</v>
      </c>
      <c r="H4" s="2" t="s">
        <v>12</v>
      </c>
    </row>
    <row r="5">
      <c r="A5" s="2" t="s">
        <v>48</v>
      </c>
      <c r="B5" s="2" t="s">
        <v>13</v>
      </c>
      <c r="C5" s="2" t="s">
        <v>11</v>
      </c>
      <c r="D5" s="2" t="s">
        <v>13</v>
      </c>
      <c r="E5" s="2" t="s">
        <v>11</v>
      </c>
      <c r="F5" s="2" t="s">
        <v>9</v>
      </c>
      <c r="G5" s="2" t="s">
        <v>12</v>
      </c>
      <c r="H5" s="2" t="s">
        <v>10</v>
      </c>
    </row>
    <row r="6">
      <c r="A6" s="2" t="s">
        <v>49</v>
      </c>
      <c r="B6" s="2" t="s">
        <v>10</v>
      </c>
      <c r="C6" s="2" t="s">
        <v>9</v>
      </c>
      <c r="D6" s="2" t="s">
        <v>11</v>
      </c>
      <c r="E6" s="2" t="s">
        <v>9</v>
      </c>
      <c r="F6" s="2" t="s">
        <v>9</v>
      </c>
      <c r="G6" s="2" t="s">
        <v>11</v>
      </c>
      <c r="H6" s="2" t="s">
        <v>13</v>
      </c>
    </row>
    <row r="7">
      <c r="A7" s="2" t="s">
        <v>50</v>
      </c>
      <c r="B7" s="2" t="s">
        <v>12</v>
      </c>
      <c r="C7" s="2" t="s">
        <v>13</v>
      </c>
      <c r="D7" s="2" t="s">
        <v>11</v>
      </c>
      <c r="E7" s="2" t="s">
        <v>11</v>
      </c>
      <c r="F7" s="2" t="s">
        <v>13</v>
      </c>
      <c r="G7" s="2" t="s">
        <v>13</v>
      </c>
      <c r="H7" s="2" t="s">
        <v>12</v>
      </c>
    </row>
    <row r="8">
      <c r="A8" s="2" t="s">
        <v>51</v>
      </c>
      <c r="B8" s="2" t="s">
        <v>11</v>
      </c>
      <c r="C8" s="2" t="s">
        <v>13</v>
      </c>
      <c r="D8" s="2" t="s">
        <v>13</v>
      </c>
      <c r="E8" s="2" t="s">
        <v>13</v>
      </c>
      <c r="F8" s="2" t="s">
        <v>11</v>
      </c>
      <c r="G8" s="2" t="s">
        <v>13</v>
      </c>
      <c r="H8" s="2" t="s">
        <v>12</v>
      </c>
    </row>
    <row r="9">
      <c r="A9" s="2" t="s">
        <v>52</v>
      </c>
      <c r="B9" s="2" t="s">
        <v>11</v>
      </c>
      <c r="C9" s="2" t="s">
        <v>9</v>
      </c>
      <c r="D9" s="2" t="s">
        <v>13</v>
      </c>
      <c r="E9" s="2" t="s">
        <v>13</v>
      </c>
      <c r="F9" s="2" t="s">
        <v>12</v>
      </c>
      <c r="G9" s="2" t="s">
        <v>13</v>
      </c>
      <c r="H9" s="2" t="s">
        <v>13</v>
      </c>
    </row>
    <row r="10">
      <c r="A10" s="2" t="s">
        <v>53</v>
      </c>
      <c r="B10" s="2" t="s">
        <v>13</v>
      </c>
      <c r="C10" s="2" t="s">
        <v>10</v>
      </c>
      <c r="D10" s="2" t="s">
        <v>13</v>
      </c>
      <c r="E10" s="2" t="s">
        <v>13</v>
      </c>
      <c r="F10" s="2" t="s">
        <v>13</v>
      </c>
      <c r="G10" s="2" t="s">
        <v>13</v>
      </c>
      <c r="H10" s="2" t="s">
        <v>13</v>
      </c>
    </row>
    <row r="12">
      <c r="A12" s="1" t="s">
        <v>25</v>
      </c>
      <c r="B12" s="3">
        <f>(5*2)+(4*3)+(3*2)+(2*2)+(1*0)</f>
        <v>32</v>
      </c>
      <c r="C12" s="3">
        <f>(5*2)+(4*1)+(3*1)+(2*1)+(1*4)</f>
        <v>23</v>
      </c>
      <c r="D12" s="3">
        <f>(5*4)+(4*2)+(3*3)+(2*0)+(1*0)</f>
        <v>37</v>
      </c>
      <c r="E12" s="3">
        <f>(5*4)+(4*1)+(3*3)+(2*0)+(1*1)</f>
        <v>34</v>
      </c>
      <c r="F12" s="3">
        <f>(5*2)+(4*4)+(3*1)+(2*0)+(1*2)</f>
        <v>31</v>
      </c>
      <c r="G12" s="3">
        <f>(5*4)+(4*3)+(3*2)+(2*0)+(1*0)</f>
        <v>38</v>
      </c>
      <c r="H12" s="3">
        <f>(5*4)+(4*4)+(3*0)+(2*1)+(1*0)</f>
        <v>38</v>
      </c>
    </row>
    <row r="13">
      <c r="A13" s="1" t="s">
        <v>26</v>
      </c>
      <c r="B13" s="3">
        <f t="shared" ref="B13:H13" si="1">B12/9</f>
        <v>3.555555556</v>
      </c>
      <c r="C13" s="3">
        <f t="shared" si="1"/>
        <v>2.555555556</v>
      </c>
      <c r="D13" s="3">
        <f t="shared" si="1"/>
        <v>4.111111111</v>
      </c>
      <c r="E13" s="3">
        <f t="shared" si="1"/>
        <v>3.777777778</v>
      </c>
      <c r="F13" s="3">
        <f t="shared" si="1"/>
        <v>3.444444444</v>
      </c>
      <c r="G13" s="3">
        <f t="shared" si="1"/>
        <v>4.222222222</v>
      </c>
      <c r="H13" s="3">
        <f t="shared" si="1"/>
        <v>4.222222222</v>
      </c>
    </row>
    <row r="15">
      <c r="A15" s="4" t="s">
        <v>31</v>
      </c>
      <c r="D15" s="1"/>
      <c r="E15" s="1"/>
      <c r="F15" s="1"/>
    </row>
    <row r="16">
      <c r="A16" s="1" t="s">
        <v>28</v>
      </c>
      <c r="B16" s="1" t="s">
        <v>9</v>
      </c>
      <c r="C16" s="1" t="s">
        <v>10</v>
      </c>
      <c r="D16" s="1" t="s">
        <v>11</v>
      </c>
      <c r="E16" s="1" t="s">
        <v>12</v>
      </c>
      <c r="F16" s="1" t="s">
        <v>13</v>
      </c>
    </row>
    <row r="17">
      <c r="A17" s="1" t="s">
        <v>1</v>
      </c>
      <c r="B17" s="2">
        <v>0.0</v>
      </c>
      <c r="C17" s="2">
        <v>2.0</v>
      </c>
      <c r="D17" s="2">
        <v>2.0</v>
      </c>
      <c r="E17" s="2">
        <v>3.0</v>
      </c>
      <c r="F17" s="2">
        <v>2.0</v>
      </c>
    </row>
    <row r="18">
      <c r="A18" s="1" t="s">
        <v>2</v>
      </c>
      <c r="B18" s="2">
        <v>4.0</v>
      </c>
      <c r="C18" s="2">
        <v>1.0</v>
      </c>
      <c r="D18" s="2">
        <v>1.0</v>
      </c>
      <c r="E18" s="2">
        <v>1.0</v>
      </c>
      <c r="F18" s="2">
        <v>2.0</v>
      </c>
    </row>
    <row r="19">
      <c r="A19" s="1" t="s">
        <v>3</v>
      </c>
      <c r="B19" s="2">
        <v>0.0</v>
      </c>
      <c r="C19" s="2">
        <v>0.0</v>
      </c>
      <c r="D19" s="2">
        <v>3.0</v>
      </c>
      <c r="E19" s="2">
        <v>2.0</v>
      </c>
      <c r="F19" s="2">
        <v>4.0</v>
      </c>
    </row>
    <row r="20">
      <c r="A20" s="1" t="s">
        <v>4</v>
      </c>
      <c r="B20" s="2">
        <v>1.0</v>
      </c>
      <c r="C20" s="2">
        <v>0.0</v>
      </c>
      <c r="D20" s="2">
        <v>3.0</v>
      </c>
      <c r="E20" s="2">
        <v>1.0</v>
      </c>
      <c r="F20" s="2">
        <v>4.0</v>
      </c>
    </row>
    <row r="21">
      <c r="A21" s="1" t="s">
        <v>5</v>
      </c>
      <c r="B21" s="2">
        <v>2.0</v>
      </c>
      <c r="C21" s="2">
        <v>0.0</v>
      </c>
      <c r="D21" s="2">
        <v>1.0</v>
      </c>
      <c r="E21" s="2">
        <v>4.0</v>
      </c>
      <c r="F21" s="2">
        <v>2.0</v>
      </c>
    </row>
    <row r="22">
      <c r="A22" s="1" t="s">
        <v>6</v>
      </c>
      <c r="B22" s="2">
        <v>0.0</v>
      </c>
      <c r="C22" s="2">
        <v>0.0</v>
      </c>
      <c r="D22" s="2">
        <v>2.0</v>
      </c>
      <c r="E22" s="2">
        <v>4.0</v>
      </c>
      <c r="F22" s="2">
        <v>4.0</v>
      </c>
    </row>
    <row r="23">
      <c r="A23" s="1" t="s">
        <v>7</v>
      </c>
      <c r="B23" s="2">
        <v>0.0</v>
      </c>
      <c r="C23" s="2">
        <v>1.0</v>
      </c>
      <c r="D23" s="2">
        <v>0.0</v>
      </c>
      <c r="E23" s="2">
        <v>4.0</v>
      </c>
      <c r="F23" s="2">
        <v>4.0</v>
      </c>
    </row>
    <row r="25">
      <c r="A25" s="4" t="s">
        <v>29</v>
      </c>
      <c r="D25" s="1"/>
      <c r="E25" s="1"/>
      <c r="F25" s="1"/>
    </row>
    <row r="26">
      <c r="A26" s="1" t="s">
        <v>28</v>
      </c>
      <c r="B26" s="1" t="s">
        <v>9</v>
      </c>
      <c r="C26" s="1" t="s">
        <v>10</v>
      </c>
      <c r="D26" s="1" t="s">
        <v>11</v>
      </c>
      <c r="E26" s="1" t="s">
        <v>12</v>
      </c>
      <c r="F26" s="1" t="s">
        <v>13</v>
      </c>
    </row>
    <row r="27">
      <c r="A27" s="1" t="s">
        <v>1</v>
      </c>
      <c r="B27" s="5">
        <f t="shared" ref="B27:F27" si="2">B17/9</f>
        <v>0</v>
      </c>
      <c r="C27" s="5">
        <f t="shared" si="2"/>
        <v>0.2222222222</v>
      </c>
      <c r="D27" s="5">
        <f t="shared" si="2"/>
        <v>0.2222222222</v>
      </c>
      <c r="E27" s="5">
        <f t="shared" si="2"/>
        <v>0.3333333333</v>
      </c>
      <c r="F27" s="5">
        <f t="shared" si="2"/>
        <v>0.2222222222</v>
      </c>
    </row>
    <row r="28">
      <c r="A28" s="1" t="s">
        <v>2</v>
      </c>
      <c r="B28" s="5">
        <f t="shared" ref="B28:F28" si="3">B18/9</f>
        <v>0.4444444444</v>
      </c>
      <c r="C28" s="5">
        <f t="shared" si="3"/>
        <v>0.1111111111</v>
      </c>
      <c r="D28" s="5">
        <f t="shared" si="3"/>
        <v>0.1111111111</v>
      </c>
      <c r="E28" s="5">
        <f t="shared" si="3"/>
        <v>0.1111111111</v>
      </c>
      <c r="F28" s="5">
        <f t="shared" si="3"/>
        <v>0.2222222222</v>
      </c>
    </row>
    <row r="29">
      <c r="A29" s="1" t="s">
        <v>3</v>
      </c>
      <c r="B29" s="5">
        <f t="shared" ref="B29:F29" si="4">B19/9</f>
        <v>0</v>
      </c>
      <c r="C29" s="5">
        <f t="shared" si="4"/>
        <v>0</v>
      </c>
      <c r="D29" s="5">
        <f t="shared" si="4"/>
        <v>0.3333333333</v>
      </c>
      <c r="E29" s="5">
        <f t="shared" si="4"/>
        <v>0.2222222222</v>
      </c>
      <c r="F29" s="5">
        <f t="shared" si="4"/>
        <v>0.4444444444</v>
      </c>
    </row>
    <row r="30">
      <c r="A30" s="1" t="s">
        <v>4</v>
      </c>
      <c r="B30" s="5">
        <f t="shared" ref="B30:F30" si="5">B20/9</f>
        <v>0.1111111111</v>
      </c>
      <c r="C30" s="5">
        <f t="shared" si="5"/>
        <v>0</v>
      </c>
      <c r="D30" s="5">
        <f t="shared" si="5"/>
        <v>0.3333333333</v>
      </c>
      <c r="E30" s="5">
        <f t="shared" si="5"/>
        <v>0.1111111111</v>
      </c>
      <c r="F30" s="5">
        <f t="shared" si="5"/>
        <v>0.4444444444</v>
      </c>
    </row>
    <row r="31">
      <c r="A31" s="1" t="s">
        <v>5</v>
      </c>
      <c r="B31" s="5">
        <f t="shared" ref="B31:F31" si="6">B21/9</f>
        <v>0.2222222222</v>
      </c>
      <c r="C31" s="5">
        <f t="shared" si="6"/>
        <v>0</v>
      </c>
      <c r="D31" s="5">
        <f t="shared" si="6"/>
        <v>0.1111111111</v>
      </c>
      <c r="E31" s="5">
        <f t="shared" si="6"/>
        <v>0.4444444444</v>
      </c>
      <c r="F31" s="5">
        <f t="shared" si="6"/>
        <v>0.2222222222</v>
      </c>
    </row>
    <row r="32">
      <c r="A32" s="1" t="s">
        <v>6</v>
      </c>
      <c r="B32" s="5">
        <f t="shared" ref="B32:F32" si="7">B22/9</f>
        <v>0</v>
      </c>
      <c r="C32" s="5">
        <f t="shared" si="7"/>
        <v>0</v>
      </c>
      <c r="D32" s="5">
        <f t="shared" si="7"/>
        <v>0.2222222222</v>
      </c>
      <c r="E32" s="5">
        <f t="shared" si="7"/>
        <v>0.4444444444</v>
      </c>
      <c r="F32" s="5">
        <f t="shared" si="7"/>
        <v>0.4444444444</v>
      </c>
    </row>
    <row r="33">
      <c r="A33" s="1" t="s">
        <v>7</v>
      </c>
      <c r="B33" s="5">
        <f t="shared" ref="B33:F33" si="8">B23/9</f>
        <v>0</v>
      </c>
      <c r="C33" s="5">
        <f t="shared" si="8"/>
        <v>0.1111111111</v>
      </c>
      <c r="D33" s="5">
        <f t="shared" si="8"/>
        <v>0</v>
      </c>
      <c r="E33" s="5">
        <f t="shared" si="8"/>
        <v>0.4444444444</v>
      </c>
      <c r="F33" s="5">
        <f t="shared" si="8"/>
        <v>0.4444444444</v>
      </c>
    </row>
  </sheetData>
  <dataValidations>
    <dataValidation type="list" allowBlank="1" sqref="B2:H10 B16:F16 B26:F26">
      <formula1>"1- Not important at all,2- Unimportant,3- Neutral,4- Important,5- Extremely Important"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54</v>
      </c>
      <c r="B2" s="2" t="s">
        <v>11</v>
      </c>
      <c r="C2" s="2" t="s">
        <v>10</v>
      </c>
      <c r="D2" s="2" t="s">
        <v>12</v>
      </c>
      <c r="E2" s="2" t="s">
        <v>13</v>
      </c>
      <c r="F2" s="2" t="s">
        <v>12</v>
      </c>
      <c r="G2" s="2" t="s">
        <v>12</v>
      </c>
      <c r="H2" s="2" t="s">
        <v>13</v>
      </c>
    </row>
    <row r="3">
      <c r="A3" s="2" t="s">
        <v>55</v>
      </c>
      <c r="B3" s="2" t="s">
        <v>12</v>
      </c>
      <c r="C3" s="2" t="s">
        <v>9</v>
      </c>
      <c r="D3" s="2" t="s">
        <v>10</v>
      </c>
      <c r="E3" s="2" t="s">
        <v>11</v>
      </c>
      <c r="F3" s="2" t="s">
        <v>11</v>
      </c>
      <c r="G3" s="2" t="s">
        <v>12</v>
      </c>
      <c r="H3" s="2" t="s">
        <v>12</v>
      </c>
    </row>
    <row r="4">
      <c r="A4" s="2" t="s">
        <v>56</v>
      </c>
      <c r="B4" s="2" t="s">
        <v>13</v>
      </c>
      <c r="C4" s="2" t="s">
        <v>10</v>
      </c>
      <c r="D4" s="2" t="s">
        <v>11</v>
      </c>
      <c r="E4" s="2" t="s">
        <v>10</v>
      </c>
      <c r="F4" s="2" t="s">
        <v>11</v>
      </c>
      <c r="G4" s="2" t="s">
        <v>12</v>
      </c>
      <c r="H4" s="2" t="s">
        <v>11</v>
      </c>
    </row>
    <row r="5">
      <c r="A5" s="2" t="s">
        <v>57</v>
      </c>
      <c r="B5" s="2" t="s">
        <v>13</v>
      </c>
      <c r="C5" s="2" t="s">
        <v>11</v>
      </c>
      <c r="D5" s="2" t="s">
        <v>12</v>
      </c>
      <c r="E5" s="2" t="s">
        <v>11</v>
      </c>
      <c r="F5" s="2" t="s">
        <v>11</v>
      </c>
      <c r="G5" s="2" t="s">
        <v>13</v>
      </c>
      <c r="H5" s="2" t="s">
        <v>12</v>
      </c>
    </row>
    <row r="6">
      <c r="A6" s="2" t="s">
        <v>58</v>
      </c>
      <c r="B6" s="2" t="s">
        <v>13</v>
      </c>
      <c r="C6" s="2" t="s">
        <v>13</v>
      </c>
      <c r="D6" s="2" t="s">
        <v>13</v>
      </c>
      <c r="E6" s="2" t="s">
        <v>13</v>
      </c>
      <c r="F6" s="2" t="s">
        <v>13</v>
      </c>
      <c r="G6" s="2" t="s">
        <v>13</v>
      </c>
      <c r="H6" s="2" t="s">
        <v>13</v>
      </c>
    </row>
    <row r="7">
      <c r="A7" s="2" t="s">
        <v>59</v>
      </c>
      <c r="B7" s="2" t="s">
        <v>13</v>
      </c>
      <c r="C7" s="2" t="s">
        <v>11</v>
      </c>
      <c r="D7" s="2" t="s">
        <v>12</v>
      </c>
      <c r="E7" s="2" t="s">
        <v>12</v>
      </c>
      <c r="F7" s="2" t="s">
        <v>11</v>
      </c>
      <c r="G7" s="2" t="s">
        <v>12</v>
      </c>
      <c r="H7" s="2" t="s">
        <v>13</v>
      </c>
    </row>
    <row r="8">
      <c r="A8" s="2" t="s">
        <v>60</v>
      </c>
      <c r="B8" s="2" t="s">
        <v>13</v>
      </c>
      <c r="C8" s="2" t="s">
        <v>13</v>
      </c>
      <c r="D8" s="2" t="s">
        <v>13</v>
      </c>
      <c r="E8" s="2" t="s">
        <v>13</v>
      </c>
      <c r="F8" s="2" t="s">
        <v>12</v>
      </c>
      <c r="G8" s="2" t="s">
        <v>13</v>
      </c>
      <c r="H8" s="2" t="s">
        <v>13</v>
      </c>
    </row>
    <row r="9">
      <c r="A9" s="2" t="s">
        <v>61</v>
      </c>
      <c r="B9" s="2" t="s">
        <v>12</v>
      </c>
      <c r="C9" s="2" t="s">
        <v>12</v>
      </c>
      <c r="D9" s="2" t="s">
        <v>13</v>
      </c>
      <c r="E9" s="2" t="s">
        <v>11</v>
      </c>
      <c r="F9" s="2" t="s">
        <v>10</v>
      </c>
      <c r="G9" s="2" t="s">
        <v>13</v>
      </c>
      <c r="H9" s="2" t="s">
        <v>12</v>
      </c>
    </row>
    <row r="11">
      <c r="A11" s="1" t="s">
        <v>25</v>
      </c>
      <c r="B11" s="3">
        <f>(5*5)+(4*2)+(3*1)+(2*0)+(1*0)</f>
        <v>36</v>
      </c>
      <c r="C11" s="3">
        <f>(5*2)+(4*1)+(3*2)+(2*2)+(1*1)</f>
        <v>25</v>
      </c>
      <c r="D11" s="3">
        <f>(5*3)+(4*3)+(3*1)+(2*1)+(1*0)</f>
        <v>32</v>
      </c>
      <c r="E11" s="3">
        <f>(5*3)+(4*1)+(3*3)+(2*1)+(1*0)</f>
        <v>30</v>
      </c>
      <c r="F11" s="3">
        <f>(5*1)+(4*2)+(3*4)+(2*1)+(1*0)</f>
        <v>27</v>
      </c>
      <c r="G11" s="3">
        <f>(5*4)+(4*4)+(3*0)+(2*0)+(1*0)</f>
        <v>36</v>
      </c>
      <c r="H11" s="3">
        <f>(5*4)+(4*3)+(3*1)+(2*0)+(1*0)</f>
        <v>35</v>
      </c>
    </row>
    <row r="12">
      <c r="A12" s="1" t="s">
        <v>26</v>
      </c>
      <c r="B12" s="3">
        <f t="shared" ref="B12:H12" si="1">B11/8</f>
        <v>4.5</v>
      </c>
      <c r="C12" s="3">
        <f t="shared" si="1"/>
        <v>3.125</v>
      </c>
      <c r="D12" s="3">
        <f t="shared" si="1"/>
        <v>4</v>
      </c>
      <c r="E12" s="3">
        <f t="shared" si="1"/>
        <v>3.75</v>
      </c>
      <c r="F12" s="3">
        <f t="shared" si="1"/>
        <v>3.375</v>
      </c>
      <c r="G12" s="3">
        <f t="shared" si="1"/>
        <v>4.5</v>
      </c>
      <c r="H12" s="3">
        <f t="shared" si="1"/>
        <v>4.375</v>
      </c>
    </row>
    <row r="14">
      <c r="A14" s="4" t="s">
        <v>31</v>
      </c>
      <c r="D14" s="1"/>
      <c r="E14" s="1"/>
      <c r="F14" s="1"/>
    </row>
    <row r="15">
      <c r="A15" s="1" t="s">
        <v>28</v>
      </c>
      <c r="B15" s="1" t="s">
        <v>9</v>
      </c>
      <c r="C15" s="1" t="s">
        <v>10</v>
      </c>
      <c r="D15" s="1" t="s">
        <v>11</v>
      </c>
      <c r="E15" s="1" t="s">
        <v>12</v>
      </c>
      <c r="F15" s="1" t="s">
        <v>13</v>
      </c>
    </row>
    <row r="16">
      <c r="A16" s="1" t="s">
        <v>1</v>
      </c>
      <c r="B16" s="2">
        <v>0.0</v>
      </c>
      <c r="C16" s="2">
        <v>0.0</v>
      </c>
      <c r="D16" s="2">
        <v>1.0</v>
      </c>
      <c r="E16" s="2">
        <v>2.0</v>
      </c>
      <c r="F16" s="2">
        <v>5.0</v>
      </c>
    </row>
    <row r="17">
      <c r="A17" s="1" t="s">
        <v>2</v>
      </c>
      <c r="B17" s="2">
        <v>1.0</v>
      </c>
      <c r="C17" s="2">
        <v>2.0</v>
      </c>
      <c r="D17" s="2">
        <v>2.0</v>
      </c>
      <c r="E17" s="2">
        <v>1.0</v>
      </c>
      <c r="F17" s="2">
        <v>2.0</v>
      </c>
    </row>
    <row r="18">
      <c r="A18" s="1" t="s">
        <v>3</v>
      </c>
      <c r="B18" s="2">
        <v>0.0</v>
      </c>
      <c r="C18" s="2">
        <v>1.0</v>
      </c>
      <c r="D18" s="2">
        <v>1.0</v>
      </c>
      <c r="E18" s="2">
        <v>3.0</v>
      </c>
      <c r="F18" s="2">
        <v>3.0</v>
      </c>
    </row>
    <row r="19">
      <c r="A19" s="1" t="s">
        <v>4</v>
      </c>
      <c r="B19" s="2">
        <v>0.0</v>
      </c>
      <c r="C19" s="2">
        <v>1.0</v>
      </c>
      <c r="D19" s="2">
        <v>3.0</v>
      </c>
      <c r="E19" s="2">
        <v>1.0</v>
      </c>
      <c r="F19" s="2">
        <v>3.0</v>
      </c>
    </row>
    <row r="20">
      <c r="A20" s="1" t="s">
        <v>5</v>
      </c>
      <c r="B20" s="2">
        <v>0.0</v>
      </c>
      <c r="C20" s="2">
        <v>1.0</v>
      </c>
      <c r="D20" s="2">
        <v>4.0</v>
      </c>
      <c r="E20" s="2">
        <v>2.0</v>
      </c>
      <c r="F20" s="2">
        <v>1.0</v>
      </c>
    </row>
    <row r="21">
      <c r="A21" s="1" t="s">
        <v>6</v>
      </c>
      <c r="B21" s="2">
        <v>0.0</v>
      </c>
      <c r="C21" s="2">
        <v>0.0</v>
      </c>
      <c r="D21" s="2">
        <v>0.0</v>
      </c>
      <c r="E21" s="2">
        <v>4.0</v>
      </c>
      <c r="F21" s="2">
        <v>4.0</v>
      </c>
    </row>
    <row r="22">
      <c r="A22" s="1" t="s">
        <v>7</v>
      </c>
      <c r="B22" s="2">
        <v>0.0</v>
      </c>
      <c r="C22" s="2">
        <v>0.0</v>
      </c>
      <c r="D22" s="2">
        <v>1.0</v>
      </c>
      <c r="E22" s="2">
        <v>3.0</v>
      </c>
      <c r="F22" s="2">
        <v>4.0</v>
      </c>
    </row>
    <row r="24">
      <c r="A24" s="4" t="s">
        <v>29</v>
      </c>
      <c r="D24" s="1"/>
      <c r="E24" s="1"/>
      <c r="F24" s="1"/>
    </row>
    <row r="25">
      <c r="A25" s="1" t="s">
        <v>28</v>
      </c>
      <c r="B25" s="1" t="s">
        <v>9</v>
      </c>
      <c r="C25" s="1" t="s">
        <v>10</v>
      </c>
      <c r="D25" s="1" t="s">
        <v>11</v>
      </c>
      <c r="E25" s="1" t="s">
        <v>12</v>
      </c>
      <c r="F25" s="1" t="s">
        <v>13</v>
      </c>
    </row>
    <row r="26">
      <c r="A26" s="1" t="s">
        <v>1</v>
      </c>
      <c r="B26" s="5">
        <f t="shared" ref="B26:F26" si="2">B16/8</f>
        <v>0</v>
      </c>
      <c r="C26" s="5">
        <f t="shared" si="2"/>
        <v>0</v>
      </c>
      <c r="D26" s="5">
        <f t="shared" si="2"/>
        <v>0.125</v>
      </c>
      <c r="E26" s="5">
        <f t="shared" si="2"/>
        <v>0.25</v>
      </c>
      <c r="F26" s="5">
        <f t="shared" si="2"/>
        <v>0.625</v>
      </c>
    </row>
    <row r="27">
      <c r="A27" s="1" t="s">
        <v>2</v>
      </c>
      <c r="B27" s="5">
        <f t="shared" ref="B27:F27" si="3">B17/8</f>
        <v>0.125</v>
      </c>
      <c r="C27" s="5">
        <f t="shared" si="3"/>
        <v>0.25</v>
      </c>
      <c r="D27" s="5">
        <f t="shared" si="3"/>
        <v>0.25</v>
      </c>
      <c r="E27" s="5">
        <f t="shared" si="3"/>
        <v>0.125</v>
      </c>
      <c r="F27" s="5">
        <f t="shared" si="3"/>
        <v>0.25</v>
      </c>
    </row>
    <row r="28">
      <c r="A28" s="1" t="s">
        <v>3</v>
      </c>
      <c r="B28" s="5">
        <f t="shared" ref="B28:F28" si="4">B18/8</f>
        <v>0</v>
      </c>
      <c r="C28" s="5">
        <f t="shared" si="4"/>
        <v>0.125</v>
      </c>
      <c r="D28" s="5">
        <f t="shared" si="4"/>
        <v>0.125</v>
      </c>
      <c r="E28" s="5">
        <f t="shared" si="4"/>
        <v>0.375</v>
      </c>
      <c r="F28" s="5">
        <f t="shared" si="4"/>
        <v>0.375</v>
      </c>
    </row>
    <row r="29">
      <c r="A29" s="1" t="s">
        <v>4</v>
      </c>
      <c r="B29" s="5">
        <f t="shared" ref="B29:F29" si="5">B19/8</f>
        <v>0</v>
      </c>
      <c r="C29" s="5">
        <f t="shared" si="5"/>
        <v>0.125</v>
      </c>
      <c r="D29" s="5">
        <f t="shared" si="5"/>
        <v>0.375</v>
      </c>
      <c r="E29" s="5">
        <f t="shared" si="5"/>
        <v>0.125</v>
      </c>
      <c r="F29" s="5">
        <f t="shared" si="5"/>
        <v>0.375</v>
      </c>
    </row>
    <row r="30">
      <c r="A30" s="1" t="s">
        <v>5</v>
      </c>
      <c r="B30" s="5">
        <f t="shared" ref="B30:F30" si="6">B20/8</f>
        <v>0</v>
      </c>
      <c r="C30" s="5">
        <f t="shared" si="6"/>
        <v>0.125</v>
      </c>
      <c r="D30" s="5">
        <f t="shared" si="6"/>
        <v>0.5</v>
      </c>
      <c r="E30" s="5">
        <f t="shared" si="6"/>
        <v>0.25</v>
      </c>
      <c r="F30" s="5">
        <f t="shared" si="6"/>
        <v>0.125</v>
      </c>
    </row>
    <row r="31">
      <c r="A31" s="1" t="s">
        <v>6</v>
      </c>
      <c r="B31" s="5">
        <f t="shared" ref="B31:F31" si="7">B21/8</f>
        <v>0</v>
      </c>
      <c r="C31" s="5">
        <f t="shared" si="7"/>
        <v>0</v>
      </c>
      <c r="D31" s="5">
        <f t="shared" si="7"/>
        <v>0</v>
      </c>
      <c r="E31" s="5">
        <f t="shared" si="7"/>
        <v>0.5</v>
      </c>
      <c r="F31" s="5">
        <f t="shared" si="7"/>
        <v>0.5</v>
      </c>
    </row>
    <row r="32">
      <c r="A32" s="1" t="s">
        <v>7</v>
      </c>
      <c r="B32" s="5">
        <f t="shared" ref="B32:F32" si="8">B22/8</f>
        <v>0</v>
      </c>
      <c r="C32" s="5">
        <f t="shared" si="8"/>
        <v>0</v>
      </c>
      <c r="D32" s="5">
        <f t="shared" si="8"/>
        <v>0.125</v>
      </c>
      <c r="E32" s="5">
        <f t="shared" si="8"/>
        <v>0.375</v>
      </c>
      <c r="F32" s="5">
        <f t="shared" si="8"/>
        <v>0.5</v>
      </c>
    </row>
  </sheetData>
  <dataValidations>
    <dataValidation type="list" allowBlank="1" sqref="B2:H9 B15:F15 B25:F25">
      <formula1>"1- Not important at all,2- Unimportant,3- Neutral,4- Important,5- Extremely Important"</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62</v>
      </c>
      <c r="B2" s="2" t="s">
        <v>12</v>
      </c>
      <c r="C2" s="2" t="s">
        <v>12</v>
      </c>
      <c r="D2" s="2" t="s">
        <v>13</v>
      </c>
      <c r="E2" s="2" t="s">
        <v>13</v>
      </c>
      <c r="F2" s="2" t="s">
        <v>13</v>
      </c>
      <c r="G2" s="2" t="s">
        <v>13</v>
      </c>
      <c r="H2" s="2" t="s">
        <v>13</v>
      </c>
    </row>
    <row r="3">
      <c r="A3" s="2" t="s">
        <v>63</v>
      </c>
      <c r="B3" s="2" t="s">
        <v>11</v>
      </c>
      <c r="C3" s="2" t="s">
        <v>11</v>
      </c>
      <c r="D3" s="2" t="s">
        <v>13</v>
      </c>
      <c r="E3" s="2" t="s">
        <v>10</v>
      </c>
      <c r="F3" s="2" t="s">
        <v>12</v>
      </c>
      <c r="G3" s="2" t="s">
        <v>12</v>
      </c>
      <c r="H3" s="2" t="s">
        <v>13</v>
      </c>
    </row>
    <row r="4">
      <c r="A4" s="2" t="s">
        <v>64</v>
      </c>
      <c r="B4" s="2" t="s">
        <v>9</v>
      </c>
      <c r="C4" s="2" t="s">
        <v>11</v>
      </c>
      <c r="D4" s="2" t="s">
        <v>12</v>
      </c>
      <c r="E4" s="2" t="s">
        <v>10</v>
      </c>
      <c r="F4" s="2" t="s">
        <v>11</v>
      </c>
      <c r="G4" s="2" t="s">
        <v>13</v>
      </c>
      <c r="H4" s="2" t="s">
        <v>12</v>
      </c>
    </row>
    <row r="6">
      <c r="A6" s="1" t="s">
        <v>25</v>
      </c>
      <c r="B6" s="3">
        <f>(5*0)+(4*1)+(3*1)+(2*0)+(1*1)</f>
        <v>8</v>
      </c>
      <c r="C6" s="3">
        <f>(5*0)+(4*1)+(3*2)+(2*0)+(1*0)</f>
        <v>10</v>
      </c>
      <c r="D6" s="3">
        <f>(5*2)+(4*1)+(3*0)+(2*0)+(1*0)</f>
        <v>14</v>
      </c>
      <c r="E6" s="3">
        <f>(5*1)+(4*0)+(3*0)+(2*2)+(1*1)</f>
        <v>10</v>
      </c>
      <c r="F6" s="3">
        <f>(5*1)+(4*1)+(3*1)+(2*0)+(1*0)</f>
        <v>12</v>
      </c>
      <c r="G6" s="3">
        <f t="shared" ref="G6:H6" si="1">(5*2)+(4*1)+(3*0)+(2*0)+(1*0)</f>
        <v>14</v>
      </c>
      <c r="H6" s="3">
        <f t="shared" si="1"/>
        <v>14</v>
      </c>
    </row>
    <row r="7">
      <c r="A7" s="1" t="s">
        <v>26</v>
      </c>
      <c r="B7" s="3">
        <f t="shared" ref="B7:H7" si="2">B6/3</f>
        <v>2.666666667</v>
      </c>
      <c r="C7" s="3">
        <f t="shared" si="2"/>
        <v>3.333333333</v>
      </c>
      <c r="D7" s="3">
        <f t="shared" si="2"/>
        <v>4.666666667</v>
      </c>
      <c r="E7" s="3">
        <f t="shared" si="2"/>
        <v>3.333333333</v>
      </c>
      <c r="F7" s="3">
        <f t="shared" si="2"/>
        <v>4</v>
      </c>
      <c r="G7" s="3">
        <f t="shared" si="2"/>
        <v>4.666666667</v>
      </c>
      <c r="H7" s="3">
        <f t="shared" si="2"/>
        <v>4.666666667</v>
      </c>
    </row>
    <row r="9">
      <c r="A9" s="4" t="s">
        <v>31</v>
      </c>
      <c r="D9" s="1"/>
      <c r="E9" s="1"/>
      <c r="F9" s="1"/>
    </row>
    <row r="10">
      <c r="A10" s="1" t="s">
        <v>28</v>
      </c>
      <c r="B10" s="1" t="s">
        <v>9</v>
      </c>
      <c r="C10" s="1" t="s">
        <v>10</v>
      </c>
      <c r="D10" s="1" t="s">
        <v>11</v>
      </c>
      <c r="E10" s="1" t="s">
        <v>12</v>
      </c>
      <c r="F10" s="1" t="s">
        <v>13</v>
      </c>
    </row>
    <row r="11">
      <c r="A11" s="1" t="s">
        <v>1</v>
      </c>
      <c r="B11" s="2">
        <v>1.0</v>
      </c>
      <c r="C11" s="2">
        <v>0.0</v>
      </c>
      <c r="D11" s="2">
        <v>1.0</v>
      </c>
      <c r="E11" s="2">
        <v>1.0</v>
      </c>
      <c r="F11" s="2">
        <v>0.0</v>
      </c>
    </row>
    <row r="12">
      <c r="A12" s="1" t="s">
        <v>2</v>
      </c>
      <c r="B12" s="2">
        <v>0.0</v>
      </c>
      <c r="C12" s="2">
        <v>0.0</v>
      </c>
      <c r="D12" s="2">
        <v>2.0</v>
      </c>
      <c r="E12" s="2">
        <v>1.0</v>
      </c>
      <c r="F12" s="2">
        <v>0.0</v>
      </c>
    </row>
    <row r="13">
      <c r="A13" s="1" t="s">
        <v>3</v>
      </c>
      <c r="B13" s="2">
        <v>0.0</v>
      </c>
      <c r="C13" s="2">
        <v>0.0</v>
      </c>
      <c r="D13" s="2">
        <v>0.0</v>
      </c>
      <c r="E13" s="2">
        <v>1.0</v>
      </c>
      <c r="F13" s="2">
        <v>2.0</v>
      </c>
    </row>
    <row r="14">
      <c r="A14" s="1" t="s">
        <v>4</v>
      </c>
      <c r="B14" s="2">
        <v>0.0</v>
      </c>
      <c r="C14" s="2">
        <v>2.0</v>
      </c>
      <c r="D14" s="2">
        <v>0.0</v>
      </c>
      <c r="E14" s="2">
        <v>0.0</v>
      </c>
      <c r="F14" s="2">
        <v>1.0</v>
      </c>
    </row>
    <row r="15">
      <c r="A15" s="1" t="s">
        <v>5</v>
      </c>
      <c r="B15" s="2">
        <v>0.0</v>
      </c>
      <c r="C15" s="2">
        <v>0.0</v>
      </c>
      <c r="D15" s="2">
        <v>1.0</v>
      </c>
      <c r="E15" s="2">
        <v>1.0</v>
      </c>
      <c r="F15" s="2">
        <v>1.0</v>
      </c>
    </row>
    <row r="16">
      <c r="A16" s="1" t="s">
        <v>6</v>
      </c>
      <c r="B16" s="2">
        <v>0.0</v>
      </c>
      <c r="C16" s="2">
        <v>0.0</v>
      </c>
      <c r="D16" s="2">
        <v>0.0</v>
      </c>
      <c r="E16" s="2">
        <v>1.0</v>
      </c>
      <c r="F16" s="2">
        <v>2.0</v>
      </c>
    </row>
    <row r="17">
      <c r="A17" s="1" t="s">
        <v>7</v>
      </c>
      <c r="B17" s="2">
        <v>0.0</v>
      </c>
      <c r="C17" s="2">
        <v>0.0</v>
      </c>
      <c r="D17" s="2">
        <v>0.0</v>
      </c>
      <c r="E17" s="2">
        <v>1.0</v>
      </c>
      <c r="F17" s="2">
        <v>2.0</v>
      </c>
    </row>
    <row r="19">
      <c r="A19" s="4" t="s">
        <v>29</v>
      </c>
      <c r="D19" s="1"/>
      <c r="E19" s="1"/>
      <c r="F19" s="1"/>
    </row>
    <row r="20">
      <c r="A20" s="1" t="s">
        <v>28</v>
      </c>
      <c r="B20" s="1" t="s">
        <v>9</v>
      </c>
      <c r="C20" s="1" t="s">
        <v>10</v>
      </c>
      <c r="D20" s="1" t="s">
        <v>11</v>
      </c>
      <c r="E20" s="1" t="s">
        <v>12</v>
      </c>
      <c r="F20" s="1" t="s">
        <v>13</v>
      </c>
    </row>
    <row r="21">
      <c r="A21" s="1" t="s">
        <v>1</v>
      </c>
      <c r="B21" s="5">
        <f t="shared" ref="B21:F21" si="3">B11/3</f>
        <v>0.3333333333</v>
      </c>
      <c r="C21" s="5">
        <f t="shared" si="3"/>
        <v>0</v>
      </c>
      <c r="D21" s="5">
        <f t="shared" si="3"/>
        <v>0.3333333333</v>
      </c>
      <c r="E21" s="5">
        <f t="shared" si="3"/>
        <v>0.3333333333</v>
      </c>
      <c r="F21" s="5">
        <f t="shared" si="3"/>
        <v>0</v>
      </c>
    </row>
    <row r="22">
      <c r="A22" s="1" t="s">
        <v>2</v>
      </c>
      <c r="B22" s="5">
        <f t="shared" ref="B22:F22" si="4">B12/3</f>
        <v>0</v>
      </c>
      <c r="C22" s="5">
        <f t="shared" si="4"/>
        <v>0</v>
      </c>
      <c r="D22" s="5">
        <f t="shared" si="4"/>
        <v>0.6666666667</v>
      </c>
      <c r="E22" s="5">
        <f t="shared" si="4"/>
        <v>0.3333333333</v>
      </c>
      <c r="F22" s="5">
        <f t="shared" si="4"/>
        <v>0</v>
      </c>
    </row>
    <row r="23">
      <c r="A23" s="1" t="s">
        <v>3</v>
      </c>
      <c r="B23" s="5">
        <f t="shared" ref="B23:F23" si="5">B13/3</f>
        <v>0</v>
      </c>
      <c r="C23" s="5">
        <f t="shared" si="5"/>
        <v>0</v>
      </c>
      <c r="D23" s="5">
        <f t="shared" si="5"/>
        <v>0</v>
      </c>
      <c r="E23" s="5">
        <f t="shared" si="5"/>
        <v>0.3333333333</v>
      </c>
      <c r="F23" s="5">
        <f t="shared" si="5"/>
        <v>0.6666666667</v>
      </c>
    </row>
    <row r="24">
      <c r="A24" s="1" t="s">
        <v>4</v>
      </c>
      <c r="B24" s="5">
        <f t="shared" ref="B24:F24" si="6">B14/3</f>
        <v>0</v>
      </c>
      <c r="C24" s="5">
        <f t="shared" si="6"/>
        <v>0.6666666667</v>
      </c>
      <c r="D24" s="5">
        <f t="shared" si="6"/>
        <v>0</v>
      </c>
      <c r="E24" s="5">
        <f t="shared" si="6"/>
        <v>0</v>
      </c>
      <c r="F24" s="5">
        <f t="shared" si="6"/>
        <v>0.3333333333</v>
      </c>
    </row>
    <row r="25">
      <c r="A25" s="1" t="s">
        <v>5</v>
      </c>
      <c r="B25" s="5">
        <f t="shared" ref="B25:F25" si="7">B15/3</f>
        <v>0</v>
      </c>
      <c r="C25" s="5">
        <f t="shared" si="7"/>
        <v>0</v>
      </c>
      <c r="D25" s="5">
        <f t="shared" si="7"/>
        <v>0.3333333333</v>
      </c>
      <c r="E25" s="5">
        <f t="shared" si="7"/>
        <v>0.3333333333</v>
      </c>
      <c r="F25" s="5">
        <f t="shared" si="7"/>
        <v>0.3333333333</v>
      </c>
    </row>
    <row r="26">
      <c r="A26" s="1" t="s">
        <v>6</v>
      </c>
      <c r="B26" s="5">
        <f t="shared" ref="B26:F26" si="8">B16/3</f>
        <v>0</v>
      </c>
      <c r="C26" s="5">
        <f t="shared" si="8"/>
        <v>0</v>
      </c>
      <c r="D26" s="5">
        <f t="shared" si="8"/>
        <v>0</v>
      </c>
      <c r="E26" s="5">
        <f t="shared" si="8"/>
        <v>0.3333333333</v>
      </c>
      <c r="F26" s="5">
        <f t="shared" si="8"/>
        <v>0.6666666667</v>
      </c>
    </row>
    <row r="27">
      <c r="A27" s="1" t="s">
        <v>7</v>
      </c>
      <c r="B27" s="5">
        <f t="shared" ref="B27:F27" si="9">B17/3</f>
        <v>0</v>
      </c>
      <c r="C27" s="5">
        <f t="shared" si="9"/>
        <v>0</v>
      </c>
      <c r="D27" s="5">
        <f t="shared" si="9"/>
        <v>0</v>
      </c>
      <c r="E27" s="5">
        <f t="shared" si="9"/>
        <v>0.3333333333</v>
      </c>
      <c r="F27" s="5">
        <f t="shared" si="9"/>
        <v>0.6666666667</v>
      </c>
    </row>
  </sheetData>
  <dataValidations>
    <dataValidation type="list" allowBlank="1" sqref="B2:H4 B10:F10 B20:F20">
      <formula1>"1- Not important at all,2- Unimportant,3- Neutral,4- Important,5- Extremely Important"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65</v>
      </c>
      <c r="B2" s="2" t="s">
        <v>13</v>
      </c>
      <c r="C2" s="2" t="s">
        <v>11</v>
      </c>
      <c r="D2" s="2" t="s">
        <v>12</v>
      </c>
      <c r="E2" s="2" t="s">
        <v>11</v>
      </c>
      <c r="F2" s="2" t="s">
        <v>12</v>
      </c>
      <c r="G2" s="2" t="s">
        <v>12</v>
      </c>
      <c r="H2" s="2" t="s">
        <v>13</v>
      </c>
    </row>
    <row r="3">
      <c r="A3" s="2" t="s">
        <v>66</v>
      </c>
      <c r="B3" s="2" t="s">
        <v>13</v>
      </c>
      <c r="C3" s="2" t="s">
        <v>11</v>
      </c>
      <c r="D3" s="2" t="s">
        <v>13</v>
      </c>
      <c r="E3" s="2" t="s">
        <v>11</v>
      </c>
      <c r="F3" s="2" t="s">
        <v>12</v>
      </c>
      <c r="G3" s="2" t="s">
        <v>13</v>
      </c>
      <c r="H3" s="2" t="s">
        <v>13</v>
      </c>
    </row>
    <row r="4">
      <c r="A4" s="2" t="s">
        <v>67</v>
      </c>
      <c r="B4" s="2" t="s">
        <v>13</v>
      </c>
      <c r="C4" s="2" t="s">
        <v>11</v>
      </c>
      <c r="D4" s="2" t="s">
        <v>12</v>
      </c>
      <c r="E4" s="2" t="s">
        <v>11</v>
      </c>
      <c r="F4" s="2" t="s">
        <v>12</v>
      </c>
      <c r="G4" s="2" t="s">
        <v>13</v>
      </c>
      <c r="H4" s="2" t="s">
        <v>13</v>
      </c>
    </row>
    <row r="5">
      <c r="A5" s="2" t="s">
        <v>68</v>
      </c>
      <c r="B5" s="2" t="s">
        <v>12</v>
      </c>
      <c r="C5" s="2" t="s">
        <v>11</v>
      </c>
      <c r="D5" s="2" t="s">
        <v>13</v>
      </c>
      <c r="E5" s="2" t="s">
        <v>13</v>
      </c>
      <c r="F5" s="2" t="s">
        <v>12</v>
      </c>
      <c r="G5" s="2" t="s">
        <v>13</v>
      </c>
      <c r="H5" s="2" t="s">
        <v>13</v>
      </c>
    </row>
    <row r="7">
      <c r="A7" s="1" t="s">
        <v>25</v>
      </c>
      <c r="B7" s="3">
        <f>(5*3)+(4*1)+(3*0)+(2*0)+(1*0)</f>
        <v>19</v>
      </c>
      <c r="C7" s="3">
        <f>(5*0)+(4*0)+(3*4)+(2*0)+(1*0)</f>
        <v>12</v>
      </c>
      <c r="D7" s="3">
        <f>(5*2)+(4*2)+(3*0)+(2*0)+(1*0)</f>
        <v>18</v>
      </c>
      <c r="E7" s="3">
        <f>(5*1)+(4*0)+(3*3)+(2*0)+(1*0)</f>
        <v>14</v>
      </c>
      <c r="F7" s="3">
        <f>(5*0)+(4*4)+(3*0)+(2*0)+(1*0)</f>
        <v>16</v>
      </c>
      <c r="G7" s="3">
        <f>(5*3)+(4*1)+(3*0)+(2*0)+(1*0)</f>
        <v>19</v>
      </c>
      <c r="H7" s="3">
        <f>(5*4)+(4*0)+(3*0)+(2*0)+(1*0)</f>
        <v>20</v>
      </c>
    </row>
    <row r="8">
      <c r="A8" s="1" t="s">
        <v>26</v>
      </c>
      <c r="B8" s="3">
        <f t="shared" ref="B8:H8" si="1">B7/4</f>
        <v>4.75</v>
      </c>
      <c r="C8" s="3">
        <f t="shared" si="1"/>
        <v>3</v>
      </c>
      <c r="D8" s="3">
        <f t="shared" si="1"/>
        <v>4.5</v>
      </c>
      <c r="E8" s="3">
        <f t="shared" si="1"/>
        <v>3.5</v>
      </c>
      <c r="F8" s="3">
        <f t="shared" si="1"/>
        <v>4</v>
      </c>
      <c r="G8" s="3">
        <f t="shared" si="1"/>
        <v>4.75</v>
      </c>
      <c r="H8" s="3">
        <f t="shared" si="1"/>
        <v>5</v>
      </c>
    </row>
    <row r="10">
      <c r="A10" s="4" t="s">
        <v>31</v>
      </c>
      <c r="D10" s="1"/>
      <c r="E10" s="1"/>
      <c r="F10" s="1"/>
    </row>
    <row r="11">
      <c r="A11" s="1" t="s">
        <v>28</v>
      </c>
      <c r="B11" s="1" t="s">
        <v>9</v>
      </c>
      <c r="C11" s="1" t="s">
        <v>10</v>
      </c>
      <c r="D11" s="1" t="s">
        <v>11</v>
      </c>
      <c r="E11" s="1" t="s">
        <v>12</v>
      </c>
      <c r="F11" s="1" t="s">
        <v>13</v>
      </c>
    </row>
    <row r="12">
      <c r="A12" s="1" t="s">
        <v>1</v>
      </c>
      <c r="B12" s="2">
        <v>0.0</v>
      </c>
      <c r="C12" s="2">
        <v>0.0</v>
      </c>
      <c r="D12" s="2">
        <v>0.0</v>
      </c>
      <c r="E12" s="2">
        <v>1.0</v>
      </c>
      <c r="F12" s="2">
        <v>3.0</v>
      </c>
    </row>
    <row r="13">
      <c r="A13" s="1" t="s">
        <v>2</v>
      </c>
      <c r="B13" s="2">
        <v>0.0</v>
      </c>
      <c r="C13" s="2">
        <v>0.0</v>
      </c>
      <c r="D13" s="2">
        <v>4.0</v>
      </c>
      <c r="E13" s="2">
        <v>0.0</v>
      </c>
      <c r="F13" s="2">
        <v>0.0</v>
      </c>
    </row>
    <row r="14">
      <c r="A14" s="1" t="s">
        <v>3</v>
      </c>
      <c r="B14" s="2">
        <v>0.0</v>
      </c>
      <c r="C14" s="2">
        <v>0.0</v>
      </c>
      <c r="D14" s="2">
        <v>0.0</v>
      </c>
      <c r="E14" s="2">
        <v>2.0</v>
      </c>
      <c r="F14" s="2">
        <v>2.0</v>
      </c>
    </row>
    <row r="15">
      <c r="A15" s="1" t="s">
        <v>4</v>
      </c>
      <c r="B15" s="2">
        <v>0.0</v>
      </c>
      <c r="C15" s="2">
        <v>0.0</v>
      </c>
      <c r="D15" s="2">
        <v>3.0</v>
      </c>
      <c r="E15" s="2">
        <v>0.0</v>
      </c>
      <c r="F15" s="2">
        <v>1.0</v>
      </c>
    </row>
    <row r="16">
      <c r="A16" s="1" t="s">
        <v>5</v>
      </c>
      <c r="B16" s="2">
        <v>0.0</v>
      </c>
      <c r="C16" s="2">
        <v>0.0</v>
      </c>
      <c r="D16" s="2">
        <v>0.0</v>
      </c>
      <c r="E16" s="2">
        <v>4.0</v>
      </c>
      <c r="F16" s="2">
        <v>0.0</v>
      </c>
    </row>
    <row r="17">
      <c r="A17" s="1" t="s">
        <v>6</v>
      </c>
      <c r="B17" s="2">
        <v>0.0</v>
      </c>
      <c r="C17" s="2">
        <v>0.0</v>
      </c>
      <c r="D17" s="2">
        <v>0.0</v>
      </c>
      <c r="E17" s="2">
        <v>1.0</v>
      </c>
      <c r="F17" s="2">
        <v>3.0</v>
      </c>
    </row>
    <row r="18">
      <c r="A18" s="1" t="s">
        <v>7</v>
      </c>
      <c r="B18" s="2">
        <v>0.0</v>
      </c>
      <c r="C18" s="2">
        <v>0.0</v>
      </c>
      <c r="D18" s="2">
        <v>0.0</v>
      </c>
      <c r="E18" s="2">
        <v>0.0</v>
      </c>
      <c r="F18" s="2">
        <v>4.0</v>
      </c>
    </row>
    <row r="20">
      <c r="A20" s="4" t="s">
        <v>29</v>
      </c>
      <c r="D20" s="1"/>
      <c r="E20" s="1"/>
      <c r="F20" s="1"/>
    </row>
    <row r="21">
      <c r="A21" s="1" t="s">
        <v>28</v>
      </c>
      <c r="B21" s="1" t="s">
        <v>9</v>
      </c>
      <c r="C21" s="1" t="s">
        <v>10</v>
      </c>
      <c r="D21" s="1" t="s">
        <v>11</v>
      </c>
      <c r="E21" s="1" t="s">
        <v>12</v>
      </c>
      <c r="F21" s="1" t="s">
        <v>13</v>
      </c>
    </row>
    <row r="22">
      <c r="A22" s="1" t="s">
        <v>1</v>
      </c>
      <c r="B22" s="5">
        <f t="shared" ref="B22:F22" si="2">B12/4</f>
        <v>0</v>
      </c>
      <c r="C22" s="5">
        <f t="shared" si="2"/>
        <v>0</v>
      </c>
      <c r="D22" s="5">
        <f t="shared" si="2"/>
        <v>0</v>
      </c>
      <c r="E22" s="5">
        <f t="shared" si="2"/>
        <v>0.25</v>
      </c>
      <c r="F22" s="5">
        <f t="shared" si="2"/>
        <v>0.75</v>
      </c>
    </row>
    <row r="23">
      <c r="A23" s="1" t="s">
        <v>2</v>
      </c>
      <c r="B23" s="5">
        <f t="shared" ref="B23:F23" si="3">B13/4</f>
        <v>0</v>
      </c>
      <c r="C23" s="5">
        <f t="shared" si="3"/>
        <v>0</v>
      </c>
      <c r="D23" s="5">
        <f t="shared" si="3"/>
        <v>1</v>
      </c>
      <c r="E23" s="5">
        <f t="shared" si="3"/>
        <v>0</v>
      </c>
      <c r="F23" s="5">
        <f t="shared" si="3"/>
        <v>0</v>
      </c>
    </row>
    <row r="24">
      <c r="A24" s="1" t="s">
        <v>3</v>
      </c>
      <c r="B24" s="5">
        <f t="shared" ref="B24:F24" si="4">B14/4</f>
        <v>0</v>
      </c>
      <c r="C24" s="5">
        <f t="shared" si="4"/>
        <v>0</v>
      </c>
      <c r="D24" s="5">
        <f t="shared" si="4"/>
        <v>0</v>
      </c>
      <c r="E24" s="5">
        <f t="shared" si="4"/>
        <v>0.5</v>
      </c>
      <c r="F24" s="5">
        <f t="shared" si="4"/>
        <v>0.5</v>
      </c>
    </row>
    <row r="25">
      <c r="A25" s="1" t="s">
        <v>4</v>
      </c>
      <c r="B25" s="5">
        <f t="shared" ref="B25:F25" si="5">B15/4</f>
        <v>0</v>
      </c>
      <c r="C25" s="5">
        <f t="shared" si="5"/>
        <v>0</v>
      </c>
      <c r="D25" s="5">
        <f t="shared" si="5"/>
        <v>0.75</v>
      </c>
      <c r="E25" s="5">
        <f t="shared" si="5"/>
        <v>0</v>
      </c>
      <c r="F25" s="5">
        <f t="shared" si="5"/>
        <v>0.25</v>
      </c>
    </row>
    <row r="26">
      <c r="A26" s="1" t="s">
        <v>5</v>
      </c>
      <c r="B26" s="5">
        <f t="shared" ref="B26:F26" si="6">B16/4</f>
        <v>0</v>
      </c>
      <c r="C26" s="5">
        <f t="shared" si="6"/>
        <v>0</v>
      </c>
      <c r="D26" s="5">
        <f t="shared" si="6"/>
        <v>0</v>
      </c>
      <c r="E26" s="5">
        <f t="shared" si="6"/>
        <v>1</v>
      </c>
      <c r="F26" s="5">
        <f t="shared" si="6"/>
        <v>0</v>
      </c>
    </row>
    <row r="27">
      <c r="A27" s="1" t="s">
        <v>6</v>
      </c>
      <c r="B27" s="5">
        <f t="shared" ref="B27:F27" si="7">B17/4</f>
        <v>0</v>
      </c>
      <c r="C27" s="5">
        <f t="shared" si="7"/>
        <v>0</v>
      </c>
      <c r="D27" s="5">
        <f t="shared" si="7"/>
        <v>0</v>
      </c>
      <c r="E27" s="5">
        <f t="shared" si="7"/>
        <v>0.25</v>
      </c>
      <c r="F27" s="5">
        <f t="shared" si="7"/>
        <v>0.75</v>
      </c>
    </row>
    <row r="28">
      <c r="A28" s="1" t="s">
        <v>7</v>
      </c>
      <c r="B28" s="5">
        <f t="shared" ref="B28:F28" si="8">B18/4</f>
        <v>0</v>
      </c>
      <c r="C28" s="5">
        <f t="shared" si="8"/>
        <v>0</v>
      </c>
      <c r="D28" s="5">
        <f t="shared" si="8"/>
        <v>0</v>
      </c>
      <c r="E28" s="5">
        <f t="shared" si="8"/>
        <v>0</v>
      </c>
      <c r="F28" s="5">
        <f t="shared" si="8"/>
        <v>1</v>
      </c>
    </row>
  </sheetData>
  <dataValidations>
    <dataValidation type="list" allowBlank="1" sqref="B2:H5 B11:F11 B21:F21">
      <formula1>"1- Not important at all,2- Unimportant,3- Neutral,4- Important,5- Extremely Important"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43"/>
    <col customWidth="1" min="2" max="2" width="29.71"/>
    <col customWidth="1" min="3" max="3" width="78.86"/>
    <col customWidth="1" min="4" max="4" width="69.57"/>
    <col customWidth="1" min="5" max="5" width="72.86"/>
    <col customWidth="1" min="6" max="6" width="117.43"/>
    <col customWidth="1" min="7" max="7" width="36.0"/>
    <col customWidth="1" min="8" max="8" width="99.14"/>
  </cols>
  <sheetData>
    <row r="1">
      <c r="A1" s="1" t="s">
        <v>0</v>
      </c>
      <c r="B1" s="1" t="s">
        <v>1</v>
      </c>
      <c r="C1" s="1" t="s">
        <v>2</v>
      </c>
      <c r="D1" s="1" t="s">
        <v>3</v>
      </c>
      <c r="E1" s="1" t="s">
        <v>4</v>
      </c>
      <c r="F1" s="1" t="s">
        <v>5</v>
      </c>
      <c r="G1" s="1" t="s">
        <v>6</v>
      </c>
      <c r="H1" s="1" t="s">
        <v>7</v>
      </c>
    </row>
    <row r="2">
      <c r="A2" s="2" t="s">
        <v>69</v>
      </c>
      <c r="B2" s="2" t="s">
        <v>10</v>
      </c>
      <c r="C2" s="2" t="s">
        <v>10</v>
      </c>
      <c r="D2" s="2" t="s">
        <v>11</v>
      </c>
      <c r="E2" s="2" t="s">
        <v>9</v>
      </c>
      <c r="F2" s="2" t="s">
        <v>11</v>
      </c>
      <c r="G2" s="2" t="s">
        <v>13</v>
      </c>
      <c r="H2" s="2" t="s">
        <v>12</v>
      </c>
    </row>
    <row r="3">
      <c r="A3" s="2" t="s">
        <v>70</v>
      </c>
      <c r="B3" s="2" t="s">
        <v>12</v>
      </c>
      <c r="C3" s="2" t="s">
        <v>12</v>
      </c>
      <c r="D3" s="2" t="s">
        <v>13</v>
      </c>
      <c r="E3" s="2" t="s">
        <v>12</v>
      </c>
      <c r="F3" s="2" t="s">
        <v>13</v>
      </c>
      <c r="G3" s="2" t="s">
        <v>13</v>
      </c>
      <c r="H3" s="2" t="s">
        <v>13</v>
      </c>
    </row>
    <row r="5">
      <c r="A5" s="1" t="s">
        <v>25</v>
      </c>
      <c r="B5" s="3">
        <f t="shared" ref="B5:C5" si="1">(5*0)+(4*1)+(3*0)+(2*1)+(1*0)</f>
        <v>6</v>
      </c>
      <c r="C5" s="3">
        <f t="shared" si="1"/>
        <v>6</v>
      </c>
      <c r="D5" s="3">
        <f>(5*1)+(4*0)+(3*1)+(2*0)+(1*0)</f>
        <v>8</v>
      </c>
      <c r="E5" s="3">
        <f>(5*0)+(4*1)+(3*0)+(2*0)+(1*1)</f>
        <v>5</v>
      </c>
      <c r="F5" s="3">
        <f>(5*1)+(4*1)+(3*1)+(2*0)+(1*1)</f>
        <v>13</v>
      </c>
      <c r="G5" s="3">
        <f>(5*2)+(4*0)+(3*0)+(2*0)+(1*0)</f>
        <v>10</v>
      </c>
      <c r="H5" s="3">
        <f>(5*1)+(4*1)+(3*0)+(2*0)+(1*0)</f>
        <v>9</v>
      </c>
    </row>
    <row r="6">
      <c r="A6" s="1" t="s">
        <v>26</v>
      </c>
      <c r="B6" s="3">
        <f t="shared" ref="B6:H6" si="2">B5/2</f>
        <v>3</v>
      </c>
      <c r="C6" s="3">
        <f t="shared" si="2"/>
        <v>3</v>
      </c>
      <c r="D6" s="3">
        <f t="shared" si="2"/>
        <v>4</v>
      </c>
      <c r="E6" s="3">
        <f t="shared" si="2"/>
        <v>2.5</v>
      </c>
      <c r="F6" s="3">
        <f t="shared" si="2"/>
        <v>6.5</v>
      </c>
      <c r="G6" s="3">
        <f t="shared" si="2"/>
        <v>5</v>
      </c>
      <c r="H6" s="3">
        <f t="shared" si="2"/>
        <v>4.5</v>
      </c>
    </row>
    <row r="8">
      <c r="A8" s="4" t="s">
        <v>31</v>
      </c>
      <c r="D8" s="1"/>
      <c r="E8" s="1"/>
      <c r="F8" s="1"/>
    </row>
    <row r="9">
      <c r="A9" s="1" t="s">
        <v>28</v>
      </c>
      <c r="B9" s="1" t="s">
        <v>9</v>
      </c>
      <c r="C9" s="1" t="s">
        <v>10</v>
      </c>
      <c r="D9" s="1" t="s">
        <v>11</v>
      </c>
      <c r="E9" s="1" t="s">
        <v>12</v>
      </c>
      <c r="F9" s="1" t="s">
        <v>13</v>
      </c>
    </row>
    <row r="10">
      <c r="A10" s="1" t="s">
        <v>1</v>
      </c>
      <c r="B10" s="2">
        <v>0.0</v>
      </c>
      <c r="C10" s="2">
        <v>1.0</v>
      </c>
      <c r="D10" s="2">
        <v>0.0</v>
      </c>
      <c r="E10" s="2">
        <v>1.0</v>
      </c>
      <c r="F10" s="2">
        <v>0.0</v>
      </c>
    </row>
    <row r="11">
      <c r="A11" s="1" t="s">
        <v>2</v>
      </c>
      <c r="B11" s="2">
        <v>0.0</v>
      </c>
      <c r="C11" s="2">
        <v>1.0</v>
      </c>
      <c r="D11" s="2">
        <v>0.0</v>
      </c>
      <c r="E11" s="2">
        <v>1.0</v>
      </c>
      <c r="F11" s="2">
        <v>0.0</v>
      </c>
    </row>
    <row r="12">
      <c r="A12" s="1" t="s">
        <v>3</v>
      </c>
      <c r="B12" s="2">
        <v>0.0</v>
      </c>
      <c r="C12" s="2">
        <v>0.0</v>
      </c>
      <c r="D12" s="2">
        <v>1.0</v>
      </c>
      <c r="E12" s="2">
        <v>0.0</v>
      </c>
      <c r="F12" s="2">
        <v>1.0</v>
      </c>
    </row>
    <row r="13">
      <c r="A13" s="1" t="s">
        <v>4</v>
      </c>
      <c r="B13" s="2">
        <v>1.0</v>
      </c>
      <c r="C13" s="2">
        <v>0.0</v>
      </c>
      <c r="D13" s="2">
        <v>0.0</v>
      </c>
      <c r="E13" s="2">
        <v>1.0</v>
      </c>
      <c r="F13" s="2">
        <v>0.0</v>
      </c>
    </row>
    <row r="14">
      <c r="A14" s="1" t="s">
        <v>5</v>
      </c>
      <c r="B14" s="2">
        <v>0.0</v>
      </c>
      <c r="C14" s="2">
        <v>0.0</v>
      </c>
      <c r="D14" s="2">
        <v>1.0</v>
      </c>
      <c r="E14" s="2">
        <v>0.0</v>
      </c>
      <c r="F14" s="2">
        <v>1.0</v>
      </c>
    </row>
    <row r="15">
      <c r="A15" s="1" t="s">
        <v>6</v>
      </c>
      <c r="B15" s="2">
        <v>0.0</v>
      </c>
      <c r="C15" s="2">
        <v>0.0</v>
      </c>
      <c r="D15" s="2">
        <v>0.0</v>
      </c>
      <c r="E15" s="2">
        <v>0.0</v>
      </c>
      <c r="F15" s="2">
        <v>2.0</v>
      </c>
    </row>
    <row r="16">
      <c r="A16" s="1" t="s">
        <v>7</v>
      </c>
      <c r="B16" s="2">
        <v>0.0</v>
      </c>
      <c r="C16" s="2">
        <v>0.0</v>
      </c>
      <c r="D16" s="2">
        <v>0.0</v>
      </c>
      <c r="E16" s="2">
        <v>1.0</v>
      </c>
      <c r="F16" s="2">
        <v>1.0</v>
      </c>
    </row>
    <row r="18">
      <c r="A18" s="4" t="s">
        <v>29</v>
      </c>
      <c r="D18" s="1"/>
      <c r="E18" s="1"/>
      <c r="F18" s="1"/>
    </row>
    <row r="19">
      <c r="A19" s="1" t="s">
        <v>28</v>
      </c>
      <c r="B19" s="1" t="s">
        <v>9</v>
      </c>
      <c r="C19" s="1" t="s">
        <v>10</v>
      </c>
      <c r="D19" s="1" t="s">
        <v>11</v>
      </c>
      <c r="E19" s="1" t="s">
        <v>12</v>
      </c>
      <c r="F19" s="1" t="s">
        <v>13</v>
      </c>
    </row>
    <row r="20">
      <c r="A20" s="1" t="s">
        <v>1</v>
      </c>
      <c r="B20" s="5">
        <f t="shared" ref="B20:F20" si="3">B10/2</f>
        <v>0</v>
      </c>
      <c r="C20" s="5">
        <f t="shared" si="3"/>
        <v>0.5</v>
      </c>
      <c r="D20" s="5">
        <f t="shared" si="3"/>
        <v>0</v>
      </c>
      <c r="E20" s="5">
        <f t="shared" si="3"/>
        <v>0.5</v>
      </c>
      <c r="F20" s="5">
        <f t="shared" si="3"/>
        <v>0</v>
      </c>
    </row>
    <row r="21">
      <c r="A21" s="1" t="s">
        <v>2</v>
      </c>
      <c r="B21" s="5">
        <f t="shared" ref="B21:F21" si="4">B11/2</f>
        <v>0</v>
      </c>
      <c r="C21" s="5">
        <f t="shared" si="4"/>
        <v>0.5</v>
      </c>
      <c r="D21" s="5">
        <f t="shared" si="4"/>
        <v>0</v>
      </c>
      <c r="E21" s="5">
        <f t="shared" si="4"/>
        <v>0.5</v>
      </c>
      <c r="F21" s="5">
        <f t="shared" si="4"/>
        <v>0</v>
      </c>
    </row>
    <row r="22">
      <c r="A22" s="1" t="s">
        <v>3</v>
      </c>
      <c r="B22" s="5">
        <f t="shared" ref="B22:F22" si="5">B12/2</f>
        <v>0</v>
      </c>
      <c r="C22" s="5">
        <f t="shared" si="5"/>
        <v>0</v>
      </c>
      <c r="D22" s="5">
        <f t="shared" si="5"/>
        <v>0.5</v>
      </c>
      <c r="E22" s="5">
        <f t="shared" si="5"/>
        <v>0</v>
      </c>
      <c r="F22" s="5">
        <f t="shared" si="5"/>
        <v>0.5</v>
      </c>
    </row>
    <row r="23">
      <c r="A23" s="1" t="s">
        <v>4</v>
      </c>
      <c r="B23" s="5">
        <f t="shared" ref="B23:F23" si="6">B13/2</f>
        <v>0.5</v>
      </c>
      <c r="C23" s="5">
        <f t="shared" si="6"/>
        <v>0</v>
      </c>
      <c r="D23" s="5">
        <f t="shared" si="6"/>
        <v>0</v>
      </c>
      <c r="E23" s="5">
        <f t="shared" si="6"/>
        <v>0.5</v>
      </c>
      <c r="F23" s="5">
        <f t="shared" si="6"/>
        <v>0</v>
      </c>
    </row>
    <row r="24">
      <c r="A24" s="1" t="s">
        <v>5</v>
      </c>
      <c r="B24" s="5">
        <f t="shared" ref="B24:F24" si="7">B14/2</f>
        <v>0</v>
      </c>
      <c r="C24" s="5">
        <f t="shared" si="7"/>
        <v>0</v>
      </c>
      <c r="D24" s="5">
        <f t="shared" si="7"/>
        <v>0.5</v>
      </c>
      <c r="E24" s="5">
        <f t="shared" si="7"/>
        <v>0</v>
      </c>
      <c r="F24" s="5">
        <f t="shared" si="7"/>
        <v>0.5</v>
      </c>
    </row>
    <row r="25">
      <c r="A25" s="1" t="s">
        <v>6</v>
      </c>
      <c r="B25" s="5">
        <f t="shared" ref="B25:F25" si="8">B15/2</f>
        <v>0</v>
      </c>
      <c r="C25" s="5">
        <f t="shared" si="8"/>
        <v>0</v>
      </c>
      <c r="D25" s="5">
        <f t="shared" si="8"/>
        <v>0</v>
      </c>
      <c r="E25" s="5">
        <f t="shared" si="8"/>
        <v>0</v>
      </c>
      <c r="F25" s="5">
        <f t="shared" si="8"/>
        <v>1</v>
      </c>
    </row>
    <row r="26">
      <c r="A26" s="1" t="s">
        <v>7</v>
      </c>
      <c r="B26" s="5">
        <f t="shared" ref="B26:F26" si="9">B16/2</f>
        <v>0</v>
      </c>
      <c r="C26" s="5">
        <f t="shared" si="9"/>
        <v>0</v>
      </c>
      <c r="D26" s="5">
        <f t="shared" si="9"/>
        <v>0</v>
      </c>
      <c r="E26" s="5">
        <f t="shared" si="9"/>
        <v>0.5</v>
      </c>
      <c r="F26" s="5">
        <f t="shared" si="9"/>
        <v>0.5</v>
      </c>
    </row>
  </sheetData>
  <dataValidations>
    <dataValidation type="list" allowBlank="1" sqref="B2:H3 B9:F9 B19:F19">
      <formula1>"1- Not important at all,2- Unimportant,3- Neutral,4- Important,5- Extremely Important"</formula1>
    </dataValidation>
  </dataValidations>
  <drawing r:id="rId1"/>
</worksheet>
</file>