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vacobarnej/Documents/Merger/"/>
    </mc:Choice>
  </mc:AlternateContent>
  <bookViews>
    <workbookView xWindow="0" yWindow="460" windowWidth="24480" windowHeight="15540" tabRatio="500"/>
  </bookViews>
  <sheets>
    <sheet name="summary graph" sheetId="5" r:id="rId1"/>
    <sheet name="Top 4" sheetId="3" state="hidden" r:id="rId2"/>
    <sheet name="FY17 Transactional data" sheetId="4" r:id="rId3"/>
    <sheet name="summary data" sheetId="2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4" i="4" l="1"/>
  <c r="D38" i="4"/>
  <c r="F7" i="2"/>
  <c r="J7" i="2"/>
  <c r="I7" i="2"/>
  <c r="H7" i="2"/>
  <c r="D71" i="4"/>
  <c r="E9" i="2"/>
  <c r="F9" i="2"/>
  <c r="H9" i="2"/>
  <c r="I9" i="2"/>
  <c r="J9" i="2"/>
  <c r="F6" i="2"/>
  <c r="J5" i="2"/>
  <c r="J6" i="2"/>
  <c r="D67" i="4"/>
  <c r="E10" i="2"/>
  <c r="F10" i="2"/>
  <c r="J10" i="2"/>
  <c r="E8" i="2"/>
  <c r="F8" i="2"/>
  <c r="J8" i="2"/>
  <c r="E11" i="2"/>
  <c r="F11" i="2"/>
  <c r="J11" i="2"/>
  <c r="E12" i="2"/>
  <c r="F12" i="2"/>
  <c r="J12" i="2"/>
  <c r="D69" i="4"/>
  <c r="F13" i="2"/>
  <c r="J13" i="2"/>
  <c r="D46" i="4"/>
  <c r="D47" i="4"/>
  <c r="E14" i="2"/>
  <c r="F14" i="2"/>
  <c r="J14" i="2"/>
  <c r="E4" i="2"/>
  <c r="D21" i="4"/>
  <c r="F4" i="2"/>
  <c r="J4" i="2"/>
  <c r="I5" i="2"/>
  <c r="I6" i="2"/>
  <c r="I10" i="2"/>
  <c r="I8" i="2"/>
  <c r="I11" i="2"/>
  <c r="I12" i="2"/>
  <c r="I13" i="2"/>
  <c r="I14" i="2"/>
  <c r="I4" i="2"/>
  <c r="D4" i="2"/>
  <c r="H4" i="2"/>
  <c r="H5" i="2"/>
  <c r="D6" i="2"/>
  <c r="H6" i="2"/>
  <c r="H10" i="2"/>
  <c r="H8" i="2"/>
  <c r="H11" i="2"/>
  <c r="H12" i="2"/>
  <c r="H13" i="2"/>
  <c r="H14" i="2"/>
  <c r="D3" i="2"/>
  <c r="D14" i="4"/>
  <c r="F3" i="2"/>
  <c r="H3" i="2"/>
  <c r="D59" i="4"/>
  <c r="D60" i="4"/>
  <c r="D61" i="4"/>
  <c r="E15" i="2"/>
  <c r="B15" i="2"/>
  <c r="B14" i="2"/>
  <c r="D49" i="4"/>
  <c r="D53" i="4"/>
  <c r="B8" i="2"/>
  <c r="D39" i="4"/>
  <c r="B7" i="2"/>
  <c r="D8" i="4"/>
  <c r="B6" i="2"/>
  <c r="B4" i="2"/>
  <c r="D15" i="4"/>
  <c r="B3" i="2"/>
  <c r="F15" i="2"/>
  <c r="D42" i="4"/>
  <c r="A4" i="4"/>
  <c r="A5" i="4"/>
  <c r="A6" i="4"/>
  <c r="A7" i="4"/>
  <c r="A8" i="4"/>
  <c r="C24" i="3"/>
  <c r="C28" i="3"/>
  <c r="C21" i="3"/>
  <c r="C15" i="3"/>
  <c r="C14" i="3"/>
  <c r="C8" i="3"/>
  <c r="G15" i="2"/>
  <c r="G14" i="2"/>
  <c r="G8" i="2"/>
  <c r="G7" i="2"/>
  <c r="G6" i="2"/>
  <c r="G4" i="2"/>
  <c r="G3" i="2"/>
</calcChain>
</file>

<file path=xl/comments1.xml><?xml version="1.0" encoding="utf-8"?>
<comments xmlns="http://schemas.openxmlformats.org/spreadsheetml/2006/main">
  <authors>
    <author xml:space="preserve">Department of Veterans Affairs Department of Veterans </author>
  </authors>
  <commentList>
    <comment ref="C3" authorId="0">
      <text>
        <r>
          <rPr>
            <sz val="9"/>
            <color indexed="81"/>
            <rFont val="Calibri"/>
            <family val="2"/>
          </rPr>
          <t>All FY17  Disability Claims data From VBA (Chris Jones Ass Director and Mark Seastrom Director) and PI&amp;A Team BAS &amp; VRM Report (Tableau workbook)
NOTE: Disability Compensation is defined as EP Series 010, 110, 310, 320, Agent Orange and EP Group 020 (minus EP 029)</t>
        </r>
      </text>
    </comment>
    <comment ref="C17" authorId="0">
      <text>
        <r>
          <rPr>
            <sz val="9"/>
            <color indexed="81"/>
            <rFont val="Calibri"/>
            <family val="2"/>
          </rPr>
          <t xml:space="preserve">Vets.gov scorecard
</t>
        </r>
      </text>
    </comment>
    <comment ref="C18" authorId="0">
      <text>
        <r>
          <rPr>
            <b/>
            <sz val="9"/>
            <color indexed="81"/>
            <rFont val="Calibri"/>
            <family val="2"/>
          </rPr>
          <t>Email from HEC</t>
        </r>
        <r>
          <rPr>
            <sz val="9"/>
            <color indexed="81"/>
            <rFont val="Calibri"/>
            <family val="2"/>
          </rPr>
          <t xml:space="preserve">
Note: FY16</t>
        </r>
      </text>
    </comment>
    <comment ref="C22" authorId="0">
      <text>
        <r>
          <rPr>
            <sz val="9"/>
            <color indexed="81"/>
            <rFont val="Calibri"/>
            <family val="2"/>
          </rPr>
          <t xml:space="preserve">Vets.gov scorecard
</t>
        </r>
      </text>
    </comment>
    <comment ref="C24" authorId="0">
      <text>
        <r>
          <rPr>
            <sz val="9"/>
            <color indexed="81"/>
            <rFont val="Calibri"/>
            <family val="2"/>
          </rPr>
          <t xml:space="preserve">Source: Neil Evans
3825 total from Jan - Sep 2017 (annualized)
mental health &amp; Primary Care (2 types of appointments VAR is currently able to schedule) account for only 30% of total.
</t>
        </r>
      </text>
    </comment>
    <comment ref="C27" authorId="0">
      <text>
        <r>
          <rPr>
            <b/>
            <sz val="9"/>
            <color indexed="81"/>
            <rFont val="Calibri"/>
            <family val="2"/>
          </rPr>
          <t>~250K/week day  (annualized, 250 workdays in FY2017)</t>
        </r>
      </text>
    </comment>
  </commentList>
</comments>
</file>

<file path=xl/comments2.xml><?xml version="1.0" encoding="utf-8"?>
<comments xmlns="http://schemas.openxmlformats.org/spreadsheetml/2006/main">
  <authors>
    <author xml:space="preserve">Department of Veterans Affairs Department of Veterans </author>
    <author>Charles Worthington</author>
  </authors>
  <commentList>
    <comment ref="D3" authorId="0">
      <text>
        <r>
          <rPr>
            <sz val="9"/>
            <color indexed="81"/>
            <rFont val="Calibri"/>
            <family val="2"/>
          </rPr>
          <t>All FY17  Disability Claims data From VBA (Chris Jones Ass Director and Mark Seastrom Director) and PI&amp;A Team BAS &amp; VRM Report (Tableau workbook)
NOTE: Disability Compensation is defined as EP Series 010, 110, 310, 320, Agent Orange and EP Group 020 (minus EP 029)</t>
        </r>
      </text>
    </comment>
    <comment ref="D10" authorId="0">
      <text>
        <r>
          <rPr>
            <sz val="9"/>
            <color indexed="81"/>
            <rFont val="Calibri"/>
            <family val="2"/>
          </rPr>
          <t xml:space="preserve">VONAPP/Paper from Stephanie Neill (and her team)
</t>
        </r>
      </text>
    </comment>
    <comment ref="D17" authorId="0">
      <text>
        <r>
          <rPr>
            <sz val="9"/>
            <color indexed="81"/>
            <rFont val="Calibri"/>
            <family val="2"/>
          </rPr>
          <t xml:space="preserve">Vets.gov scorecard
</t>
        </r>
      </text>
    </comment>
    <comment ref="D18" authorId="0">
      <text>
        <r>
          <rPr>
            <b/>
            <sz val="9"/>
            <color indexed="81"/>
            <rFont val="Calibri"/>
            <family val="2"/>
          </rPr>
          <t>Email from HEC</t>
        </r>
        <r>
          <rPr>
            <sz val="9"/>
            <color indexed="81"/>
            <rFont val="Calibri"/>
            <family val="2"/>
          </rPr>
          <t xml:space="preserve">
Note: FY16</t>
        </r>
      </text>
    </comment>
    <comment ref="D22" authorId="0">
      <text>
        <r>
          <rPr>
            <sz val="9"/>
            <color indexed="81"/>
            <rFont val="Calibri"/>
            <family val="2"/>
          </rPr>
          <t xml:space="preserve">Vets.gov scorecard
</t>
        </r>
      </text>
    </comment>
    <comment ref="D29" authorId="0">
      <text>
        <r>
          <rPr>
            <b/>
            <sz val="9"/>
            <color indexed="81"/>
            <rFont val="Calibri"/>
            <family val="2"/>
          </rPr>
          <t>Vets.gov Scorrecard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33" authorId="0">
      <text>
        <r>
          <rPr>
            <sz val="9"/>
            <color indexed="81"/>
            <rFont val="Calibri"/>
            <family val="2"/>
          </rPr>
          <t>From Oct 2016 - Aug 2017
https://vaww.va.gov/MYHEALTHEVET/docs/statistics/MHV_Statistics_Overview.pdf</t>
        </r>
      </text>
    </comment>
    <comment ref="D34" authorId="0">
      <text>
        <r>
          <rPr>
            <b/>
            <sz val="9"/>
            <color indexed="81"/>
            <rFont val="Calibri"/>
            <family val="2"/>
          </rPr>
          <t>Vets.gov Scorecard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37" authorId="0">
      <text>
        <r>
          <rPr>
            <b/>
            <sz val="9"/>
            <color indexed="81"/>
            <rFont val="Calibri"/>
            <family val="2"/>
          </rPr>
          <t>From Kara Whelan (Director of Pharmacy Customer Care/VHA)</t>
        </r>
      </text>
    </comment>
    <comment ref="D38" authorId="0">
      <text>
        <r>
          <rPr>
            <sz val="9"/>
            <color indexed="81"/>
            <rFont val="Calibri"/>
            <family val="2"/>
          </rPr>
          <t xml:space="preserve">For FY16 VA Mail Order Pharmacy Processed 119.7M Rx. Source: https://www.pbm.va.gov/PBM/CMOP/VA_Mail_Order_Pharmacy.asp
</t>
        </r>
      </text>
    </comment>
    <comment ref="D42" authorId="0">
      <text>
        <r>
          <rPr>
            <b/>
            <sz val="9"/>
            <color indexed="81"/>
            <rFont val="Calibri"/>
            <family val="2"/>
          </rPr>
          <t>Vets.gov scorecard (Dec 2016  - Sep 2017)</t>
        </r>
        <r>
          <rPr>
            <sz val="9"/>
            <color indexed="81"/>
            <rFont val="Calibri"/>
            <family val="2"/>
          </rPr>
          <t xml:space="preserve">
**annualized</t>
        </r>
      </text>
    </comment>
    <comment ref="D45" authorId="0">
      <text>
        <r>
          <rPr>
            <sz val="9"/>
            <color indexed="81"/>
            <rFont val="Calibri"/>
            <family val="2"/>
          </rPr>
          <t xml:space="preserve">From Oct 2016 - Aug 2017
https://vaww.va.gov/MYHEALTHEVET/docs/statistics/MHV_Statistics_Overview.pdf
</t>
        </r>
      </text>
    </comment>
    <comment ref="D46" authorId="0">
      <text>
        <r>
          <rPr>
            <sz val="9"/>
            <color indexed="81"/>
            <rFont val="Calibri"/>
            <family val="2"/>
          </rPr>
          <t xml:space="preserve">Vets.gov Scorecard (Dec 2016  - Sep 2017)
</t>
        </r>
      </text>
    </comment>
    <comment ref="D49" authorId="0">
      <text>
        <r>
          <rPr>
            <sz val="9"/>
            <color indexed="81"/>
            <rFont val="Calibri"/>
            <family val="2"/>
          </rPr>
          <t xml:space="preserve">Source: Neil Evans
3825 total from Jan - Sep 2017 (annualized)
mental health &amp; Primary Care (2 types of appointments VAR is currently able to schedule) account for only 30% of total.
</t>
        </r>
      </text>
    </comment>
    <comment ref="D52" authorId="0">
      <text>
        <r>
          <rPr>
            <b/>
            <sz val="9"/>
            <color indexed="81"/>
            <rFont val="Calibri"/>
            <family val="2"/>
          </rPr>
          <t>we have the total # appt scheduled nationally in FY17, however there is no way to tell those scheduled in-person vs phone. Also note, as appt can be scheduled via SM, some SMs could count for scheduling transaction.</t>
        </r>
      </text>
    </comment>
    <comment ref="D55" authorId="0">
      <text>
        <r>
          <rPr>
            <sz val="9"/>
            <color indexed="81"/>
            <rFont val="Calibri"/>
            <family val="2"/>
          </rPr>
          <t xml:space="preserve">From Oct 2016 - Aug 2017
https://vaww.va.gov/MYHEALTHEVET/docs/statistics/MHV_Statistics_Overview.pdf
</t>
        </r>
      </text>
    </comment>
    <comment ref="D59" authorId="0">
      <text>
        <r>
          <rPr>
            <sz val="9"/>
            <color indexed="81"/>
            <rFont val="Calibri"/>
            <family val="2"/>
          </rPr>
          <t>https://www.myhealth.va.gov/mhv-portal-web/web/myhealthevet/webusers
**Annualized Q3 data</t>
        </r>
      </text>
    </comment>
    <comment ref="D60" authorId="0">
      <text>
        <r>
          <rPr>
            <b/>
            <sz val="9"/>
            <color indexed="81"/>
            <rFont val="Calibri"/>
            <family val="2"/>
          </rPr>
          <t>Vets.gov scorecard (Jul 2017 - Sep 2017) **Annualized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63" authorId="1">
      <text>
        <r>
          <rPr>
            <b/>
            <sz val="9"/>
            <color indexed="81"/>
            <rFont val="Tahoma"/>
            <family val="2"/>
          </rPr>
          <t>Charles Worthington:</t>
        </r>
        <r>
          <rPr>
            <sz val="9"/>
            <color indexed="81"/>
            <rFont val="Tahoma"/>
            <family val="2"/>
          </rPr>
          <t xml:space="preserve">
FY16 NCA Data
</t>
        </r>
      </text>
    </comment>
    <comment ref="D65" authorId="1">
      <text>
        <r>
          <rPr>
            <b/>
            <sz val="9"/>
            <color indexed="81"/>
            <rFont val="Tahoma"/>
            <family val="2"/>
          </rPr>
          <t>Charles Worthington:</t>
        </r>
        <r>
          <rPr>
            <sz val="9"/>
            <color indexed="81"/>
            <rFont val="Tahoma"/>
            <family val="2"/>
          </rPr>
          <t xml:space="preserve">
certificates provided in FY16
</t>
        </r>
      </text>
    </comment>
    <comment ref="D67" authorId="1">
      <text>
        <r>
          <rPr>
            <b/>
            <sz val="9"/>
            <color indexed="81"/>
            <rFont val="Tahoma"/>
            <family val="2"/>
          </rPr>
          <t>Charles Worthington:</t>
        </r>
        <r>
          <rPr>
            <sz val="9"/>
            <color indexed="81"/>
            <rFont val="Tahoma"/>
            <family val="2"/>
          </rPr>
          <t xml:space="preserve">
Annualized requests based on data thru third quarter</t>
        </r>
      </text>
    </comment>
    <comment ref="D69" authorId="0">
      <text>
        <r>
          <rPr>
            <b/>
            <sz val="9"/>
            <color indexed="81"/>
            <rFont val="Calibri"/>
            <family val="2"/>
          </rPr>
          <t>annualized Oct - Jun FY17 (from Digital Strategy Stats Sheet. Source: Jessica Tozer)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71" authorId="1">
      <text>
        <r>
          <rPr>
            <b/>
            <sz val="9"/>
            <color indexed="81"/>
            <rFont val="Tahoma"/>
            <family val="2"/>
          </rPr>
          <t>Charles Worthington:</t>
        </r>
        <r>
          <rPr>
            <sz val="9"/>
            <color indexed="81"/>
            <rFont val="Tahoma"/>
            <family val="2"/>
          </rPr>
          <t xml:space="preserve">
Annualized flags processed based on three quarters of FY17 from Jessica Tozer</t>
        </r>
      </text>
    </comment>
  </commentList>
</comments>
</file>

<file path=xl/sharedStrings.xml><?xml version="1.0" encoding="utf-8"?>
<sst xmlns="http://schemas.openxmlformats.org/spreadsheetml/2006/main" count="219" uniqueCount="83">
  <si>
    <t>Annual Transactions</t>
  </si>
  <si>
    <t>Transaction Type</t>
  </si>
  <si>
    <t>Online/Self Service</t>
  </si>
  <si>
    <t>Paper</t>
  </si>
  <si>
    <t>Phone</t>
  </si>
  <si>
    <t>In-Person</t>
  </si>
  <si>
    <t>Total</t>
  </si>
  <si>
    <t>Online %</t>
  </si>
  <si>
    <t>Apply for Education Benefits</t>
  </si>
  <si>
    <t>Apply for Healthcare</t>
  </si>
  <si>
    <t>Apply for Pension</t>
  </si>
  <si>
    <t>File a Disability Claim</t>
  </si>
  <si>
    <t>Request a Burial Flag</t>
  </si>
  <si>
    <t>Request a Pre-Need Burial</t>
  </si>
  <si>
    <t>Request Prescription Refill</t>
  </si>
  <si>
    <t>Schedule a Medical Appointment</t>
  </si>
  <si>
    <t>Send Secure Message</t>
  </si>
  <si>
    <t>View Health Records</t>
  </si>
  <si>
    <t>Check Status of Appeal</t>
  </si>
  <si>
    <t>View Medical Appointment</t>
  </si>
  <si>
    <t>FY17 Annual Transactions</t>
  </si>
  <si>
    <t>Transaction</t>
  </si>
  <si>
    <t>Channel</t>
  </si>
  <si>
    <t>Transaction Volume</t>
  </si>
  <si>
    <t>Is_Self_Service (Y/N)</t>
  </si>
  <si>
    <t>Apply for Disability Compensation Benefits</t>
  </si>
  <si>
    <t>Vonapp Direct Connect (VDC/eBenefits)</t>
  </si>
  <si>
    <t>Y</t>
  </si>
  <si>
    <t>Stakeholder Enterprise Portal (SEP)</t>
  </si>
  <si>
    <t>Digit2Digit (D2D)</t>
  </si>
  <si>
    <t>Total Online</t>
  </si>
  <si>
    <t xml:space="preserve">Apply for Education Benefits </t>
  </si>
  <si>
    <t>Apply for Edu Benefits on Vonapp/eBenefits</t>
  </si>
  <si>
    <t>Apply for Edu Benefits on Vets.gov</t>
  </si>
  <si>
    <t>Apply for Edu Benefits on paper</t>
  </si>
  <si>
    <t>Apply for Edu Benefits on phone</t>
  </si>
  <si>
    <t>Apply for Healthcare on Vets.gov</t>
  </si>
  <si>
    <t>Apply for Healthcare on paper</t>
  </si>
  <si>
    <t>Apply for Healthcare on phone</t>
  </si>
  <si>
    <t>Apply for Healthcare in-person (VAMCs)</t>
  </si>
  <si>
    <t xml:space="preserve">Total </t>
  </si>
  <si>
    <t>Schedule a medical appointment</t>
  </si>
  <si>
    <t>Veteran Appointment Request (VAR)</t>
  </si>
  <si>
    <t>Call center</t>
  </si>
  <si>
    <t>FY17 Annual Transactions (incomplete data-set)</t>
  </si>
  <si>
    <t>ID</t>
  </si>
  <si>
    <t>Time to Complete Transaction</t>
  </si>
  <si>
    <t>User Satisfaction Score (index 0-1)</t>
  </si>
  <si>
    <t>Custome Satisfaction Data</t>
  </si>
  <si>
    <t>File an Appeal on a Disability Claim</t>
  </si>
  <si>
    <t>Check the Status of an Appeal</t>
  </si>
  <si>
    <t>eBenefits</t>
  </si>
  <si>
    <t>Vets.gov</t>
  </si>
  <si>
    <t>Call Center</t>
  </si>
  <si>
    <t>Request a prescription refill</t>
  </si>
  <si>
    <t>Online refill prescriptions on MHV</t>
  </si>
  <si>
    <t>Online refill prescriptions on Vets.gov</t>
  </si>
  <si>
    <t>Online refill prescriptions on mobile app</t>
  </si>
  <si>
    <t>In-person prescription refills</t>
  </si>
  <si>
    <t>Call center phone refills per year</t>
  </si>
  <si>
    <t>Track a prescription delivery</t>
  </si>
  <si>
    <t>Online prescriptions tracked MHV</t>
  </si>
  <si>
    <t>Online prescriptions tracked Vets.gov</t>
  </si>
  <si>
    <t>Message healthcare team</t>
  </si>
  <si>
    <t>Online Messages Sent/Received MHV</t>
  </si>
  <si>
    <t>Online Messages Sent/Received Vets.gov</t>
  </si>
  <si>
    <t>View medical appointments</t>
  </si>
  <si>
    <t>View Appointments MHV</t>
  </si>
  <si>
    <t>View Appointments in VAR</t>
  </si>
  <si>
    <t>View health record</t>
  </si>
  <si>
    <t>Download Health Record MHV</t>
  </si>
  <si>
    <t>Download Health Record Vets.gov</t>
  </si>
  <si>
    <t>Interments in a VA cemetery</t>
  </si>
  <si>
    <t>Presidential Memorial Certificates</t>
  </si>
  <si>
    <t>Pre-Need Burial Requests</t>
  </si>
  <si>
    <t xml:space="preserve">Request a Headstones and Markers </t>
  </si>
  <si>
    <t>Request a burial flag</t>
  </si>
  <si>
    <t>Paper/Mail</t>
  </si>
  <si>
    <t>Interments in VA cemetery</t>
  </si>
  <si>
    <t>Request Headstones and Markers</t>
  </si>
  <si>
    <t>paper %</t>
  </si>
  <si>
    <t>in-person%</t>
  </si>
  <si>
    <t>phone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</si>
</sst>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00%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0"/>
      <name val="Arial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9" fillId="0" borderId="0"/>
    <xf numFmtId="0" fontId="5" fillId="0" borderId="0"/>
    <xf numFmtId="0" fontId="7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164" fontId="5" fillId="0" borderId="0" xfId="3" applyNumberFormat="1" applyFont="1" applyBorder="1"/>
    <xf numFmtId="164" fontId="3" fillId="0" borderId="0" xfId="0" applyNumberFormat="1" applyFont="1" applyBorder="1"/>
    <xf numFmtId="0" fontId="6" fillId="0" borderId="4" xfId="0" applyFont="1" applyFill="1" applyBorder="1"/>
    <xf numFmtId="164" fontId="3" fillId="0" borderId="0" xfId="4" applyNumberFormat="1" applyFont="1" applyBorder="1"/>
    <xf numFmtId="0" fontId="6" fillId="0" borderId="6" xfId="0" applyFont="1" applyFill="1" applyBorder="1"/>
    <xf numFmtId="164" fontId="5" fillId="0" borderId="7" xfId="3" applyNumberFormat="1" applyFont="1" applyBorder="1"/>
    <xf numFmtId="164" fontId="3" fillId="0" borderId="7" xfId="0" applyNumberFormat="1" applyFont="1" applyBorder="1"/>
    <xf numFmtId="164" fontId="3" fillId="0" borderId="7" xfId="4" applyNumberFormat="1" applyFont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Fill="1" applyBorder="1"/>
    <xf numFmtId="164" fontId="3" fillId="0" borderId="15" xfId="0" applyNumberFormat="1" applyFont="1" applyFill="1" applyBorder="1"/>
    <xf numFmtId="0" fontId="0" fillId="0" borderId="16" xfId="0" applyFill="1" applyBorder="1"/>
    <xf numFmtId="164" fontId="6" fillId="0" borderId="15" xfId="1" applyNumberFormat="1" applyFont="1" applyFill="1" applyBorder="1"/>
    <xf numFmtId="164" fontId="6" fillId="0" borderId="15" xfId="1" applyNumberFormat="1" applyFont="1" applyFill="1" applyBorder="1" applyAlignment="1">
      <alignment horizontal="right"/>
    </xf>
    <xf numFmtId="0" fontId="0" fillId="0" borderId="17" xfId="0" applyFill="1" applyBorder="1"/>
    <xf numFmtId="164" fontId="6" fillId="0" borderId="17" xfId="1" applyNumberFormat="1" applyFont="1" applyFill="1" applyBorder="1"/>
    <xf numFmtId="0" fontId="0" fillId="0" borderId="18" xfId="0" applyFill="1" applyBorder="1"/>
    <xf numFmtId="0" fontId="0" fillId="3" borderId="19" xfId="0" applyFill="1" applyBorder="1"/>
    <xf numFmtId="0" fontId="0" fillId="3" borderId="0" xfId="0" applyFill="1" applyBorder="1"/>
    <xf numFmtId="164" fontId="6" fillId="3" borderId="0" xfId="1" applyNumberFormat="1" applyFont="1" applyFill="1" applyBorder="1"/>
    <xf numFmtId="0" fontId="0" fillId="3" borderId="20" xfId="0" applyFill="1" applyBorder="1"/>
    <xf numFmtId="0" fontId="0" fillId="0" borderId="21" xfId="0" applyBorder="1"/>
    <xf numFmtId="0" fontId="0" fillId="0" borderId="22" xfId="0" applyBorder="1"/>
    <xf numFmtId="164" fontId="6" fillId="0" borderId="22" xfId="1" applyNumberFormat="1" applyFont="1" applyBorder="1"/>
    <xf numFmtId="0" fontId="0" fillId="0" borderId="23" xfId="0" applyBorder="1"/>
    <xf numFmtId="0" fontId="0" fillId="0" borderId="24" xfId="0" applyBorder="1"/>
    <xf numFmtId="0" fontId="0" fillId="0" borderId="15" xfId="0" applyBorder="1"/>
    <xf numFmtId="164" fontId="6" fillId="0" borderId="15" xfId="1" applyNumberFormat="1" applyFont="1" applyBorder="1"/>
    <xf numFmtId="0" fontId="0" fillId="0" borderId="16" xfId="0" applyBorder="1"/>
    <xf numFmtId="3" fontId="6" fillId="0" borderId="15" xfId="1" applyNumberFormat="1" applyFont="1" applyBorder="1"/>
    <xf numFmtId="164" fontId="6" fillId="0" borderId="15" xfId="1" applyNumberFormat="1" applyFont="1" applyBorder="1" applyAlignment="1">
      <alignment horizontal="right"/>
    </xf>
    <xf numFmtId="0" fontId="0" fillId="0" borderId="25" xfId="0" applyBorder="1"/>
    <xf numFmtId="0" fontId="0" fillId="0" borderId="17" xfId="0" applyBorder="1"/>
    <xf numFmtId="164" fontId="6" fillId="0" borderId="17" xfId="1" applyNumberFormat="1" applyFont="1" applyBorder="1"/>
    <xf numFmtId="0" fontId="0" fillId="0" borderId="18" xfId="0" applyBorder="1"/>
    <xf numFmtId="0" fontId="5" fillId="0" borderId="15" xfId="0" applyFont="1" applyFill="1" applyBorder="1"/>
    <xf numFmtId="164" fontId="0" fillId="0" borderId="16" xfId="0" applyNumberFormat="1" applyBorder="1"/>
    <xf numFmtId="3" fontId="0" fillId="0" borderId="16" xfId="0" applyNumberFormat="1" applyBorder="1"/>
    <xf numFmtId="0" fontId="5" fillId="0" borderId="17" xfId="0" applyFont="1" applyFill="1" applyBorder="1"/>
    <xf numFmtId="164" fontId="6" fillId="0" borderId="1" xfId="1" applyNumberFormat="1" applyFont="1" applyBorder="1"/>
    <xf numFmtId="164" fontId="0" fillId="0" borderId="18" xfId="0" applyNumberFormat="1" applyBorder="1"/>
    <xf numFmtId="164" fontId="6" fillId="0" borderId="22" xfId="1" applyNumberFormat="1" applyFont="1" applyFill="1" applyBorder="1"/>
    <xf numFmtId="0" fontId="0" fillId="0" borderId="26" xfId="0" applyBorder="1"/>
    <xf numFmtId="0" fontId="0" fillId="0" borderId="27" xfId="0" applyBorder="1"/>
    <xf numFmtId="164" fontId="6" fillId="0" borderId="27" xfId="1" applyNumberFormat="1" applyFont="1" applyBorder="1"/>
    <xf numFmtId="0" fontId="0" fillId="0" borderId="28" xfId="0" applyBorder="1"/>
    <xf numFmtId="0" fontId="0" fillId="2" borderId="22" xfId="0" applyFill="1" applyBorder="1"/>
    <xf numFmtId="0" fontId="0" fillId="0" borderId="0" xfId="0" applyFill="1"/>
    <xf numFmtId="0" fontId="0" fillId="3" borderId="4" xfId="0" applyFill="1" applyBorder="1"/>
    <xf numFmtId="0" fontId="0" fillId="3" borderId="5" xfId="0" applyFill="1" applyBorder="1"/>
    <xf numFmtId="164" fontId="0" fillId="0" borderId="15" xfId="0" applyNumberFormat="1" applyBorder="1"/>
    <xf numFmtId="3" fontId="0" fillId="0" borderId="15" xfId="0" applyNumberFormat="1" applyBorder="1"/>
    <xf numFmtId="164" fontId="0" fillId="0" borderId="17" xfId="0" applyNumberFormat="1" applyBorder="1"/>
    <xf numFmtId="0" fontId="0" fillId="3" borderId="15" xfId="0" applyFill="1" applyBorder="1"/>
    <xf numFmtId="164" fontId="6" fillId="3" borderId="15" xfId="1" applyNumberFormat="1" applyFont="1" applyFill="1" applyBorder="1"/>
    <xf numFmtId="164" fontId="0" fillId="0" borderId="15" xfId="4" applyNumberFormat="1" applyFont="1" applyBorder="1"/>
    <xf numFmtId="164" fontId="0" fillId="3" borderId="15" xfId="4" applyNumberFormat="1" applyFont="1" applyFill="1" applyBorder="1"/>
    <xf numFmtId="164" fontId="0" fillId="0" borderId="15" xfId="1" applyNumberFormat="1" applyFont="1" applyBorder="1" applyAlignment="1">
      <alignment horizontal="left"/>
    </xf>
    <xf numFmtId="3" fontId="6" fillId="0" borderId="15" xfId="0" applyNumberFormat="1" applyFont="1" applyBorder="1"/>
    <xf numFmtId="164" fontId="6" fillId="0" borderId="0" xfId="1" applyNumberFormat="1" applyFont="1"/>
    <xf numFmtId="0" fontId="6" fillId="0" borderId="0" xfId="0" applyFont="1" applyFill="1" applyBorder="1"/>
    <xf numFmtId="9" fontId="3" fillId="0" borderId="0" xfId="2" applyFont="1" applyBorder="1"/>
    <xf numFmtId="0" fontId="3" fillId="0" borderId="2" xfId="0" applyFont="1" applyFill="1" applyBorder="1"/>
    <xf numFmtId="9" fontId="0" fillId="0" borderId="0" xfId="2" applyFont="1" applyBorder="1"/>
    <xf numFmtId="0" fontId="0" fillId="0" borderId="0" xfId="0" applyBorder="1"/>
    <xf numFmtId="9" fontId="0" fillId="0" borderId="0" xfId="2" applyNumberFormat="1" applyFont="1" applyBorder="1"/>
    <xf numFmtId="164" fontId="6" fillId="0" borderId="0" xfId="1" applyNumberFormat="1" applyFont="1" applyFill="1" applyBorder="1"/>
    <xf numFmtId="164" fontId="6" fillId="0" borderId="0" xfId="1" applyNumberFormat="1" applyFont="1" applyFill="1" applyBorder="1" applyAlignment="1">
      <alignment horizontal="right"/>
    </xf>
    <xf numFmtId="166" fontId="3" fillId="0" borderId="0" xfId="2" applyNumberFormat="1" applyFont="1" applyBorder="1"/>
    <xf numFmtId="165" fontId="3" fillId="0" borderId="0" xfId="2" applyNumberFormat="1" applyFont="1" applyBorder="1"/>
    <xf numFmtId="0" fontId="3" fillId="0" borderId="3" xfId="0" applyFont="1" applyFill="1" applyBorder="1"/>
    <xf numFmtId="0" fontId="0" fillId="0" borderId="5" xfId="0" applyBorder="1"/>
    <xf numFmtId="9" fontId="0" fillId="0" borderId="5" xfId="2" applyFont="1" applyBorder="1"/>
    <xf numFmtId="9" fontId="3" fillId="0" borderId="7" xfId="2" applyFont="1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26">
    <cellStyle name="Comma" xfId="1" builtinId="3"/>
    <cellStyle name="Comma 2" xfId="5"/>
    <cellStyle name="Comma 3" xfId="4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Hyperlink" xfId="3" builtinId="8"/>
    <cellStyle name="Normal" xfId="0" builtinId="0"/>
    <cellStyle name="Normal 2" xfId="6"/>
    <cellStyle name="Normal 2 2" xfId="7"/>
    <cellStyle name="Normal 3" xfId="8"/>
    <cellStyle name="Normal 4" xfId="9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Current Self-service Use Based on FY17 Transactional Volumes</a:t>
            </a:r>
          </a:p>
        </c:rich>
      </c:tx>
      <c:layout/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'summary data'!$B$2</c:f>
              <c:strCache>
                <c:ptCount val="1"/>
                <c:pt idx="0">
                  <c:v>Online/Self Service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1000">
                        <a:solidFill>
                          <a:schemeClr val="tx1"/>
                        </a:solidFill>
                      </a:rPr>
                      <a:t>Online/Self Service:</a:t>
                    </a:r>
                    <a:r>
                      <a:rPr lang="en-US" sz="1000" baseline="0">
                        <a:solidFill>
                          <a:schemeClr val="tx1"/>
                        </a:solidFill>
                      </a:rPr>
                      <a:t> 39%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en-US" sz="1000">
                        <a:solidFill>
                          <a:schemeClr val="tx1"/>
                        </a:solidFill>
                      </a:rPr>
                      <a:t>Online/Self Service: 33% 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 sz="1000">
                        <a:solidFill>
                          <a:schemeClr val="tx1"/>
                        </a:solidFill>
                      </a:rPr>
                      <a:t>Online/Self Service:</a:t>
                    </a:r>
                    <a:r>
                      <a:rPr lang="en-US" sz="1000" baseline="0">
                        <a:solidFill>
                          <a:schemeClr val="tx1"/>
                        </a:solidFill>
                      </a:rPr>
                      <a:t> 27%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 sz="1000"/>
                      <a:t>Online/Self Service:</a:t>
                    </a:r>
                    <a:r>
                      <a:rPr lang="en-US" sz="1000" baseline="0"/>
                      <a:t> 12%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484988452655889"/>
                  <c:y val="0.00163813061450851"/>
                </c:manualLayout>
              </c:layout>
              <c:tx>
                <c:rich>
                  <a:bodyPr/>
                  <a:lstStyle/>
                  <a:p>
                    <a:r>
                      <a:rPr lang="en-US" sz="1000"/>
                      <a:t>Online/Self Service:</a:t>
                    </a:r>
                    <a:r>
                      <a:rPr lang="en-US" sz="1000" baseline="0"/>
                      <a:t> 0.005%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sz="1000">
                        <a:solidFill>
                          <a:schemeClr val="tx1"/>
                        </a:solidFill>
                      </a:rPr>
                      <a:t>Online/Self Service:</a:t>
                    </a:r>
                    <a:r>
                      <a:rPr lang="en-US" sz="1000" baseline="0">
                        <a:solidFill>
                          <a:schemeClr val="tx1"/>
                        </a:solidFill>
                      </a:rPr>
                      <a:t> 12%</a:t>
                    </a:r>
                    <a:r>
                      <a:rPr lang="en-US" sz="1000">
                        <a:solidFill>
                          <a:schemeClr val="tx1"/>
                        </a:solidFill>
                      </a:rPr>
                      <a:t> 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0.0544747081712062"/>
                  <c:y val="0.00334168755221387"/>
                </c:manualLayout>
              </c:layout>
              <c:tx>
                <c:rich>
                  <a:bodyPr/>
                  <a:lstStyle/>
                  <a:p>
                    <a:r>
                      <a:rPr lang="en-US" sz="1000">
                        <a:solidFill>
                          <a:schemeClr val="tx1"/>
                        </a:solidFill>
                      </a:rPr>
                      <a:t>Online/Self Service,  0.005%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'summary data'!$A$3:$A$13</c:f>
              <c:strCache>
                <c:ptCount val="10"/>
                <c:pt idx="0">
                  <c:v>Apply for Education Benefits</c:v>
                </c:pt>
                <c:pt idx="1">
                  <c:v>Apply for Healthcare</c:v>
                </c:pt>
                <c:pt idx="2">
                  <c:v>File a Disability Claim</c:v>
                </c:pt>
                <c:pt idx="3">
                  <c:v>Request Prescription Refill</c:v>
                </c:pt>
                <c:pt idx="4">
                  <c:v>Schedule a Medical Appointment</c:v>
                </c:pt>
                <c:pt idx="5">
                  <c:v>Request a Burial Flag</c:v>
                </c:pt>
                <c:pt idx="6">
                  <c:v>Request a Pre-Need Burial</c:v>
                </c:pt>
                <c:pt idx="7">
                  <c:v>Interments in VA cemetery</c:v>
                </c:pt>
                <c:pt idx="8">
                  <c:v>Presidential Memorial Certificates</c:v>
                </c:pt>
                <c:pt idx="9">
                  <c:v>Request Headstones and Markers</c:v>
                </c:pt>
              </c:strCache>
            </c:strRef>
          </c:cat>
          <c:val>
            <c:numRef>
              <c:f>'summary data'!$B$3:$B$13</c:f>
              <c:numCache>
                <c:formatCode>_(* #,##0_);_(* \(#,##0\);_(* "-"??_);_(@_)</c:formatCode>
                <c:ptCount val="10"/>
                <c:pt idx="0">
                  <c:v>372452.0</c:v>
                </c:pt>
                <c:pt idx="1">
                  <c:v>258379.0</c:v>
                </c:pt>
                <c:pt idx="2">
                  <c:v>262352.0</c:v>
                </c:pt>
                <c:pt idx="3">
                  <c:v>1.69568436626506E7</c:v>
                </c:pt>
                <c:pt idx="4">
                  <c:v>5100.0</c:v>
                </c:pt>
              </c:numCache>
            </c:numRef>
          </c:val>
        </c:ser>
        <c:ser>
          <c:idx val="1"/>
          <c:order val="1"/>
          <c:tx>
            <c:strRef>
              <c:f>'summary data'!$C$2</c:f>
              <c:strCache>
                <c:ptCount val="1"/>
                <c:pt idx="0">
                  <c:v>Phone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dLbls>
            <c:dLbl>
              <c:idx val="1"/>
              <c:layout>
                <c:manualLayout>
                  <c:x val="-0.0233463035019455"/>
                  <c:y val="0.00334168755221387"/>
                </c:manualLayout>
              </c:layout>
              <c:tx>
                <c:rich>
                  <a:bodyPr/>
                  <a:lstStyle/>
                  <a:p>
                    <a:r>
                      <a:rPr lang="it-IT"/>
                      <a:t>Phone:</a:t>
                    </a:r>
                    <a:r>
                      <a:rPr lang="it-IT" baseline="0"/>
                      <a:t> 1%</a:t>
                    </a:r>
                    <a:r>
                      <a:rPr lang="it-IT"/>
                      <a:t> 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277136258660508"/>
                  <c:y val="-0.00327587429949635"/>
                </c:manualLayout>
              </c:layout>
              <c:tx>
                <c:rich>
                  <a:bodyPr/>
                  <a:lstStyle/>
                  <a:p>
                    <a:r>
                      <a:rPr lang="it-IT"/>
                      <a:t>Phone,  1%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0.0249027237354086"/>
                  <c:y val="0.00334155598971181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Phone:</a:t>
                    </a:r>
                    <a:r>
                      <a:rPr lang="en-US" baseline="0"/>
                      <a:t> 1%</a:t>
                    </a:r>
                    <a:r>
                      <a:rPr lang="en-US"/>
                      <a:t> 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'summary data'!$A$3:$A$13</c:f>
              <c:strCache>
                <c:ptCount val="10"/>
                <c:pt idx="0">
                  <c:v>Apply for Education Benefits</c:v>
                </c:pt>
                <c:pt idx="1">
                  <c:v>Apply for Healthcare</c:v>
                </c:pt>
                <c:pt idx="2">
                  <c:v>File a Disability Claim</c:v>
                </c:pt>
                <c:pt idx="3">
                  <c:v>Request Prescription Refill</c:v>
                </c:pt>
                <c:pt idx="4">
                  <c:v>Schedule a Medical Appointment</c:v>
                </c:pt>
                <c:pt idx="5">
                  <c:v>Request a Burial Flag</c:v>
                </c:pt>
                <c:pt idx="6">
                  <c:v>Request a Pre-Need Burial</c:v>
                </c:pt>
                <c:pt idx="7">
                  <c:v>Interments in VA cemetery</c:v>
                </c:pt>
                <c:pt idx="8">
                  <c:v>Presidential Memorial Certificates</c:v>
                </c:pt>
                <c:pt idx="9">
                  <c:v>Request Headstones and Markers</c:v>
                </c:pt>
              </c:strCache>
            </c:strRef>
          </c:cat>
          <c:val>
            <c:numRef>
              <c:f>'summary data'!$C$3:$C$13</c:f>
              <c:numCache>
                <c:formatCode>_(* #,##0_);_(* \(#,##0\);_(* "-"??_);_(@_)</c:formatCode>
                <c:ptCount val="10"/>
                <c:pt idx="1">
                  <c:v>8200.0</c:v>
                </c:pt>
                <c:pt idx="3">
                  <c:v>1.172845E6</c:v>
                </c:pt>
              </c:numCache>
            </c:numRef>
          </c:val>
        </c:ser>
        <c:ser>
          <c:idx val="2"/>
          <c:order val="2"/>
          <c:tx>
            <c:strRef>
              <c:f>'summary data'!$D$2</c:f>
              <c:strCache>
                <c:ptCount val="1"/>
                <c:pt idx="0">
                  <c:v>Paper/Mail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rgbClr val="BFBFBF"/>
              </a:solidFill>
            </c:spPr>
          </c:dPt>
          <c:dPt>
            <c:idx val="3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</c:dPt>
          <c:dPt>
            <c:idx val="5"/>
            <c:invertIfNegative val="0"/>
            <c:bubble3D val="0"/>
            <c:spPr>
              <a:solidFill>
                <a:srgbClr val="BFBFBF"/>
              </a:solidFill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Paper,</a:t>
                    </a:r>
                    <a:r>
                      <a:rPr lang="en-US" baseline="0"/>
                      <a:t> In-Person, Phone, Other: 61%</a:t>
                    </a:r>
                    <a:r>
                      <a:rPr lang="en-US"/>
                      <a:t> 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mr-IN"/>
                      <a:t>Paper:</a:t>
                    </a:r>
                    <a:r>
                      <a:rPr lang="mr-IN" baseline="0"/>
                      <a:t> 6%</a:t>
                    </a:r>
                    <a:endParaRPr lang="mr-IN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Paper,</a:t>
                    </a:r>
                    <a:r>
                      <a:rPr lang="en-US" baseline="0"/>
                      <a:t> In-Person, Phone, Other:</a:t>
                    </a:r>
                    <a:r>
                      <a:rPr lang="en-US"/>
                      <a:t>  79%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Paper/Mail,</a:t>
                    </a:r>
                    <a:r>
                      <a:rPr lang="en-US" baseline="0"/>
                      <a:t> In-person, Other:</a:t>
                    </a:r>
                    <a:r>
                      <a:rPr lang="en-US"/>
                      <a:t> 87% 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'summary data'!$A$3:$A$13</c:f>
              <c:strCache>
                <c:ptCount val="10"/>
                <c:pt idx="0">
                  <c:v>Apply for Education Benefits</c:v>
                </c:pt>
                <c:pt idx="1">
                  <c:v>Apply for Healthcare</c:v>
                </c:pt>
                <c:pt idx="2">
                  <c:v>File a Disability Claim</c:v>
                </c:pt>
                <c:pt idx="3">
                  <c:v>Request Prescription Refill</c:v>
                </c:pt>
                <c:pt idx="4">
                  <c:v>Schedule a Medical Appointment</c:v>
                </c:pt>
                <c:pt idx="5">
                  <c:v>Request a Burial Flag</c:v>
                </c:pt>
                <c:pt idx="6">
                  <c:v>Request a Pre-Need Burial</c:v>
                </c:pt>
                <c:pt idx="7">
                  <c:v>Interments in VA cemetery</c:v>
                </c:pt>
                <c:pt idx="8">
                  <c:v>Presidential Memorial Certificates</c:v>
                </c:pt>
                <c:pt idx="9">
                  <c:v>Request Headstones and Markers</c:v>
                </c:pt>
              </c:strCache>
            </c:strRef>
          </c:cat>
          <c:val>
            <c:numRef>
              <c:f>'summary data'!$D$3:$D$13</c:f>
              <c:numCache>
                <c:formatCode>_(* #,##0_);_(* \(#,##0\);_(* "-"??_);_(@_)</c:formatCode>
                <c:ptCount val="10"/>
                <c:pt idx="0">
                  <c:v>574469.0</c:v>
                </c:pt>
                <c:pt idx="1">
                  <c:v>47800.0</c:v>
                </c:pt>
                <c:pt idx="2">
                  <c:v>964691.0</c:v>
                </c:pt>
                <c:pt idx="3">
                  <c:v>1.197E8</c:v>
                </c:pt>
              </c:numCache>
            </c:numRef>
          </c:val>
        </c:ser>
        <c:ser>
          <c:idx val="3"/>
          <c:order val="3"/>
          <c:tx>
            <c:strRef>
              <c:f>'summary data'!$E$2</c:f>
              <c:strCache>
                <c:ptCount val="1"/>
                <c:pt idx="0">
                  <c:v>In-Person</c:v>
                </c:pt>
              </c:strCache>
            </c:strRef>
          </c:tx>
          <c:spPr>
            <a:solidFill>
              <a:srgbClr val="BFBFBF"/>
            </a:solidFill>
          </c:spPr>
          <c:invertIfNegative val="0"/>
          <c:dLbls>
            <c:dLbl>
              <c:idx val="1"/>
              <c:layout>
                <c:manualLayout>
                  <c:x val="-0.00622568093385214"/>
                  <c:y val="0.0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In-Person,</a:t>
                    </a:r>
                    <a:r>
                      <a:rPr lang="en-US" baseline="0"/>
                      <a:t> Other: 60%</a:t>
                    </a:r>
                    <a:r>
                      <a:rPr lang="en-US"/>
                      <a:t> 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In-Person,</a:t>
                    </a:r>
                    <a:r>
                      <a:rPr lang="en-US" baseline="0"/>
                      <a:t> Paper, Phone, Other: 100%</a:t>
                    </a:r>
                    <a:r>
                      <a:rPr lang="en-US"/>
                      <a:t> 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In-Person,</a:t>
                    </a:r>
                    <a:r>
                      <a:rPr lang="en-US" baseline="0"/>
                      <a:t> Paper, Phone, Other: ~100%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In-Person,</a:t>
                    </a:r>
                    <a:r>
                      <a:rPr lang="en-US" baseline="0"/>
                      <a:t> Paper, Phone, Other: 100%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r>
                      <a:rPr lang="en-US"/>
                      <a:t>In-Person, Paper, Phone, Other: 100%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r>
                      <a:rPr lang="en-US"/>
                      <a:t>In-Person, Paper, Phone, Other: 100% 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In-Person,</a:t>
                    </a:r>
                    <a:r>
                      <a:rPr lang="en-US" baseline="0"/>
                      <a:t> Paper, Phone, Other:</a:t>
                    </a:r>
                    <a:r>
                      <a:rPr lang="en-US"/>
                      <a:t>  100%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In-Person, Paper, Phone</a:t>
                    </a:r>
                    <a:r>
                      <a:rPr lang="en-US" baseline="0"/>
                      <a:t>, Other: </a:t>
                    </a:r>
                    <a:r>
                      <a:rPr lang="en-US"/>
                      <a:t>  100%</a:t>
                    </a:r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'summary data'!$A$3:$A$13</c:f>
              <c:strCache>
                <c:ptCount val="10"/>
                <c:pt idx="0">
                  <c:v>Apply for Education Benefits</c:v>
                </c:pt>
                <c:pt idx="1">
                  <c:v>Apply for Healthcare</c:v>
                </c:pt>
                <c:pt idx="2">
                  <c:v>File a Disability Claim</c:v>
                </c:pt>
                <c:pt idx="3">
                  <c:v>Request Prescription Refill</c:v>
                </c:pt>
                <c:pt idx="4">
                  <c:v>Schedule a Medical Appointment</c:v>
                </c:pt>
                <c:pt idx="5">
                  <c:v>Request a Burial Flag</c:v>
                </c:pt>
                <c:pt idx="6">
                  <c:v>Request a Pre-Need Burial</c:v>
                </c:pt>
                <c:pt idx="7">
                  <c:v>Interments in VA cemetery</c:v>
                </c:pt>
                <c:pt idx="8">
                  <c:v>Presidential Memorial Certificates</c:v>
                </c:pt>
                <c:pt idx="9">
                  <c:v>Request Headstones and Markers</c:v>
                </c:pt>
              </c:strCache>
            </c:strRef>
          </c:cat>
          <c:val>
            <c:numRef>
              <c:f>'summary data'!$E$3:$E$13</c:f>
              <c:numCache>
                <c:formatCode>_(* #,##0_);_(* \(#,##0\);_(* "-"??_);_(@_)</c:formatCode>
                <c:ptCount val="10"/>
                <c:pt idx="1">
                  <c:v>478000.0</c:v>
                </c:pt>
                <c:pt idx="4">
                  <c:v>1.08820144E8</c:v>
                </c:pt>
                <c:pt idx="5">
                  <c:v>356954.6666666667</c:v>
                </c:pt>
                <c:pt idx="6">
                  <c:v>23026.66666666667</c:v>
                </c:pt>
                <c:pt idx="7">
                  <c:v>131620.0</c:v>
                </c:pt>
                <c:pt idx="8">
                  <c:v>689587.0</c:v>
                </c:pt>
                <c:pt idx="9">
                  <c:v>359541.0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2107194336"/>
        <c:axId val="-2124565216"/>
      </c:barChart>
      <c:catAx>
        <c:axId val="2107194336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100" b="1"/>
            </a:pPr>
            <a:endParaRPr lang="en-US"/>
          </a:p>
        </c:txPr>
        <c:crossAx val="-2124565216"/>
        <c:crosses val="autoZero"/>
        <c:auto val="1"/>
        <c:lblAlgn val="ctr"/>
        <c:lblOffset val="100"/>
        <c:noMultiLvlLbl val="0"/>
      </c:catAx>
      <c:valAx>
        <c:axId val="-212456521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crossAx val="2107194336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+mj-lt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1"/>
          <c:order val="1"/>
          <c:tx>
            <c:strRef>
              <c:f>'summary data'!$A$4</c:f>
              <c:strCache>
                <c:ptCount val="1"/>
                <c:pt idx="0">
                  <c:v>Apply for Healthcare</c:v>
                </c:pt>
              </c:strCache>
            </c:strRef>
          </c:tx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'summary data'!$B$2:$E$2</c:f>
              <c:strCache>
                <c:ptCount val="4"/>
                <c:pt idx="0">
                  <c:v>Online/Self Service</c:v>
                </c:pt>
                <c:pt idx="1">
                  <c:v>Phone</c:v>
                </c:pt>
                <c:pt idx="2">
                  <c:v>Paper/Mail</c:v>
                </c:pt>
                <c:pt idx="3">
                  <c:v>In-Person</c:v>
                </c:pt>
              </c:strCache>
            </c:strRef>
          </c:cat>
          <c:val>
            <c:numRef>
              <c:f>'summary data'!$B$4:$E$4</c:f>
              <c:numCache>
                <c:formatCode>_(* #,##0_);_(* \(#,##0\);_(* "-"??_);_(@_)</c:formatCode>
                <c:ptCount val="4"/>
                <c:pt idx="0">
                  <c:v>258379.0</c:v>
                </c:pt>
                <c:pt idx="1">
                  <c:v>8200.0</c:v>
                </c:pt>
                <c:pt idx="2">
                  <c:v>47800.0</c:v>
                </c:pt>
                <c:pt idx="3">
                  <c:v>478000.0</c:v>
                </c:pt>
              </c:numCache>
            </c:numRef>
          </c:val>
        </c:ser>
        <c:ser>
          <c:idx val="0"/>
          <c:order val="0"/>
          <c:tx>
            <c:strRef>
              <c:f>'summary data'!$A$3</c:f>
              <c:strCache>
                <c:ptCount val="1"/>
                <c:pt idx="0">
                  <c:v>Apply for Education Benefits</c:v>
                </c:pt>
              </c:strCache>
            </c:strRef>
          </c:tx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'summary data'!$B$2:$E$2</c:f>
              <c:strCache>
                <c:ptCount val="4"/>
                <c:pt idx="0">
                  <c:v>Online/Self Service</c:v>
                </c:pt>
                <c:pt idx="1">
                  <c:v>Phone</c:v>
                </c:pt>
                <c:pt idx="2">
                  <c:v>Paper/Mail</c:v>
                </c:pt>
                <c:pt idx="3">
                  <c:v>In-Person</c:v>
                </c:pt>
              </c:strCache>
            </c:strRef>
          </c:cat>
          <c:val>
            <c:numRef>
              <c:f>'summary data'!$B$3:$E$3</c:f>
              <c:numCache>
                <c:formatCode>_(* #,##0_);_(* \(#,##0\);_(* "-"??_);_(@_)</c:formatCode>
                <c:ptCount val="4"/>
                <c:pt idx="0">
                  <c:v>372452.0</c:v>
                </c:pt>
                <c:pt idx="2">
                  <c:v>574469.0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'summary data'!$A$6</c:f>
              <c:strCache>
                <c:ptCount val="1"/>
                <c:pt idx="0">
                  <c:v>File a Disability Claim</c:v>
                </c:pt>
              </c:strCache>
            </c:strRef>
          </c:tx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'summary data'!$B$2:$E$2</c:f>
              <c:strCache>
                <c:ptCount val="4"/>
                <c:pt idx="0">
                  <c:v>Online/Self Service</c:v>
                </c:pt>
                <c:pt idx="1">
                  <c:v>Phone</c:v>
                </c:pt>
                <c:pt idx="2">
                  <c:v>Paper/Mail</c:v>
                </c:pt>
                <c:pt idx="3">
                  <c:v>In-Person</c:v>
                </c:pt>
              </c:strCache>
            </c:strRef>
          </c:cat>
          <c:val>
            <c:numRef>
              <c:f>'summary data'!$B$6:$E$6</c:f>
              <c:numCache>
                <c:formatCode>_(* #,##0_);_(* \(#,##0\);_(* "-"??_);_(@_)</c:formatCode>
                <c:ptCount val="4"/>
                <c:pt idx="0">
                  <c:v>262352.0</c:v>
                </c:pt>
                <c:pt idx="2">
                  <c:v>964691.0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'summary data'!$A$7</c:f>
              <c:strCache>
                <c:ptCount val="1"/>
                <c:pt idx="0">
                  <c:v>Request Prescription Refill</c:v>
                </c:pt>
              </c:strCache>
            </c:strRef>
          </c:tx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'summary data'!$B$2:$E$2</c:f>
              <c:strCache>
                <c:ptCount val="4"/>
                <c:pt idx="0">
                  <c:v>Online/Self Service</c:v>
                </c:pt>
                <c:pt idx="1">
                  <c:v>Phone</c:v>
                </c:pt>
                <c:pt idx="2">
                  <c:v>Paper/Mail</c:v>
                </c:pt>
                <c:pt idx="3">
                  <c:v>In-Person</c:v>
                </c:pt>
              </c:strCache>
            </c:strRef>
          </c:cat>
          <c:val>
            <c:numRef>
              <c:f>'summary data'!$B$7:$E$7</c:f>
              <c:numCache>
                <c:formatCode>_(* #,##0_);_(* \(#,##0\);_(* "-"??_);_(@_)</c:formatCode>
                <c:ptCount val="4"/>
                <c:pt idx="0">
                  <c:v>1.69568436626506E7</c:v>
                </c:pt>
                <c:pt idx="1">
                  <c:v>1.172845E6</c:v>
                </c:pt>
                <c:pt idx="2">
                  <c:v>1.197E8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'summary data'!$A$8</c:f>
              <c:strCache>
                <c:ptCount val="1"/>
                <c:pt idx="0">
                  <c:v>Schedule a Medical Appointment</c:v>
                </c:pt>
              </c:strCache>
            </c:strRef>
          </c:tx>
          <c:explosion val="25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'summary data'!$B$2:$E$2</c:f>
              <c:strCache>
                <c:ptCount val="4"/>
                <c:pt idx="0">
                  <c:v>Online/Self Service</c:v>
                </c:pt>
                <c:pt idx="1">
                  <c:v>Phone</c:v>
                </c:pt>
                <c:pt idx="2">
                  <c:v>Paper/Mail</c:v>
                </c:pt>
                <c:pt idx="3">
                  <c:v>In-Person</c:v>
                </c:pt>
              </c:strCache>
            </c:strRef>
          </c:cat>
          <c:val>
            <c:numRef>
              <c:f>'summary data'!$B$8:$E$8</c:f>
              <c:numCache>
                <c:formatCode>_(* #,##0_);_(* \(#,##0\);_(* "-"??_);_(@_)</c:formatCode>
                <c:ptCount val="4"/>
                <c:pt idx="0">
                  <c:v>5100.0</c:v>
                </c:pt>
                <c:pt idx="3">
                  <c:v>1.08820144E8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139700</xdr:rowOff>
    </xdr:from>
    <xdr:to>
      <xdr:col>19</xdr:col>
      <xdr:colOff>800100</xdr:colOff>
      <xdr:row>34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34</xdr:row>
      <xdr:rowOff>114300</xdr:rowOff>
    </xdr:from>
    <xdr:to>
      <xdr:col>10</xdr:col>
      <xdr:colOff>152400</xdr:colOff>
      <xdr:row>49</xdr:row>
      <xdr:rowOff>63500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152400</xdr:colOff>
      <xdr:row>34</xdr:row>
      <xdr:rowOff>101600</xdr:rowOff>
    </xdr:from>
    <xdr:to>
      <xdr:col>3</xdr:col>
      <xdr:colOff>533400</xdr:colOff>
      <xdr:row>48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88900</xdr:colOff>
      <xdr:row>18</xdr:row>
      <xdr:rowOff>25400</xdr:rowOff>
    </xdr:from>
    <xdr:to>
      <xdr:col>10</xdr:col>
      <xdr:colOff>165100</xdr:colOff>
      <xdr:row>32</xdr:row>
      <xdr:rowOff>177800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139700</xdr:colOff>
      <xdr:row>18</xdr:row>
      <xdr:rowOff>50800</xdr:rowOff>
    </xdr:from>
    <xdr:to>
      <xdr:col>3</xdr:col>
      <xdr:colOff>736600</xdr:colOff>
      <xdr:row>33</xdr:row>
      <xdr:rowOff>50800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7" sqref="I37"/>
    </sheetView>
  </sheetViews>
  <sheetFormatPr baseColWidth="10" defaultRowHeight="16" x14ac:dyDescent="0.2"/>
  <sheetData/>
  <phoneticPr fontId="15" type="noConversion"/>
  <pageMargins left="0.75" right="0.75" top="1" bottom="1" header="0.5" footer="0.5"/>
  <pageSetup scale="52" orientation="landscape" horizontalDpi="4294967292" verticalDpi="4294967292"/>
  <colBreaks count="1" manualBreakCount="1">
    <brk id="20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F23" sqref="F23"/>
    </sheetView>
  </sheetViews>
  <sheetFormatPr baseColWidth="10" defaultRowHeight="16" x14ac:dyDescent="0.2"/>
  <cols>
    <col min="1" max="1" width="36" bestFit="1" customWidth="1"/>
    <col min="2" max="2" width="37" bestFit="1" customWidth="1"/>
    <col min="3" max="3" width="17.5" bestFit="1" customWidth="1"/>
    <col min="4" max="4" width="18" bestFit="1" customWidth="1"/>
  </cols>
  <sheetData>
    <row r="1" spans="1:4" ht="17" thickBot="1" x14ac:dyDescent="0.25">
      <c r="A1" s="82" t="s">
        <v>20</v>
      </c>
      <c r="B1" s="83"/>
      <c r="C1" s="83"/>
      <c r="D1" s="84"/>
    </row>
    <row r="2" spans="1:4" x14ac:dyDescent="0.2">
      <c r="A2" s="12" t="s">
        <v>21</v>
      </c>
      <c r="B2" s="13" t="s">
        <v>22</v>
      </c>
      <c r="C2" s="13" t="s">
        <v>23</v>
      </c>
      <c r="D2" s="14" t="s">
        <v>24</v>
      </c>
    </row>
    <row r="3" spans="1:4" x14ac:dyDescent="0.2">
      <c r="A3" s="15" t="s">
        <v>25</v>
      </c>
      <c r="B3" s="15" t="s">
        <v>26</v>
      </c>
      <c r="C3" s="16">
        <v>185636</v>
      </c>
      <c r="D3" s="17" t="s">
        <v>27</v>
      </c>
    </row>
    <row r="4" spans="1:4" x14ac:dyDescent="0.2">
      <c r="A4" s="15" t="s">
        <v>25</v>
      </c>
      <c r="B4" s="15" t="s">
        <v>28</v>
      </c>
      <c r="C4" s="18">
        <v>29477</v>
      </c>
      <c r="D4" s="17"/>
    </row>
    <row r="5" spans="1:4" x14ac:dyDescent="0.2">
      <c r="A5" s="15" t="s">
        <v>25</v>
      </c>
      <c r="B5" s="15" t="s">
        <v>29</v>
      </c>
      <c r="C5" s="18">
        <v>47239</v>
      </c>
      <c r="D5" s="17" t="s">
        <v>27</v>
      </c>
    </row>
    <row r="6" spans="1:4" x14ac:dyDescent="0.2">
      <c r="A6" s="15" t="s">
        <v>25</v>
      </c>
      <c r="B6" s="15" t="s">
        <v>3</v>
      </c>
      <c r="C6" s="18">
        <v>964691</v>
      </c>
      <c r="D6" s="17"/>
    </row>
    <row r="7" spans="1:4" x14ac:dyDescent="0.2">
      <c r="A7" s="15" t="s">
        <v>25</v>
      </c>
      <c r="B7" s="15" t="s">
        <v>6</v>
      </c>
      <c r="C7" s="19">
        <v>1227043</v>
      </c>
      <c r="D7" s="17"/>
    </row>
    <row r="8" spans="1:4" x14ac:dyDescent="0.2">
      <c r="A8" s="20" t="s">
        <v>25</v>
      </c>
      <c r="B8" s="20" t="s">
        <v>30</v>
      </c>
      <c r="C8" s="21">
        <f>SUM(C3+C4+C5)</f>
        <v>262352</v>
      </c>
      <c r="D8" s="22"/>
    </row>
    <row r="9" spans="1:4" x14ac:dyDescent="0.2">
      <c r="A9" s="23"/>
      <c r="B9" s="24"/>
      <c r="C9" s="25"/>
      <c r="D9" s="26"/>
    </row>
    <row r="10" spans="1:4" x14ac:dyDescent="0.2">
      <c r="A10" s="27" t="s">
        <v>31</v>
      </c>
      <c r="B10" s="28" t="s">
        <v>32</v>
      </c>
      <c r="C10" s="29">
        <v>126452</v>
      </c>
      <c r="D10" s="30" t="s">
        <v>27</v>
      </c>
    </row>
    <row r="11" spans="1:4" x14ac:dyDescent="0.2">
      <c r="A11" s="31" t="s">
        <v>31</v>
      </c>
      <c r="B11" s="32" t="s">
        <v>33</v>
      </c>
      <c r="C11" s="33">
        <v>225875</v>
      </c>
      <c r="D11" s="34" t="s">
        <v>27</v>
      </c>
    </row>
    <row r="12" spans="1:4" x14ac:dyDescent="0.2">
      <c r="A12" s="31" t="s">
        <v>31</v>
      </c>
      <c r="B12" s="32" t="s">
        <v>34</v>
      </c>
      <c r="C12" s="35">
        <v>574469</v>
      </c>
      <c r="D12" s="34"/>
    </row>
    <row r="13" spans="1:4" x14ac:dyDescent="0.2">
      <c r="A13" s="31" t="s">
        <v>31</v>
      </c>
      <c r="B13" s="32" t="s">
        <v>35</v>
      </c>
      <c r="C13" s="36"/>
      <c r="D13" s="34"/>
    </row>
    <row r="14" spans="1:4" x14ac:dyDescent="0.2">
      <c r="A14" s="31" t="s">
        <v>31</v>
      </c>
      <c r="B14" s="32" t="s">
        <v>6</v>
      </c>
      <c r="C14" s="33">
        <f>SUM(C10:C13)</f>
        <v>926796</v>
      </c>
      <c r="D14" s="34"/>
    </row>
    <row r="15" spans="1:4" x14ac:dyDescent="0.2">
      <c r="A15" s="37" t="s">
        <v>31</v>
      </c>
      <c r="B15" s="38" t="s">
        <v>30</v>
      </c>
      <c r="C15" s="39">
        <f>SUM(C10+C11)</f>
        <v>352327</v>
      </c>
      <c r="D15" s="40"/>
    </row>
    <row r="16" spans="1:4" x14ac:dyDescent="0.2">
      <c r="A16" s="23"/>
      <c r="B16" s="24"/>
      <c r="C16" s="25"/>
      <c r="D16" s="26"/>
    </row>
    <row r="17" spans="1:4" x14ac:dyDescent="0.2">
      <c r="A17" s="27" t="s">
        <v>9</v>
      </c>
      <c r="B17" s="28" t="s">
        <v>36</v>
      </c>
      <c r="C17" s="29">
        <v>258379</v>
      </c>
      <c r="D17" s="30" t="s">
        <v>27</v>
      </c>
    </row>
    <row r="18" spans="1:4" x14ac:dyDescent="0.2">
      <c r="A18" s="31" t="s">
        <v>9</v>
      </c>
      <c r="B18" s="41" t="s">
        <v>37</v>
      </c>
      <c r="C18" s="33">
        <v>47800</v>
      </c>
      <c r="D18" s="34"/>
    </row>
    <row r="19" spans="1:4" x14ac:dyDescent="0.2">
      <c r="A19" s="31" t="s">
        <v>9</v>
      </c>
      <c r="B19" s="41" t="s">
        <v>38</v>
      </c>
      <c r="C19" s="33">
        <v>8200</v>
      </c>
      <c r="D19" s="34"/>
    </row>
    <row r="20" spans="1:4" x14ac:dyDescent="0.2">
      <c r="A20" s="31" t="s">
        <v>9</v>
      </c>
      <c r="B20" s="41" t="s">
        <v>39</v>
      </c>
      <c r="C20" s="33">
        <v>478000</v>
      </c>
      <c r="D20" s="42"/>
    </row>
    <row r="21" spans="1:4" x14ac:dyDescent="0.2">
      <c r="A21" s="31" t="s">
        <v>9</v>
      </c>
      <c r="B21" s="41" t="s">
        <v>40</v>
      </c>
      <c r="C21" s="33">
        <f>SUM(C17:C20)</f>
        <v>792379</v>
      </c>
      <c r="D21" s="43"/>
    </row>
    <row r="22" spans="1:4" x14ac:dyDescent="0.2">
      <c r="A22" s="37" t="s">
        <v>9</v>
      </c>
      <c r="B22" s="44" t="s">
        <v>30</v>
      </c>
      <c r="C22" s="45">
        <v>258379</v>
      </c>
      <c r="D22" s="46"/>
    </row>
    <row r="23" spans="1:4" x14ac:dyDescent="0.2">
      <c r="A23" s="23"/>
      <c r="B23" s="24"/>
      <c r="C23" s="25"/>
      <c r="D23" s="26"/>
    </row>
    <row r="24" spans="1:4" x14ac:dyDescent="0.2">
      <c r="A24" s="27" t="s">
        <v>41</v>
      </c>
      <c r="B24" s="28" t="s">
        <v>42</v>
      </c>
      <c r="C24" s="47">
        <f>3825/0.75</f>
        <v>5100</v>
      </c>
      <c r="D24" s="30" t="s">
        <v>27</v>
      </c>
    </row>
    <row r="25" spans="1:4" x14ac:dyDescent="0.2">
      <c r="A25" s="31" t="s">
        <v>41</v>
      </c>
      <c r="B25" s="32" t="s">
        <v>5</v>
      </c>
      <c r="C25" s="33"/>
      <c r="D25" s="34"/>
    </row>
    <row r="26" spans="1:4" x14ac:dyDescent="0.2">
      <c r="A26" s="31" t="s">
        <v>41</v>
      </c>
      <c r="B26" s="32" t="s">
        <v>43</v>
      </c>
      <c r="C26" s="33"/>
      <c r="D26" s="34"/>
    </row>
    <row r="27" spans="1:4" x14ac:dyDescent="0.2">
      <c r="A27" s="31" t="s">
        <v>41</v>
      </c>
      <c r="B27" s="32" t="s">
        <v>6</v>
      </c>
      <c r="C27" s="18">
        <v>108820144</v>
      </c>
      <c r="D27" s="34"/>
    </row>
    <row r="28" spans="1:4" ht="17" thickBot="1" x14ac:dyDescent="0.25">
      <c r="A28" s="48" t="s">
        <v>41</v>
      </c>
      <c r="B28" s="49" t="s">
        <v>30</v>
      </c>
      <c r="C28" s="50">
        <f>C24</f>
        <v>5100</v>
      </c>
      <c r="D28" s="51"/>
    </row>
  </sheetData>
  <mergeCells count="1">
    <mergeCell ref="A1:D1"/>
  </mergeCells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6"/>
  <sheetViews>
    <sheetView topLeftCell="B45" workbookViewId="0">
      <selection activeCell="N34" sqref="N34"/>
    </sheetView>
  </sheetViews>
  <sheetFormatPr baseColWidth="10" defaultRowHeight="16" x14ac:dyDescent="0.2"/>
  <cols>
    <col min="1" max="1" width="3.1640625" hidden="1" customWidth="1"/>
    <col min="2" max="2" width="37.5" bestFit="1" customWidth="1"/>
    <col min="3" max="3" width="35.5" bestFit="1" customWidth="1"/>
    <col min="4" max="4" width="24.6640625" bestFit="1" customWidth="1"/>
    <col min="5" max="5" width="25.6640625" hidden="1" customWidth="1"/>
    <col min="6" max="6" width="29" hidden="1" customWidth="1"/>
    <col min="7" max="7" width="22.6640625" hidden="1" customWidth="1"/>
    <col min="8" max="8" width="18" bestFit="1" customWidth="1"/>
  </cols>
  <sheetData>
    <row r="1" spans="1:8" ht="17" thickBot="1" x14ac:dyDescent="0.25">
      <c r="A1" s="82" t="s">
        <v>44</v>
      </c>
      <c r="B1" s="83"/>
      <c r="C1" s="83"/>
      <c r="D1" s="83"/>
      <c r="E1" s="83"/>
      <c r="F1" s="83"/>
      <c r="G1" s="83"/>
      <c r="H1" s="84"/>
    </row>
    <row r="2" spans="1:8" x14ac:dyDescent="0.2">
      <c r="A2" t="s">
        <v>45</v>
      </c>
      <c r="B2" s="52" t="s">
        <v>21</v>
      </c>
      <c r="C2" s="52" t="s">
        <v>22</v>
      </c>
      <c r="D2" s="52" t="s">
        <v>23</v>
      </c>
      <c r="E2" s="52" t="s">
        <v>46</v>
      </c>
      <c r="F2" s="52" t="s">
        <v>47</v>
      </c>
      <c r="G2" s="52" t="s">
        <v>48</v>
      </c>
      <c r="H2" s="52" t="s">
        <v>24</v>
      </c>
    </row>
    <row r="3" spans="1:8" s="53" customFormat="1" x14ac:dyDescent="0.2">
      <c r="A3" s="53">
        <v>1</v>
      </c>
      <c r="B3" s="15" t="s">
        <v>25</v>
      </c>
      <c r="C3" s="15" t="s">
        <v>26</v>
      </c>
      <c r="D3" s="16">
        <v>185636</v>
      </c>
      <c r="E3" s="15"/>
      <c r="F3" s="15"/>
      <c r="G3" s="15"/>
      <c r="H3" s="15" t="s">
        <v>27</v>
      </c>
    </row>
    <row r="4" spans="1:8" s="53" customFormat="1" x14ac:dyDescent="0.2">
      <c r="A4" s="53">
        <f>IF(A2="",A1+1,A3)</f>
        <v>1</v>
      </c>
      <c r="B4" s="15" t="s">
        <v>25</v>
      </c>
      <c r="C4" s="15" t="s">
        <v>28</v>
      </c>
      <c r="D4" s="18">
        <v>29477</v>
      </c>
      <c r="E4" s="15"/>
      <c r="F4" s="15"/>
      <c r="G4" s="15"/>
      <c r="H4" s="15"/>
    </row>
    <row r="5" spans="1:8" s="53" customFormat="1" x14ac:dyDescent="0.2">
      <c r="A5" s="53">
        <f t="shared" ref="A5:A8" si="0">IF(A3="",A2+1,A4)</f>
        <v>1</v>
      </c>
      <c r="B5" s="15" t="s">
        <v>25</v>
      </c>
      <c r="C5" s="15" t="s">
        <v>29</v>
      </c>
      <c r="D5" s="18">
        <v>47239</v>
      </c>
      <c r="E5" s="15"/>
      <c r="F5" s="15"/>
      <c r="G5" s="15"/>
      <c r="H5" s="15" t="s">
        <v>27</v>
      </c>
    </row>
    <row r="6" spans="1:8" s="53" customFormat="1" x14ac:dyDescent="0.2">
      <c r="A6" s="53">
        <f t="shared" si="0"/>
        <v>1</v>
      </c>
      <c r="B6" s="15" t="s">
        <v>25</v>
      </c>
      <c r="C6" s="15" t="s">
        <v>3</v>
      </c>
      <c r="D6" s="18">
        <v>964691</v>
      </c>
      <c r="E6" s="15"/>
      <c r="F6" s="15"/>
      <c r="G6" s="15"/>
      <c r="H6" s="15"/>
    </row>
    <row r="7" spans="1:8" s="53" customFormat="1" x14ac:dyDescent="0.2">
      <c r="A7" s="53">
        <f t="shared" si="0"/>
        <v>1</v>
      </c>
      <c r="B7" s="15" t="s">
        <v>25</v>
      </c>
      <c r="C7" s="15" t="s">
        <v>6</v>
      </c>
      <c r="D7" s="19">
        <v>1227043</v>
      </c>
      <c r="E7" s="15"/>
      <c r="F7" s="15"/>
      <c r="G7" s="15"/>
      <c r="H7" s="15"/>
    </row>
    <row r="8" spans="1:8" s="53" customFormat="1" x14ac:dyDescent="0.2">
      <c r="A8" s="53">
        <f t="shared" si="0"/>
        <v>1</v>
      </c>
      <c r="B8" s="20" t="s">
        <v>25</v>
      </c>
      <c r="C8" s="20" t="s">
        <v>30</v>
      </c>
      <c r="D8" s="21">
        <f>SUM(D3+D4+D5)</f>
        <v>262352</v>
      </c>
      <c r="E8" s="20"/>
      <c r="F8" s="20"/>
      <c r="G8" s="20"/>
      <c r="H8" s="20"/>
    </row>
    <row r="9" spans="1:8" x14ac:dyDescent="0.2">
      <c r="B9" s="54"/>
      <c r="C9" s="24"/>
      <c r="D9" s="25"/>
      <c r="E9" s="24"/>
      <c r="F9" s="24"/>
      <c r="G9" s="24"/>
      <c r="H9" s="55"/>
    </row>
    <row r="10" spans="1:8" x14ac:dyDescent="0.2">
      <c r="A10">
        <v>2</v>
      </c>
      <c r="B10" s="28" t="s">
        <v>31</v>
      </c>
      <c r="C10" s="28" t="s">
        <v>32</v>
      </c>
      <c r="D10" s="29">
        <v>126452</v>
      </c>
      <c r="E10" s="28"/>
      <c r="F10" s="28"/>
      <c r="G10" s="28"/>
      <c r="H10" s="28" t="s">
        <v>27</v>
      </c>
    </row>
    <row r="11" spans="1:8" x14ac:dyDescent="0.2">
      <c r="A11">
        <v>2</v>
      </c>
      <c r="B11" s="32" t="s">
        <v>31</v>
      </c>
      <c r="C11" s="32" t="s">
        <v>33</v>
      </c>
      <c r="D11" s="33">
        <v>246000</v>
      </c>
      <c r="E11" s="32"/>
      <c r="F11" s="32"/>
      <c r="G11" s="32"/>
      <c r="H11" s="32" t="s">
        <v>27</v>
      </c>
    </row>
    <row r="12" spans="1:8" x14ac:dyDescent="0.2">
      <c r="A12">
        <v>2</v>
      </c>
      <c r="B12" s="32" t="s">
        <v>31</v>
      </c>
      <c r="C12" s="32" t="s">
        <v>34</v>
      </c>
      <c r="D12" s="35">
        <v>574469</v>
      </c>
      <c r="E12" s="32"/>
      <c r="F12" s="32"/>
      <c r="G12" s="32"/>
      <c r="H12" s="32"/>
    </row>
    <row r="13" spans="1:8" x14ac:dyDescent="0.2">
      <c r="A13">
        <v>2</v>
      </c>
      <c r="B13" s="32" t="s">
        <v>31</v>
      </c>
      <c r="C13" s="32" t="s">
        <v>35</v>
      </c>
      <c r="D13" s="36"/>
      <c r="E13" s="32"/>
      <c r="F13" s="32"/>
      <c r="G13" s="32"/>
      <c r="H13" s="32"/>
    </row>
    <row r="14" spans="1:8" x14ac:dyDescent="0.2">
      <c r="A14">
        <v>2</v>
      </c>
      <c r="B14" s="32" t="s">
        <v>31</v>
      </c>
      <c r="C14" s="32" t="s">
        <v>6</v>
      </c>
      <c r="D14" s="33">
        <f>SUM(D10:D13)</f>
        <v>946921</v>
      </c>
      <c r="E14" s="32"/>
      <c r="F14" s="32"/>
      <c r="G14" s="32"/>
      <c r="H14" s="32"/>
    </row>
    <row r="15" spans="1:8" x14ac:dyDescent="0.2">
      <c r="A15">
        <v>2</v>
      </c>
      <c r="B15" s="38" t="s">
        <v>31</v>
      </c>
      <c r="C15" s="38" t="s">
        <v>30</v>
      </c>
      <c r="D15" s="39">
        <f>SUM(D10+D11)</f>
        <v>372452</v>
      </c>
      <c r="E15" s="38"/>
      <c r="F15" s="38"/>
      <c r="G15" s="38"/>
      <c r="H15" s="38"/>
    </row>
    <row r="16" spans="1:8" x14ac:dyDescent="0.2">
      <c r="B16" s="54"/>
      <c r="C16" s="24"/>
      <c r="D16" s="25"/>
      <c r="E16" s="24"/>
      <c r="F16" s="24"/>
      <c r="G16" s="24"/>
      <c r="H16" s="55"/>
    </row>
    <row r="17" spans="1:8" x14ac:dyDescent="0.2">
      <c r="A17">
        <v>3</v>
      </c>
      <c r="B17" s="28" t="s">
        <v>9</v>
      </c>
      <c r="C17" s="28" t="s">
        <v>36</v>
      </c>
      <c r="D17" s="29">
        <v>258379</v>
      </c>
      <c r="E17" s="28"/>
      <c r="F17" s="28"/>
      <c r="G17" s="28"/>
      <c r="H17" s="28" t="s">
        <v>27</v>
      </c>
    </row>
    <row r="18" spans="1:8" x14ac:dyDescent="0.2">
      <c r="A18">
        <v>3</v>
      </c>
      <c r="B18" s="32" t="s">
        <v>9</v>
      </c>
      <c r="C18" s="41" t="s">
        <v>37</v>
      </c>
      <c r="D18" s="33">
        <v>47800</v>
      </c>
      <c r="E18" s="32"/>
      <c r="F18" s="32"/>
      <c r="G18" s="32"/>
      <c r="H18" s="32"/>
    </row>
    <row r="19" spans="1:8" x14ac:dyDescent="0.2">
      <c r="A19">
        <v>3</v>
      </c>
      <c r="B19" s="32" t="s">
        <v>9</v>
      </c>
      <c r="C19" s="41" t="s">
        <v>38</v>
      </c>
      <c r="D19" s="33">
        <v>8200</v>
      </c>
      <c r="E19" s="32"/>
      <c r="F19" s="32"/>
      <c r="G19" s="32"/>
      <c r="H19" s="32"/>
    </row>
    <row r="20" spans="1:8" x14ac:dyDescent="0.2">
      <c r="A20">
        <v>3</v>
      </c>
      <c r="B20" s="32" t="s">
        <v>9</v>
      </c>
      <c r="C20" s="41" t="s">
        <v>39</v>
      </c>
      <c r="D20" s="33">
        <v>478000</v>
      </c>
      <c r="E20" s="32"/>
      <c r="F20" s="32"/>
      <c r="G20" s="32"/>
      <c r="H20" s="56"/>
    </row>
    <row r="21" spans="1:8" x14ac:dyDescent="0.2">
      <c r="A21">
        <v>3</v>
      </c>
      <c r="B21" s="32" t="s">
        <v>9</v>
      </c>
      <c r="C21" s="41" t="s">
        <v>40</v>
      </c>
      <c r="D21" s="33">
        <f>SUM(D17:D20)</f>
        <v>792379</v>
      </c>
      <c r="E21" s="32"/>
      <c r="F21" s="32"/>
      <c r="G21" s="32"/>
      <c r="H21" s="57"/>
    </row>
    <row r="22" spans="1:8" x14ac:dyDescent="0.2">
      <c r="A22">
        <v>3</v>
      </c>
      <c r="B22" s="38" t="s">
        <v>9</v>
      </c>
      <c r="C22" s="44" t="s">
        <v>30</v>
      </c>
      <c r="D22" s="39">
        <v>258379</v>
      </c>
      <c r="E22" s="38"/>
      <c r="F22" s="38"/>
      <c r="G22" s="38"/>
      <c r="H22" s="58"/>
    </row>
    <row r="23" spans="1:8" x14ac:dyDescent="0.2">
      <c r="B23" s="54"/>
      <c r="C23" s="24"/>
      <c r="D23" s="25"/>
      <c r="E23" s="24"/>
      <c r="F23" s="24"/>
      <c r="G23" s="24"/>
      <c r="H23" s="55"/>
    </row>
    <row r="24" spans="1:8" x14ac:dyDescent="0.2">
      <c r="A24">
        <v>4</v>
      </c>
      <c r="B24" s="28" t="s">
        <v>49</v>
      </c>
      <c r="C24" s="28" t="s">
        <v>3</v>
      </c>
      <c r="D24" s="29"/>
      <c r="E24" s="28"/>
      <c r="F24" s="28"/>
      <c r="G24" s="28"/>
      <c r="H24" s="28"/>
    </row>
    <row r="25" spans="1:8" x14ac:dyDescent="0.2">
      <c r="A25">
        <v>4</v>
      </c>
      <c r="B25" s="38" t="s">
        <v>49</v>
      </c>
      <c r="C25" s="38" t="s">
        <v>6</v>
      </c>
      <c r="D25" s="39"/>
      <c r="E25" s="38"/>
      <c r="F25" s="38"/>
      <c r="G25" s="38"/>
      <c r="H25" s="38"/>
    </row>
    <row r="26" spans="1:8" x14ac:dyDescent="0.2">
      <c r="B26" s="54"/>
      <c r="C26" s="24"/>
      <c r="D26" s="25"/>
      <c r="E26" s="24"/>
      <c r="F26" s="24"/>
      <c r="G26" s="24"/>
      <c r="H26" s="55"/>
    </row>
    <row r="27" spans="1:8" x14ac:dyDescent="0.2">
      <c r="A27">
        <v>5</v>
      </c>
      <c r="B27" s="28" t="s">
        <v>50</v>
      </c>
      <c r="C27" s="28" t="s">
        <v>51</v>
      </c>
      <c r="D27" s="29"/>
      <c r="E27" s="28"/>
      <c r="F27" s="28"/>
      <c r="G27" s="28"/>
      <c r="H27" s="28" t="s">
        <v>27</v>
      </c>
    </row>
    <row r="28" spans="1:8" x14ac:dyDescent="0.2">
      <c r="A28">
        <v>5</v>
      </c>
      <c r="B28" s="32" t="s">
        <v>50</v>
      </c>
      <c r="C28" s="32" t="s">
        <v>52</v>
      </c>
      <c r="D28" s="33"/>
      <c r="E28" s="32"/>
      <c r="F28" s="32"/>
      <c r="G28" s="32"/>
      <c r="H28" s="32" t="s">
        <v>27</v>
      </c>
    </row>
    <row r="29" spans="1:8" x14ac:dyDescent="0.2">
      <c r="A29">
        <v>5</v>
      </c>
      <c r="B29" s="32" t="s">
        <v>50</v>
      </c>
      <c r="C29" s="32" t="s">
        <v>53</v>
      </c>
      <c r="D29" s="33">
        <v>302005</v>
      </c>
      <c r="E29" s="32"/>
      <c r="F29" s="32"/>
      <c r="G29" s="32"/>
      <c r="H29" s="32"/>
    </row>
    <row r="30" spans="1:8" x14ac:dyDescent="0.2">
      <c r="A30">
        <v>5</v>
      </c>
      <c r="B30" s="32" t="s">
        <v>50</v>
      </c>
      <c r="C30" s="32" t="s">
        <v>6</v>
      </c>
      <c r="D30" s="33"/>
      <c r="E30" s="32"/>
      <c r="F30" s="32"/>
      <c r="G30" s="32"/>
      <c r="H30" s="32"/>
    </row>
    <row r="31" spans="1:8" x14ac:dyDescent="0.2">
      <c r="A31">
        <v>5</v>
      </c>
      <c r="B31" s="38" t="s">
        <v>50</v>
      </c>
      <c r="C31" s="38" t="s">
        <v>30</v>
      </c>
      <c r="D31" s="39"/>
      <c r="E31" s="38"/>
      <c r="F31" s="38"/>
      <c r="G31" s="38"/>
      <c r="H31" s="38"/>
    </row>
    <row r="32" spans="1:8" x14ac:dyDescent="0.2">
      <c r="B32" s="54"/>
      <c r="C32" s="24"/>
      <c r="D32" s="25"/>
      <c r="E32" s="24"/>
      <c r="F32" s="24"/>
      <c r="G32" s="24"/>
      <c r="H32" s="55"/>
    </row>
    <row r="33" spans="1:8" x14ac:dyDescent="0.2">
      <c r="A33">
        <v>6</v>
      </c>
      <c r="B33" s="28" t="s">
        <v>54</v>
      </c>
      <c r="C33" s="28" t="s">
        <v>55</v>
      </c>
      <c r="D33" s="29">
        <v>16934728</v>
      </c>
      <c r="E33" s="28"/>
      <c r="F33" s="28"/>
      <c r="G33" s="28"/>
      <c r="H33" s="28" t="s">
        <v>27</v>
      </c>
    </row>
    <row r="34" spans="1:8" x14ac:dyDescent="0.2">
      <c r="A34">
        <v>6</v>
      </c>
      <c r="B34" s="32" t="s">
        <v>54</v>
      </c>
      <c r="C34" s="32" t="s">
        <v>56</v>
      </c>
      <c r="D34" s="33">
        <f>18356/(0.83)</f>
        <v>22115.662650602411</v>
      </c>
      <c r="E34" s="32"/>
      <c r="F34" s="32"/>
      <c r="G34" s="32"/>
      <c r="H34" s="32" t="s">
        <v>27</v>
      </c>
    </row>
    <row r="35" spans="1:8" x14ac:dyDescent="0.2">
      <c r="A35">
        <v>6</v>
      </c>
      <c r="B35" s="32" t="s">
        <v>54</v>
      </c>
      <c r="C35" s="32" t="s">
        <v>57</v>
      </c>
      <c r="D35" s="33">
        <v>0</v>
      </c>
      <c r="E35" s="32"/>
      <c r="F35" s="32"/>
      <c r="G35" s="32"/>
      <c r="H35" s="32" t="s">
        <v>27</v>
      </c>
    </row>
    <row r="36" spans="1:8" x14ac:dyDescent="0.2">
      <c r="A36">
        <v>6</v>
      </c>
      <c r="B36" s="32" t="s">
        <v>54</v>
      </c>
      <c r="C36" s="32" t="s">
        <v>58</v>
      </c>
      <c r="D36" s="33"/>
      <c r="E36" s="32"/>
      <c r="F36" s="32"/>
      <c r="G36" s="32"/>
      <c r="H36" s="32"/>
    </row>
    <row r="37" spans="1:8" x14ac:dyDescent="0.2">
      <c r="A37">
        <v>6</v>
      </c>
      <c r="B37" s="32" t="s">
        <v>54</v>
      </c>
      <c r="C37" s="32" t="s">
        <v>59</v>
      </c>
      <c r="D37" s="18">
        <v>1172845</v>
      </c>
      <c r="E37" s="32"/>
      <c r="F37" s="32"/>
      <c r="G37" s="32"/>
      <c r="H37" s="32"/>
    </row>
    <row r="38" spans="1:8" x14ac:dyDescent="0.2">
      <c r="A38">
        <v>6</v>
      </c>
      <c r="B38" s="32" t="s">
        <v>54</v>
      </c>
      <c r="C38" s="32" t="s">
        <v>6</v>
      </c>
      <c r="D38" s="33">
        <f>119700000+D37+D34+D33</f>
        <v>137829688.66265059</v>
      </c>
      <c r="E38" s="32"/>
      <c r="F38" s="32"/>
      <c r="G38" s="32"/>
      <c r="H38" s="32"/>
    </row>
    <row r="39" spans="1:8" x14ac:dyDescent="0.2">
      <c r="A39">
        <v>6</v>
      </c>
      <c r="B39" s="38" t="s">
        <v>54</v>
      </c>
      <c r="C39" s="38" t="s">
        <v>30</v>
      </c>
      <c r="D39" s="39">
        <f>SUM(D33+D34+D35)</f>
        <v>16956843.662650604</v>
      </c>
      <c r="E39" s="38"/>
      <c r="F39" s="38"/>
      <c r="G39" s="38"/>
      <c r="H39" s="38"/>
    </row>
    <row r="40" spans="1:8" x14ac:dyDescent="0.2">
      <c r="B40" s="54"/>
      <c r="C40" s="24"/>
      <c r="D40" s="25"/>
      <c r="E40" s="24"/>
      <c r="F40" s="24"/>
      <c r="G40" s="24"/>
      <c r="H40" s="55"/>
    </row>
    <row r="41" spans="1:8" x14ac:dyDescent="0.2">
      <c r="A41">
        <v>7</v>
      </c>
      <c r="B41" s="28" t="s">
        <v>60</v>
      </c>
      <c r="C41" s="28" t="s">
        <v>61</v>
      </c>
      <c r="D41" s="29"/>
      <c r="E41" s="28"/>
      <c r="F41" s="28"/>
      <c r="G41" s="28"/>
      <c r="H41" s="28" t="s">
        <v>27</v>
      </c>
    </row>
    <row r="42" spans="1:8" x14ac:dyDescent="0.2">
      <c r="A42">
        <v>7</v>
      </c>
      <c r="B42" s="32" t="s">
        <v>60</v>
      </c>
      <c r="C42" s="32" t="s">
        <v>62</v>
      </c>
      <c r="D42" s="33">
        <f>18491/(0.83)</f>
        <v>22278.313253012049</v>
      </c>
      <c r="E42" s="32"/>
      <c r="F42" s="32"/>
      <c r="G42" s="32"/>
      <c r="H42" s="32" t="s">
        <v>27</v>
      </c>
    </row>
    <row r="43" spans="1:8" x14ac:dyDescent="0.2">
      <c r="A43">
        <v>7</v>
      </c>
      <c r="B43" s="38" t="s">
        <v>60</v>
      </c>
      <c r="C43" s="38" t="s">
        <v>6</v>
      </c>
      <c r="D43" s="39"/>
      <c r="E43" s="38"/>
      <c r="F43" s="38"/>
      <c r="G43" s="38"/>
      <c r="H43" s="38"/>
    </row>
    <row r="44" spans="1:8" x14ac:dyDescent="0.2">
      <c r="B44" s="54"/>
      <c r="C44" s="24"/>
      <c r="D44" s="25"/>
      <c r="E44" s="24"/>
      <c r="F44" s="24"/>
      <c r="G44" s="24"/>
      <c r="H44" s="55"/>
    </row>
    <row r="45" spans="1:8" x14ac:dyDescent="0.2">
      <c r="A45">
        <v>8</v>
      </c>
      <c r="B45" s="28" t="s">
        <v>63</v>
      </c>
      <c r="C45" s="28" t="s">
        <v>64</v>
      </c>
      <c r="D45" s="29">
        <v>12512792</v>
      </c>
      <c r="E45" s="28"/>
      <c r="F45" s="28"/>
      <c r="G45" s="28"/>
      <c r="H45" s="28" t="s">
        <v>27</v>
      </c>
    </row>
    <row r="46" spans="1:8" x14ac:dyDescent="0.2">
      <c r="A46">
        <v>8</v>
      </c>
      <c r="B46" s="32" t="s">
        <v>63</v>
      </c>
      <c r="C46" s="32" t="s">
        <v>65</v>
      </c>
      <c r="D46" s="33">
        <f>12565/(0.83)</f>
        <v>15138.554216867471</v>
      </c>
      <c r="E46" s="32"/>
      <c r="F46" s="32"/>
      <c r="G46" s="32"/>
      <c r="H46" s="32" t="s">
        <v>27</v>
      </c>
    </row>
    <row r="47" spans="1:8" x14ac:dyDescent="0.2">
      <c r="A47">
        <v>8</v>
      </c>
      <c r="B47" s="38" t="s">
        <v>63</v>
      </c>
      <c r="C47" s="38" t="s">
        <v>6</v>
      </c>
      <c r="D47" s="39">
        <f>SUM(D45+D46)</f>
        <v>12527930.554216867</v>
      </c>
      <c r="E47" s="38"/>
      <c r="F47" s="38"/>
      <c r="G47" s="38"/>
      <c r="H47" s="38"/>
    </row>
    <row r="48" spans="1:8" x14ac:dyDescent="0.2">
      <c r="B48" s="54"/>
      <c r="C48" s="24"/>
      <c r="D48" s="25"/>
      <c r="E48" s="24"/>
      <c r="F48" s="24"/>
      <c r="G48" s="24"/>
      <c r="H48" s="55"/>
    </row>
    <row r="49" spans="1:8" x14ac:dyDescent="0.2">
      <c r="A49">
        <v>9</v>
      </c>
      <c r="B49" s="28" t="s">
        <v>41</v>
      </c>
      <c r="C49" s="28" t="s">
        <v>42</v>
      </c>
      <c r="D49" s="47">
        <f>3825/0.75</f>
        <v>5100</v>
      </c>
      <c r="E49" s="28"/>
      <c r="F49" s="28"/>
      <c r="G49" s="28"/>
      <c r="H49" s="28" t="s">
        <v>27</v>
      </c>
    </row>
    <row r="50" spans="1:8" x14ac:dyDescent="0.2">
      <c r="A50">
        <v>9</v>
      </c>
      <c r="B50" s="32" t="s">
        <v>41</v>
      </c>
      <c r="C50" s="32" t="s">
        <v>5</v>
      </c>
      <c r="D50" s="33"/>
      <c r="E50" s="32"/>
      <c r="F50" s="32"/>
      <c r="G50" s="32"/>
      <c r="H50" s="32"/>
    </row>
    <row r="51" spans="1:8" x14ac:dyDescent="0.2">
      <c r="A51">
        <v>9</v>
      </c>
      <c r="B51" s="32" t="s">
        <v>41</v>
      </c>
      <c r="C51" s="32" t="s">
        <v>43</v>
      </c>
      <c r="D51" s="33"/>
      <c r="E51" s="32"/>
      <c r="F51" s="32"/>
      <c r="G51" s="32"/>
      <c r="H51" s="32"/>
    </row>
    <row r="52" spans="1:8" x14ac:dyDescent="0.2">
      <c r="A52">
        <v>9</v>
      </c>
      <c r="B52" s="32" t="s">
        <v>41</v>
      </c>
      <c r="C52" s="32" t="s">
        <v>6</v>
      </c>
      <c r="D52" s="18">
        <v>108820144</v>
      </c>
      <c r="E52" s="32"/>
      <c r="F52" s="32"/>
      <c r="G52" s="32"/>
      <c r="H52" s="32"/>
    </row>
    <row r="53" spans="1:8" x14ac:dyDescent="0.2">
      <c r="A53">
        <v>9</v>
      </c>
      <c r="B53" s="38" t="s">
        <v>41</v>
      </c>
      <c r="C53" s="38" t="s">
        <v>30</v>
      </c>
      <c r="D53" s="39">
        <f>D49</f>
        <v>5100</v>
      </c>
      <c r="E53" s="38"/>
      <c r="F53" s="38"/>
      <c r="G53" s="38"/>
      <c r="H53" s="38"/>
    </row>
    <row r="54" spans="1:8" x14ac:dyDescent="0.2">
      <c r="B54" s="54"/>
      <c r="C54" s="24"/>
      <c r="D54" s="25"/>
      <c r="E54" s="24"/>
      <c r="F54" s="24"/>
      <c r="G54" s="24"/>
      <c r="H54" s="55"/>
    </row>
    <row r="55" spans="1:8" x14ac:dyDescent="0.2">
      <c r="A55">
        <v>10</v>
      </c>
      <c r="B55" s="28" t="s">
        <v>66</v>
      </c>
      <c r="C55" s="28" t="s">
        <v>67</v>
      </c>
      <c r="D55" s="29">
        <v>3439973</v>
      </c>
      <c r="E55" s="28"/>
      <c r="F55" s="28"/>
      <c r="G55" s="28"/>
      <c r="H55" s="28" t="s">
        <v>27</v>
      </c>
    </row>
    <row r="56" spans="1:8" x14ac:dyDescent="0.2">
      <c r="A56">
        <v>10</v>
      </c>
      <c r="B56" s="32" t="s">
        <v>66</v>
      </c>
      <c r="C56" s="32" t="s">
        <v>68</v>
      </c>
      <c r="D56" s="33"/>
      <c r="E56" s="32"/>
      <c r="F56" s="32"/>
      <c r="G56" s="32"/>
      <c r="H56" s="32" t="s">
        <v>27</v>
      </c>
    </row>
    <row r="57" spans="1:8" x14ac:dyDescent="0.2">
      <c r="A57">
        <v>10</v>
      </c>
      <c r="B57" s="38" t="s">
        <v>66</v>
      </c>
      <c r="C57" s="38" t="s">
        <v>6</v>
      </c>
      <c r="D57" s="39"/>
      <c r="E57" s="38"/>
      <c r="F57" s="38"/>
      <c r="G57" s="38"/>
      <c r="H57" s="38"/>
    </row>
    <row r="58" spans="1:8" x14ac:dyDescent="0.2">
      <c r="B58" s="54"/>
      <c r="C58" s="24"/>
      <c r="D58" s="25"/>
      <c r="E58" s="24"/>
      <c r="F58" s="24"/>
      <c r="G58" s="24"/>
      <c r="H58" s="55"/>
    </row>
    <row r="59" spans="1:8" x14ac:dyDescent="0.2">
      <c r="A59">
        <v>11</v>
      </c>
      <c r="B59" s="28" t="s">
        <v>69</v>
      </c>
      <c r="C59" s="28" t="s">
        <v>70</v>
      </c>
      <c r="D59" s="29">
        <f>1753830*4</f>
        <v>7015320</v>
      </c>
      <c r="E59" s="28"/>
      <c r="F59" s="28"/>
      <c r="G59" s="28"/>
      <c r="H59" s="28" t="s">
        <v>27</v>
      </c>
    </row>
    <row r="60" spans="1:8" x14ac:dyDescent="0.2">
      <c r="A60">
        <v>11</v>
      </c>
      <c r="B60" s="32" t="s">
        <v>69</v>
      </c>
      <c r="C60" s="32" t="s">
        <v>71</v>
      </c>
      <c r="D60" s="33">
        <f>7619/(0.16)</f>
        <v>47618.75</v>
      </c>
      <c r="E60" s="32"/>
      <c r="F60" s="32"/>
      <c r="G60" s="32"/>
      <c r="H60" s="32" t="s">
        <v>27</v>
      </c>
    </row>
    <row r="61" spans="1:8" x14ac:dyDescent="0.2">
      <c r="A61">
        <v>11</v>
      </c>
      <c r="B61" s="32" t="s">
        <v>69</v>
      </c>
      <c r="C61" s="32" t="s">
        <v>6</v>
      </c>
      <c r="D61" s="33">
        <f>SUM(D59:D60)</f>
        <v>7062938.75</v>
      </c>
      <c r="E61" s="32"/>
      <c r="F61" s="32"/>
      <c r="G61" s="32"/>
      <c r="H61" s="32"/>
    </row>
    <row r="62" spans="1:8" x14ac:dyDescent="0.2">
      <c r="B62" s="59"/>
      <c r="C62" s="59"/>
      <c r="D62" s="60"/>
      <c r="E62" s="59"/>
      <c r="F62" s="59"/>
      <c r="G62" s="59"/>
      <c r="H62" s="59"/>
    </row>
    <row r="63" spans="1:8" x14ac:dyDescent="0.2">
      <c r="A63">
        <v>12</v>
      </c>
      <c r="B63" s="32" t="s">
        <v>72</v>
      </c>
      <c r="C63" s="32" t="s">
        <v>6</v>
      </c>
      <c r="D63" s="61">
        <v>131620</v>
      </c>
      <c r="E63" s="32"/>
      <c r="F63" s="32"/>
      <c r="G63" s="32"/>
      <c r="H63" s="32"/>
    </row>
    <row r="64" spans="1:8" x14ac:dyDescent="0.2">
      <c r="B64" s="59"/>
      <c r="C64" s="59"/>
      <c r="D64" s="62"/>
      <c r="E64" s="59"/>
      <c r="F64" s="59"/>
      <c r="G64" s="59"/>
      <c r="H64" s="59"/>
    </row>
    <row r="65" spans="1:8" x14ac:dyDescent="0.2">
      <c r="A65">
        <v>13</v>
      </c>
      <c r="B65" s="32" t="s">
        <v>73</v>
      </c>
      <c r="C65" s="32" t="s">
        <v>6</v>
      </c>
      <c r="D65" s="61">
        <v>689587</v>
      </c>
      <c r="E65" s="32"/>
      <c r="F65" s="32"/>
      <c r="G65" s="32"/>
      <c r="H65" s="32"/>
    </row>
    <row r="66" spans="1:8" x14ac:dyDescent="0.2">
      <c r="B66" s="59"/>
      <c r="C66" s="59"/>
      <c r="D66" s="62"/>
      <c r="E66" s="59"/>
      <c r="F66" s="59"/>
      <c r="G66" s="59"/>
      <c r="H66" s="59"/>
    </row>
    <row r="67" spans="1:8" x14ac:dyDescent="0.2">
      <c r="A67">
        <v>14</v>
      </c>
      <c r="B67" s="32" t="s">
        <v>74</v>
      </c>
      <c r="C67" s="32" t="s">
        <v>6</v>
      </c>
      <c r="D67" s="61">
        <f>17270/0.75</f>
        <v>23026.666666666668</v>
      </c>
      <c r="E67" s="32"/>
      <c r="F67" s="32"/>
      <c r="G67" s="32"/>
      <c r="H67" s="32"/>
    </row>
    <row r="68" spans="1:8" x14ac:dyDescent="0.2">
      <c r="B68" s="59"/>
      <c r="C68" s="59"/>
      <c r="D68" s="62"/>
      <c r="E68" s="59"/>
      <c r="F68" s="59"/>
      <c r="G68" s="59"/>
      <c r="H68" s="59"/>
    </row>
    <row r="69" spans="1:8" x14ac:dyDescent="0.2">
      <c r="A69">
        <v>15</v>
      </c>
      <c r="B69" s="32" t="s">
        <v>75</v>
      </c>
      <c r="C69" s="32" t="s">
        <v>6</v>
      </c>
      <c r="D69" s="63">
        <f>269656/0.75</f>
        <v>359541.33333333331</v>
      </c>
      <c r="E69" s="32"/>
      <c r="F69" s="32"/>
      <c r="G69" s="32"/>
      <c r="H69" s="63"/>
    </row>
    <row r="70" spans="1:8" x14ac:dyDescent="0.2">
      <c r="B70" s="59"/>
      <c r="C70" s="59"/>
      <c r="D70" s="62"/>
      <c r="E70" s="59"/>
      <c r="F70" s="59"/>
      <c r="G70" s="59"/>
      <c r="H70" s="59"/>
    </row>
    <row r="71" spans="1:8" x14ac:dyDescent="0.2">
      <c r="A71">
        <v>16</v>
      </c>
      <c r="B71" s="32" t="s">
        <v>76</v>
      </c>
      <c r="C71" s="32" t="s">
        <v>6</v>
      </c>
      <c r="D71" s="64">
        <f>267716/0.75</f>
        <v>356954.66666666669</v>
      </c>
      <c r="E71" s="32"/>
      <c r="F71" s="32"/>
      <c r="G71" s="32"/>
      <c r="H71" s="32"/>
    </row>
    <row r="72" spans="1:8" x14ac:dyDescent="0.2">
      <c r="D72" s="65"/>
    </row>
    <row r="73" spans="1:8" x14ac:dyDescent="0.2">
      <c r="D73" s="65"/>
    </row>
    <row r="74" spans="1:8" x14ac:dyDescent="0.2">
      <c r="D74" s="65"/>
    </row>
    <row r="75" spans="1:8" x14ac:dyDescent="0.2">
      <c r="D75" s="65"/>
    </row>
    <row r="76" spans="1:8" x14ac:dyDescent="0.2">
      <c r="D76" s="65"/>
    </row>
  </sheetData>
  <mergeCells count="1">
    <mergeCell ref="A1:H1"/>
  </mergeCells>
  <phoneticPr fontId="15" type="noConversion"/>
  <pageMargins left="0.75" right="0.75" top="1" bottom="1" header="0.5" footer="0.5"/>
  <pageSetup scale="72" orientation="portrait" horizontalDpi="4294967292" verticalDpi="4294967292"/>
  <colBreaks count="1" manualBreakCount="1">
    <brk id="8" max="1048575" man="1"/>
  </colBreak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L38" sqref="L38"/>
    </sheetView>
  </sheetViews>
  <sheetFormatPr baseColWidth="10" defaultRowHeight="16" x14ac:dyDescent="0.2"/>
  <cols>
    <col min="1" max="1" width="27" customWidth="1"/>
    <col min="2" max="2" width="15.1640625" bestFit="1" customWidth="1"/>
    <col min="3" max="3" width="15.1640625" customWidth="1"/>
    <col min="4" max="6" width="11.6640625" bestFit="1" customWidth="1"/>
    <col min="7" max="7" width="7.83203125" customWidth="1"/>
  </cols>
  <sheetData>
    <row r="1" spans="1:10" x14ac:dyDescent="0.2">
      <c r="A1" s="85" t="s">
        <v>0</v>
      </c>
      <c r="B1" s="85"/>
      <c r="C1" s="85"/>
      <c r="D1" s="85"/>
      <c r="E1" s="85"/>
      <c r="F1" s="85"/>
      <c r="G1" s="85"/>
    </row>
    <row r="2" spans="1:10" x14ac:dyDescent="0.2">
      <c r="A2" s="1" t="s">
        <v>1</v>
      </c>
      <c r="B2" s="2" t="s">
        <v>2</v>
      </c>
      <c r="C2" s="2" t="s">
        <v>4</v>
      </c>
      <c r="D2" s="2" t="s">
        <v>77</v>
      </c>
      <c r="E2" s="2" t="s">
        <v>5</v>
      </c>
      <c r="F2" s="2" t="s">
        <v>6</v>
      </c>
      <c r="G2" s="2" t="s">
        <v>7</v>
      </c>
      <c r="H2" s="68" t="s">
        <v>80</v>
      </c>
      <c r="I2" s="68" t="s">
        <v>82</v>
      </c>
      <c r="J2" s="76" t="s">
        <v>81</v>
      </c>
    </row>
    <row r="3" spans="1:10" x14ac:dyDescent="0.2">
      <c r="A3" s="3" t="s">
        <v>8</v>
      </c>
      <c r="B3" s="4">
        <f>'FY17 Transactional data'!D15</f>
        <v>372452</v>
      </c>
      <c r="C3" s="4"/>
      <c r="D3" s="5">
        <f>'FY17 Transactional data'!D12</f>
        <v>574469</v>
      </c>
      <c r="E3" s="5"/>
      <c r="F3" s="5">
        <f>'FY17 Transactional data'!D14</f>
        <v>946921</v>
      </c>
      <c r="G3" s="67">
        <f>B3/F3</f>
        <v>0.39332953857819186</v>
      </c>
      <c r="H3" s="69">
        <f>D3/F3</f>
        <v>0.60667046142180814</v>
      </c>
      <c r="I3" s="70"/>
      <c r="J3" s="77"/>
    </row>
    <row r="4" spans="1:10" x14ac:dyDescent="0.2">
      <c r="A4" s="3" t="s">
        <v>9</v>
      </c>
      <c r="B4" s="5">
        <f>'FY17 Transactional data'!D17</f>
        <v>258379</v>
      </c>
      <c r="C4" s="5">
        <v>8200</v>
      </c>
      <c r="D4" s="5">
        <f>'FY17 Transactional data'!D18</f>
        <v>47800</v>
      </c>
      <c r="E4" s="5">
        <f>'FY17 Transactional data'!D20</f>
        <v>478000</v>
      </c>
      <c r="F4" s="5">
        <f>'FY17 Transactional data'!D21</f>
        <v>792379</v>
      </c>
      <c r="G4" s="67">
        <f>B4/F4</f>
        <v>0.32608007026940389</v>
      </c>
      <c r="H4" s="69">
        <f t="shared" ref="H4:H14" si="0">D4/F4</f>
        <v>6.0324667867270587E-2</v>
      </c>
      <c r="I4" s="71">
        <f>C4/F4</f>
        <v>1.034858319061964E-2</v>
      </c>
      <c r="J4" s="78">
        <f>E4/F4</f>
        <v>0.60324667867270587</v>
      </c>
    </row>
    <row r="5" spans="1:10" ht="15" hidden="1" customHeight="1" x14ac:dyDescent="0.2">
      <c r="A5" s="3" t="s">
        <v>10</v>
      </c>
      <c r="B5" s="5"/>
      <c r="C5" s="5"/>
      <c r="D5" s="5"/>
      <c r="E5" s="5"/>
      <c r="F5" s="5"/>
      <c r="G5" s="67"/>
      <c r="H5" s="69" t="e">
        <f t="shared" si="0"/>
        <v>#DIV/0!</v>
      </c>
      <c r="I5" s="69" t="e">
        <f t="shared" ref="I5:I14" si="1">C5/F5</f>
        <v>#DIV/0!</v>
      </c>
      <c r="J5" s="78" t="e">
        <f t="shared" ref="J5:J14" si="2">E5/F5</f>
        <v>#DIV/0!</v>
      </c>
    </row>
    <row r="6" spans="1:10" x14ac:dyDescent="0.2">
      <c r="A6" s="3" t="s">
        <v>11</v>
      </c>
      <c r="B6" s="72">
        <f>'FY17 Transactional data'!D8</f>
        <v>262352</v>
      </c>
      <c r="C6" s="72"/>
      <c r="D6" s="72">
        <f>'FY17 Transactional data'!D6</f>
        <v>964691</v>
      </c>
      <c r="E6" s="5"/>
      <c r="F6" s="73">
        <f>'FY17 Transactional data'!D7</f>
        <v>1227043</v>
      </c>
      <c r="G6" s="67">
        <f>B6/F6</f>
        <v>0.21380831804590386</v>
      </c>
      <c r="H6" s="69">
        <f t="shared" si="0"/>
        <v>0.78619168195409617</v>
      </c>
      <c r="I6" s="69">
        <f t="shared" si="1"/>
        <v>0</v>
      </c>
      <c r="J6" s="78">
        <f t="shared" si="2"/>
        <v>0</v>
      </c>
    </row>
    <row r="7" spans="1:10" x14ac:dyDescent="0.2">
      <c r="A7" s="6" t="s">
        <v>14</v>
      </c>
      <c r="B7" s="4">
        <f>'FY17 Transactional data'!D39</f>
        <v>16956843.662650604</v>
      </c>
      <c r="C7" s="4">
        <v>1172845</v>
      </c>
      <c r="D7" s="5">
        <v>119700000</v>
      </c>
      <c r="E7" s="7"/>
      <c r="F7" s="7">
        <f>('FY17 Transactional data'!D38)</f>
        <v>137829688.66265059</v>
      </c>
      <c r="G7" s="67">
        <f>B7/F7</f>
        <v>0.12302751190386756</v>
      </c>
      <c r="H7" s="69">
        <f t="shared" si="0"/>
        <v>0.86846310951899142</v>
      </c>
      <c r="I7" s="69">
        <f t="shared" si="1"/>
        <v>8.5093785771411991E-3</v>
      </c>
      <c r="J7" s="78">
        <f t="shared" si="2"/>
        <v>0</v>
      </c>
    </row>
    <row r="8" spans="1:10" x14ac:dyDescent="0.2">
      <c r="A8" s="3" t="s">
        <v>15</v>
      </c>
      <c r="B8" s="5">
        <f>'FY17 Transactional data'!D53</f>
        <v>5100</v>
      </c>
      <c r="C8" s="5"/>
      <c r="D8" s="5"/>
      <c r="E8" s="5">
        <f>'FY17 Transactional data'!D52</f>
        <v>108820144</v>
      </c>
      <c r="F8" s="5">
        <f>'FY17 Transactional data'!D52</f>
        <v>108820144</v>
      </c>
      <c r="G8" s="74">
        <f>B8/F8</f>
        <v>4.6866322838168641E-5</v>
      </c>
      <c r="H8" s="69">
        <f>D8/F8</f>
        <v>0</v>
      </c>
      <c r="I8" s="69">
        <f>C8/F8</f>
        <v>0</v>
      </c>
      <c r="J8" s="78">
        <f>E8/F8</f>
        <v>1</v>
      </c>
    </row>
    <row r="9" spans="1:10" x14ac:dyDescent="0.2">
      <c r="A9" s="3" t="s">
        <v>12</v>
      </c>
      <c r="B9" s="5"/>
      <c r="C9" s="5"/>
      <c r="D9" s="5"/>
      <c r="E9" s="5">
        <f>'FY17 Transactional data'!D71</f>
        <v>356954.66666666669</v>
      </c>
      <c r="F9" s="5">
        <f>'FY17 Transactional data'!D71</f>
        <v>356954.66666666669</v>
      </c>
      <c r="G9" s="67"/>
      <c r="H9" s="69">
        <f t="shared" si="0"/>
        <v>0</v>
      </c>
      <c r="I9" s="69">
        <f t="shared" si="1"/>
        <v>0</v>
      </c>
      <c r="J9" s="78">
        <f t="shared" si="2"/>
        <v>1</v>
      </c>
    </row>
    <row r="10" spans="1:10" x14ac:dyDescent="0.2">
      <c r="A10" s="3" t="s">
        <v>13</v>
      </c>
      <c r="B10" s="5"/>
      <c r="C10" s="5"/>
      <c r="D10" s="5"/>
      <c r="E10" s="5">
        <f>'FY17 Transactional data'!D67</f>
        <v>23026.666666666668</v>
      </c>
      <c r="F10" s="5">
        <f>'FY17 Transactional data'!D67</f>
        <v>23026.666666666668</v>
      </c>
      <c r="G10" s="67"/>
      <c r="H10" s="69">
        <f t="shared" si="0"/>
        <v>0</v>
      </c>
      <c r="I10" s="69">
        <f t="shared" si="1"/>
        <v>0</v>
      </c>
      <c r="J10" s="78">
        <f t="shared" si="2"/>
        <v>1</v>
      </c>
    </row>
    <row r="11" spans="1:10" x14ac:dyDescent="0.2">
      <c r="A11" s="3" t="s">
        <v>78</v>
      </c>
      <c r="B11" s="5"/>
      <c r="C11" s="5"/>
      <c r="D11" s="5"/>
      <c r="E11" s="5">
        <f>'FY17 Transactional data'!D63</f>
        <v>131620</v>
      </c>
      <c r="F11" s="5">
        <f>'FY17 Transactional data'!D63</f>
        <v>131620</v>
      </c>
      <c r="G11" s="75"/>
      <c r="H11" s="69">
        <f t="shared" si="0"/>
        <v>0</v>
      </c>
      <c r="I11" s="69">
        <f t="shared" si="1"/>
        <v>0</v>
      </c>
      <c r="J11" s="78">
        <f t="shared" si="2"/>
        <v>1</v>
      </c>
    </row>
    <row r="12" spans="1:10" x14ac:dyDescent="0.2">
      <c r="A12" s="3" t="s">
        <v>73</v>
      </c>
      <c r="B12" s="5"/>
      <c r="C12" s="5"/>
      <c r="D12" s="5"/>
      <c r="E12" s="5">
        <f>'FY17 Transactional data'!D65</f>
        <v>689587</v>
      </c>
      <c r="F12" s="5">
        <f>'FY17 Transactional data'!D65</f>
        <v>689587</v>
      </c>
      <c r="G12" s="75"/>
      <c r="H12" s="69">
        <f t="shared" si="0"/>
        <v>0</v>
      </c>
      <c r="I12" s="69">
        <f t="shared" si="1"/>
        <v>0</v>
      </c>
      <c r="J12" s="78">
        <f t="shared" si="2"/>
        <v>1</v>
      </c>
    </row>
    <row r="13" spans="1:10" x14ac:dyDescent="0.2">
      <c r="A13" s="3" t="s">
        <v>79</v>
      </c>
      <c r="B13" s="5"/>
      <c r="C13" s="5"/>
      <c r="D13" s="5"/>
      <c r="E13" s="5">
        <v>359541</v>
      </c>
      <c r="F13" s="5">
        <f>'FY17 Transactional data'!D69</f>
        <v>359541.33333333331</v>
      </c>
      <c r="G13" s="75"/>
      <c r="H13" s="69">
        <f t="shared" si="0"/>
        <v>0</v>
      </c>
      <c r="I13" s="69">
        <f t="shared" si="1"/>
        <v>0</v>
      </c>
      <c r="J13" s="78">
        <f t="shared" si="2"/>
        <v>0.99999907289287093</v>
      </c>
    </row>
    <row r="14" spans="1:10" x14ac:dyDescent="0.2">
      <c r="A14" s="6" t="s">
        <v>16</v>
      </c>
      <c r="B14" s="4">
        <f>'FY17 Transactional data'!D47</f>
        <v>12527930.554216867</v>
      </c>
      <c r="C14" s="4"/>
      <c r="D14" s="5"/>
      <c r="E14" s="7">
        <f>'FY17 Transactional data'!D47</f>
        <v>12527930.554216867</v>
      </c>
      <c r="F14" s="7">
        <f>'FY17 Transactional data'!D47</f>
        <v>12527930.554216867</v>
      </c>
      <c r="G14" s="67">
        <f>F14/B14</f>
        <v>1</v>
      </c>
      <c r="H14" s="69">
        <f t="shared" si="0"/>
        <v>0</v>
      </c>
      <c r="I14" s="69">
        <f t="shared" si="1"/>
        <v>0</v>
      </c>
      <c r="J14" s="78">
        <f t="shared" si="2"/>
        <v>1</v>
      </c>
    </row>
    <row r="15" spans="1:10" x14ac:dyDescent="0.2">
      <c r="A15" s="6" t="s">
        <v>17</v>
      </c>
      <c r="B15" s="4">
        <f>'FY17 Transactional data'!D61</f>
        <v>7062938.75</v>
      </c>
      <c r="C15" s="4"/>
      <c r="D15" s="5"/>
      <c r="E15" s="7">
        <f>'FY17 Transactional data'!D61</f>
        <v>7062938.75</v>
      </c>
      <c r="F15" s="7">
        <f>'FY17 Transactional data'!D61</f>
        <v>7062938.75</v>
      </c>
      <c r="G15" s="67">
        <f>F15/B15</f>
        <v>1</v>
      </c>
      <c r="H15" s="70"/>
      <c r="I15" s="70"/>
      <c r="J15" s="77"/>
    </row>
    <row r="16" spans="1:10" x14ac:dyDescent="0.2">
      <c r="A16" s="6" t="s">
        <v>18</v>
      </c>
      <c r="B16" s="4"/>
      <c r="C16" s="4">
        <v>302005</v>
      </c>
      <c r="D16" s="5"/>
      <c r="E16" s="7"/>
      <c r="F16" s="7"/>
      <c r="G16" s="67"/>
      <c r="H16" s="70"/>
      <c r="I16" s="70"/>
      <c r="J16" s="77"/>
    </row>
    <row r="17" spans="1:10" x14ac:dyDescent="0.2">
      <c r="A17" s="8" t="s">
        <v>19</v>
      </c>
      <c r="B17" s="9"/>
      <c r="C17" s="9"/>
      <c r="D17" s="10"/>
      <c r="E17" s="11"/>
      <c r="F17" s="11"/>
      <c r="G17" s="79"/>
      <c r="H17" s="80"/>
      <c r="I17" s="80"/>
      <c r="J17" s="81"/>
    </row>
    <row r="18" spans="1:10" x14ac:dyDescent="0.2">
      <c r="A18" s="66"/>
      <c r="B18" s="4"/>
      <c r="C18" s="4"/>
      <c r="D18" s="5"/>
      <c r="E18" s="7"/>
      <c r="F18" s="7"/>
      <c r="G18" s="67"/>
      <c r="H18" s="70"/>
      <c r="I18" s="70"/>
      <c r="J18" s="70"/>
    </row>
    <row r="19" spans="1:10" x14ac:dyDescent="0.2">
      <c r="A19" s="66"/>
      <c r="B19" s="4"/>
      <c r="C19" s="4"/>
      <c r="D19" s="5"/>
      <c r="E19" s="7"/>
      <c r="F19" s="7"/>
      <c r="G19" s="67"/>
    </row>
  </sheetData>
  <mergeCells count="1">
    <mergeCell ref="A1:G1"/>
  </mergeCells>
  <phoneticPr fontId="15" type="noConversion"/>
  <pageMargins left="0.75" right="0.75" top="1" bottom="1" header="0.5" footer="0.5"/>
  <pageSetup scale="35" orientation="portrait" horizontalDpi="4294967292" verticalDpi="4294967292"/>
  <colBreaks count="1" manualBreakCount="1">
    <brk id="19" max="1048575" man="1"/>
  </colBreaks>
  <ignoredErrors>
    <ignoredError sqref="J6:J7" emptyCellReferenc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graph</vt:lpstr>
      <vt:lpstr>Top 4</vt:lpstr>
      <vt:lpstr>FY17 Transactional data</vt:lpstr>
      <vt:lpstr>summary data</vt:lpstr>
    </vt:vector>
  </TitlesOfParts>
  <Company>Department of Veterans Affairs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 Department of Veterans </dc:creator>
  <cp:lastModifiedBy>Microsoft Office User</cp:lastModifiedBy>
  <cp:lastPrinted>2017-10-12T00:07:48Z</cp:lastPrinted>
  <dcterms:created xsi:type="dcterms:W3CDTF">2017-10-10T19:37:41Z</dcterms:created>
  <dcterms:modified xsi:type="dcterms:W3CDTF">2018-07-10T13:21:20Z</dcterms:modified>
</cp:coreProperties>
</file>