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5" yWindow="-120" windowWidth="12555" windowHeight="6435"/>
  </bookViews>
  <sheets>
    <sheet name="Access APG and VRM Measures" sheetId="1" r:id="rId1"/>
  </sheets>
  <calcPr calcId="145621"/>
</workbook>
</file>

<file path=xl/calcChain.xml><?xml version="1.0" encoding="utf-8"?>
<calcChain xmlns="http://schemas.openxmlformats.org/spreadsheetml/2006/main">
  <c r="C18" i="1" l="1"/>
  <c r="B18" i="1"/>
  <c r="O12" i="1" l="1"/>
  <c r="O11" i="1"/>
  <c r="O10" i="1"/>
  <c r="O9" i="1"/>
  <c r="O8" i="1"/>
  <c r="O7" i="1"/>
  <c r="O6" i="1"/>
  <c r="O5" i="1"/>
  <c r="O4" i="1"/>
  <c r="C15" i="1"/>
  <c r="K15" i="1"/>
  <c r="L15" i="1"/>
  <c r="M15" i="1"/>
  <c r="N15" i="1"/>
  <c r="S15" i="1"/>
  <c r="M4" i="1"/>
  <c r="L4" i="1"/>
  <c r="K4" i="1"/>
  <c r="M5" i="1"/>
  <c r="N5" i="1"/>
  <c r="N6" i="1"/>
  <c r="N7" i="1"/>
  <c r="N8" i="1"/>
  <c r="N9" i="1"/>
  <c r="N10" i="1"/>
  <c r="N12" i="1"/>
  <c r="N13" i="1"/>
  <c r="N14" i="1"/>
  <c r="N4" i="1"/>
  <c r="C5" i="1"/>
  <c r="C6" i="1"/>
  <c r="C7" i="1"/>
  <c r="C8" i="1"/>
  <c r="C9" i="1"/>
  <c r="C10" i="1"/>
  <c r="C12" i="1"/>
  <c r="C13" i="1"/>
  <c r="C14" i="1"/>
  <c r="M14" i="1" s="1"/>
  <c r="C4" i="1"/>
  <c r="S6" i="1"/>
  <c r="S7" i="1"/>
  <c r="S8" i="1"/>
  <c r="S9" i="1"/>
  <c r="S10" i="1"/>
  <c r="S12" i="1"/>
  <c r="S13" i="1"/>
  <c r="S14" i="1"/>
  <c r="S5" i="1"/>
  <c r="S4" i="1"/>
  <c r="K5" i="1"/>
  <c r="L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2" i="1"/>
  <c r="L12" i="1"/>
  <c r="M12" i="1"/>
  <c r="K13" i="1"/>
  <c r="L13" i="1"/>
  <c r="K14" i="1"/>
  <c r="L14" i="1"/>
  <c r="G18" i="1"/>
  <c r="O15" i="1" l="1"/>
  <c r="M13" i="1"/>
  <c r="O13" i="1"/>
  <c r="O14" i="1"/>
</calcChain>
</file>

<file path=xl/comments1.xml><?xml version="1.0" encoding="utf-8"?>
<comments xmlns="http://schemas.openxmlformats.org/spreadsheetml/2006/main">
  <authors>
    <author>Ufomata, Mamode O., VBAVACO</author>
  </authors>
  <commentList>
    <comment ref="B3" authorId="0">
      <text>
        <r>
          <rPr>
            <b/>
            <sz val="9"/>
            <color indexed="81"/>
            <rFont val="Tahoma"/>
            <charset val="1"/>
          </rPr>
          <t>Ufomata, Mamode O., VBAVACO:</t>
        </r>
        <r>
          <rPr>
            <sz val="9"/>
            <color indexed="81"/>
            <rFont val="Tahoma"/>
            <charset val="1"/>
          </rPr>
          <t xml:space="preserve">
Chris Jones</t>
        </r>
      </text>
    </comment>
    <comment ref="C3" authorId="0">
      <text>
        <r>
          <rPr>
            <b/>
            <sz val="9"/>
            <color indexed="81"/>
            <rFont val="Tahoma"/>
            <charset val="1"/>
          </rPr>
          <t>Ufomata, Mamode O., VBAVACO:</t>
        </r>
        <r>
          <rPr>
            <sz val="9"/>
            <color indexed="81"/>
            <rFont val="Tahoma"/>
            <charset val="1"/>
          </rPr>
          <t xml:space="preserve">
Chris Jones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>Ufomata, Mamode O., VBAVACO:</t>
        </r>
        <r>
          <rPr>
            <sz val="9"/>
            <color indexed="81"/>
            <rFont val="Tahoma"/>
            <charset val="1"/>
          </rPr>
          <t xml:space="preserve">
Amy Lorenz</t>
        </r>
      </text>
    </comment>
    <comment ref="F3" authorId="0">
      <text>
        <r>
          <rPr>
            <b/>
            <sz val="9"/>
            <color indexed="81"/>
            <rFont val="Tahoma"/>
            <charset val="1"/>
          </rPr>
          <t>Ufomata, Mamode O., VBAVACO:</t>
        </r>
        <r>
          <rPr>
            <sz val="9"/>
            <color indexed="81"/>
            <rFont val="Tahoma"/>
            <charset val="1"/>
          </rPr>
          <t xml:space="preserve">
Chris Jones</t>
        </r>
      </text>
    </comment>
    <comment ref="G3" authorId="0">
      <text>
        <r>
          <rPr>
            <b/>
            <sz val="9"/>
            <color indexed="81"/>
            <rFont val="Tahoma"/>
            <charset val="1"/>
          </rPr>
          <t>Ufomata, Mamode O., VBAVACO:</t>
        </r>
        <r>
          <rPr>
            <sz val="9"/>
            <color indexed="81"/>
            <rFont val="Tahoma"/>
            <charset val="1"/>
          </rPr>
          <t xml:space="preserve">
Dan Irwin</t>
        </r>
      </text>
    </comment>
    <comment ref="H3" authorId="0">
      <text>
        <r>
          <rPr>
            <b/>
            <sz val="9"/>
            <color indexed="81"/>
            <rFont val="Tahoma"/>
            <charset val="1"/>
          </rPr>
          <t>Ufomata, Mamode O., VBAVACO:</t>
        </r>
        <r>
          <rPr>
            <sz val="9"/>
            <color indexed="81"/>
            <rFont val="Tahoma"/>
            <charset val="1"/>
          </rPr>
          <t xml:space="preserve">
Dan Irwin</t>
        </r>
      </text>
    </comment>
    <comment ref="I3" authorId="0">
      <text>
        <r>
          <rPr>
            <b/>
            <sz val="9"/>
            <color indexed="81"/>
            <rFont val="Tahoma"/>
            <charset val="1"/>
          </rPr>
          <t>Ufomata, Mamode O., VBAVACO:</t>
        </r>
        <r>
          <rPr>
            <sz val="9"/>
            <color indexed="81"/>
            <rFont val="Tahoma"/>
            <charset val="1"/>
          </rPr>
          <t xml:space="preserve">
Dan Irwin</t>
        </r>
      </text>
    </comment>
    <comment ref="J3" authorId="0">
      <text>
        <r>
          <rPr>
            <b/>
            <sz val="9"/>
            <color indexed="81"/>
            <rFont val="Tahoma"/>
            <charset val="1"/>
          </rPr>
          <t>Ufomata, Mamode O., VBAVACO:</t>
        </r>
        <r>
          <rPr>
            <sz val="9"/>
            <color indexed="81"/>
            <rFont val="Tahoma"/>
            <charset val="1"/>
          </rPr>
          <t xml:space="preserve">
Chris Jones</t>
        </r>
      </text>
    </comment>
    <comment ref="P3" authorId="0">
      <text>
        <r>
          <rPr>
            <b/>
            <sz val="9"/>
            <color indexed="81"/>
            <rFont val="Tahoma"/>
            <charset val="1"/>
          </rPr>
          <t>Ufomata, Mamode O., VBAVACO:</t>
        </r>
        <r>
          <rPr>
            <sz val="9"/>
            <color indexed="81"/>
            <rFont val="Tahoma"/>
            <charset val="1"/>
          </rPr>
          <t xml:space="preserve">
Amy Lorenz</t>
        </r>
      </text>
    </comment>
    <comment ref="Q3" authorId="0">
      <text>
        <r>
          <rPr>
            <b/>
            <sz val="9"/>
            <color indexed="81"/>
            <rFont val="Tahoma"/>
            <charset val="1"/>
          </rPr>
          <t>Ufomata, Mamode O., VBAVACO:</t>
        </r>
        <r>
          <rPr>
            <sz val="9"/>
            <color indexed="81"/>
            <rFont val="Tahoma"/>
            <charset val="1"/>
          </rPr>
          <t xml:space="preserve">
Amy Lorenz</t>
        </r>
      </text>
    </comment>
    <comment ref="R3" authorId="0">
      <text>
        <r>
          <rPr>
            <b/>
            <sz val="9"/>
            <color indexed="81"/>
            <rFont val="Tahoma"/>
            <charset val="1"/>
          </rPr>
          <t>Ufomata, Mamode O., VBAVACO:</t>
        </r>
        <r>
          <rPr>
            <sz val="9"/>
            <color indexed="81"/>
            <rFont val="Tahoma"/>
            <charset val="1"/>
          </rPr>
          <t xml:space="preserve">
Amy Lorenz</t>
        </r>
      </text>
    </comment>
    <comment ref="S3" authorId="0">
      <text>
        <r>
          <rPr>
            <b/>
            <sz val="9"/>
            <color indexed="81"/>
            <rFont val="Tahoma"/>
            <charset val="1"/>
          </rPr>
          <t>Ufomata, Mamode O., VBAVACO:</t>
        </r>
        <r>
          <rPr>
            <sz val="9"/>
            <color indexed="81"/>
            <rFont val="Tahoma"/>
            <charset val="1"/>
          </rPr>
          <t xml:space="preserve">
Amy Lorenz</t>
        </r>
      </text>
    </comment>
    <comment ref="T3" authorId="0">
      <text>
        <r>
          <rPr>
            <b/>
            <sz val="9"/>
            <color indexed="81"/>
            <rFont val="Tahoma"/>
            <charset val="1"/>
          </rPr>
          <t>Ufomata, Mamode O., VBAVACO:</t>
        </r>
        <r>
          <rPr>
            <sz val="9"/>
            <color indexed="81"/>
            <rFont val="Tahoma"/>
            <charset val="1"/>
          </rPr>
          <t xml:space="preserve">
Frank Bryceland</t>
        </r>
      </text>
    </comment>
  </commentList>
</comments>
</file>

<file path=xl/sharedStrings.xml><?xml version="1.0" encoding="utf-8"?>
<sst xmlns="http://schemas.openxmlformats.org/spreadsheetml/2006/main" count="39" uniqueCount="38">
  <si>
    <t xml:space="preserve">October </t>
  </si>
  <si>
    <t xml:space="preserve">November  </t>
  </si>
  <si>
    <t xml:space="preserve">December 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</si>
  <si>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</si>
  <si>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</si>
  <si>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</si>
  <si>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</si>
  <si>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</si>
  <si>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</si>
  <si>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</si>
  <si>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</si>
  <si>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</si>
  <si>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Percent of disability compensation claims (FYTD)*</t>
  </si>
  <si>
    <t>Number of VDC Dependency add/modify completed monthly</t>
  </si>
  <si>
    <t>ACSI SEP Overall Score</t>
  </si>
  <si>
    <t>ACSI Overall Score (eBenefits)</t>
  </si>
  <si>
    <t xml:space="preserve"> ACSI score for VDC 526ez </t>
  </si>
  <si>
    <t>*Access APG</t>
  </si>
  <si>
    <t>Number of total registered users (SEP)*</t>
  </si>
  <si>
    <t>Number of total registered users (eBenefits)*</t>
  </si>
  <si>
    <t>4.5 rounded</t>
  </si>
  <si>
    <t>Disability compensation EP’s are defined as EP 010, 110, and 020 Series minus EP 029 (PMC EP).</t>
  </si>
  <si>
    <t>** Does not include Claims started by Veteran and completed by VSO</t>
  </si>
  <si>
    <t>Percentage of SEP 526ez Claims submission</t>
  </si>
  <si>
    <t>Percentage of D2D 526ez Claims submission</t>
  </si>
  <si>
    <t>Disability Compensation Establishments (Electronic + Paper)</t>
  </si>
  <si>
    <t>Disability Compensation Establishments (Electronic)</t>
  </si>
  <si>
    <t>Percent of disability compensation claims Monthly (EBEN+SEP+D2D)</t>
  </si>
  <si>
    <t>Number of Claims Submitted Monthly using D2D</t>
  </si>
  <si>
    <t>Number of total registered VSOs users (SEP)*</t>
  </si>
  <si>
    <t>Number of total registered Attorney users (SEP)*</t>
  </si>
  <si>
    <t>Number of total registered Agents users (SEP)*</t>
  </si>
  <si>
    <t>Number of Claims Submitted  Monthly using SEP**</t>
  </si>
  <si>
    <t>FY16</t>
  </si>
  <si>
    <t>Number of Claims Submitted  Monthly using eBenefits**</t>
  </si>
  <si>
    <t>Percentage of EBEN 526ez Claims submission</t>
  </si>
  <si>
    <t xml:space="preserve"> </t>
  </si>
  <si>
    <t>(Oct-Sep)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</si>
</sst>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1F497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horizontal="right" vertical="center" wrapText="1"/>
    </xf>
    <xf numFmtId="164" fontId="2" fillId="0" borderId="1" xfId="1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/>
    </xf>
    <xf numFmtId="164" fontId="0" fillId="0" borderId="0" xfId="0" applyNumberFormat="1" applyBorder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3" fontId="2" fillId="0" borderId="0" xfId="0" applyNumberFormat="1" applyFont="1" applyBorder="1" applyAlignment="1">
      <alignment horizontal="right" vertical="center" wrapText="1"/>
    </xf>
    <xf numFmtId="164" fontId="2" fillId="0" borderId="0" xfId="1" applyNumberFormat="1" applyFont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 wrapText="1"/>
    </xf>
    <xf numFmtId="3" fontId="0" fillId="0" borderId="0" xfId="0" applyNumberFormat="1" applyAlignment="1">
      <alignment horizontal="left"/>
    </xf>
    <xf numFmtId="10" fontId="0" fillId="0" borderId="0" xfId="2" applyNumberFormat="1" applyFont="1" applyAlignment="1">
      <alignment horizontal="left"/>
    </xf>
    <xf numFmtId="3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165" fontId="2" fillId="0" borderId="2" xfId="2" applyNumberFormat="1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1" xfId="0" quotePrefix="1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164" fontId="2" fillId="0" borderId="3" xfId="1" applyNumberFormat="1" applyFont="1" applyBorder="1" applyAlignment="1">
      <alignment horizontal="right" vertical="center" wrapText="1"/>
    </xf>
    <xf numFmtId="164" fontId="2" fillId="0" borderId="3" xfId="1" applyNumberFormat="1" applyFont="1" applyBorder="1" applyAlignment="1">
      <alignment horizontal="right" vertical="center" wrapText="1"/>
    </xf>
    <xf numFmtId="164" fontId="2" fillId="0" borderId="3" xfId="1" applyNumberFormat="1" applyFont="1" applyBorder="1" applyAlignment="1">
      <alignment horizontal="right" vertical="center" wrapText="1"/>
    </xf>
    <xf numFmtId="164" fontId="2" fillId="0" borderId="1" xfId="1" applyNumberFormat="1" applyFont="1" applyBorder="1" applyAlignment="1">
      <alignment horizontal="right" vertical="center" wrapText="1"/>
    </xf>
    <xf numFmtId="3" fontId="0" fillId="0" borderId="1" xfId="0" applyNumberFormat="1" applyBorder="1"/>
    <xf numFmtId="3" fontId="7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7"/>
  <sheetViews>
    <sheetView tabSelected="1" zoomScale="70" zoomScaleNormal="70" workbookViewId="0">
      <pane xSplit="1" topLeftCell="B1" activePane="topRight" state="frozen"/>
      <selection activeCell="A2" sqref="A2"/>
      <selection pane="topRight" activeCell="K23" sqref="K23"/>
    </sheetView>
  </sheetViews>
  <sheetFormatPr defaultColWidth="18.7109375" defaultRowHeight="15" x14ac:dyDescent="0.25"/>
  <cols>
    <col min="1" max="1" width="19.5703125" customWidth="1"/>
    <col min="2" max="2" width="18.7109375" customWidth="1"/>
    <col min="3" max="4" width="15.85546875" customWidth="1"/>
  </cols>
  <sheetData>
    <row r="1" spans="1:23" x14ac:dyDescent="0.25">
      <c r="H1" s="23" t="s">
        <v>21</v>
      </c>
    </row>
    <row r="3" spans="1:23" ht="88.9" customHeight="1" x14ac:dyDescent="0.3">
      <c r="A3" s="2" t="s">
        <v>33</v>
      </c>
      <c r="B3" s="2" t="s">
        <v>25</v>
      </c>
      <c r="C3" s="2" t="s">
        <v>26</v>
      </c>
      <c r="D3" s="2" t="s">
        <v>34</v>
      </c>
      <c r="E3" s="2" t="s">
        <v>32</v>
      </c>
      <c r="F3" s="2" t="s">
        <v>28</v>
      </c>
      <c r="G3" s="2" t="s">
        <v>15</v>
      </c>
      <c r="H3" s="2" t="s">
        <v>16</v>
      </c>
      <c r="I3" s="2" t="s">
        <v>14</v>
      </c>
      <c r="J3" s="2" t="s">
        <v>13</v>
      </c>
      <c r="K3" s="2" t="s">
        <v>23</v>
      </c>
      <c r="L3" s="2" t="s">
        <v>24</v>
      </c>
      <c r="M3" s="2" t="s">
        <v>35</v>
      </c>
      <c r="N3" s="2" t="s">
        <v>27</v>
      </c>
      <c r="O3" s="2" t="s">
        <v>12</v>
      </c>
      <c r="P3" s="2" t="s">
        <v>29</v>
      </c>
      <c r="Q3" s="2" t="s">
        <v>30</v>
      </c>
      <c r="R3" s="2" t="s">
        <v>31</v>
      </c>
      <c r="S3" s="2" t="s">
        <v>18</v>
      </c>
      <c r="T3" s="2" t="s">
        <v>19</v>
      </c>
      <c r="U3" s="1"/>
    </row>
    <row r="4" spans="1:23" ht="14.45" x14ac:dyDescent="0.3">
      <c r="A4" s="3" t="s">
        <v>0</v>
      </c>
      <c r="B4" s="4">
        <v>81821</v>
      </c>
      <c r="C4" s="30">
        <f>SUM(D4:F4)</f>
        <v>16849</v>
      </c>
      <c r="D4" s="4">
        <v>13308</v>
      </c>
      <c r="E4" s="4">
        <v>2941</v>
      </c>
      <c r="F4" s="4">
        <v>600</v>
      </c>
      <c r="G4" s="19">
        <v>54</v>
      </c>
      <c r="H4" s="19">
        <v>45</v>
      </c>
      <c r="I4" s="4">
        <v>53</v>
      </c>
      <c r="J4" s="4">
        <v>12481</v>
      </c>
      <c r="K4" s="21">
        <f>E4/B4</f>
        <v>3.5944317473509249E-2</v>
      </c>
      <c r="L4" s="21">
        <f>F4/B4</f>
        <v>7.3330807494408528E-3</v>
      </c>
      <c r="M4" s="21">
        <f>(D4)/B4</f>
        <v>0.16264773102259811</v>
      </c>
      <c r="N4" s="21">
        <f>(D4+E4+F4)/B4</f>
        <v>0.20592512924554821</v>
      </c>
      <c r="O4" s="21">
        <f>(SUM($C$4:C4)/SUM($B$4:B4))</f>
        <v>0.20592512924554821</v>
      </c>
      <c r="P4" s="5">
        <v>3126</v>
      </c>
      <c r="Q4" s="5">
        <v>217</v>
      </c>
      <c r="R4" s="5">
        <v>36</v>
      </c>
      <c r="S4" s="5">
        <f>SUM(P4:R4)</f>
        <v>3379</v>
      </c>
      <c r="T4" s="9">
        <v>5236697</v>
      </c>
      <c r="U4" s="1"/>
      <c r="V4" s="9"/>
    </row>
    <row r="5" spans="1:23" ht="15.75" thickBot="1" x14ac:dyDescent="0.3">
      <c r="A5" s="3" t="s">
        <v>1</v>
      </c>
      <c r="B5" s="27">
        <v>77746</v>
      </c>
      <c r="C5" s="30">
        <f t="shared" ref="C5:C15" si="0">SUM(D5:F5)</f>
        <v>15512</v>
      </c>
      <c r="D5" s="28">
        <v>12381</v>
      </c>
      <c r="E5" s="4">
        <v>2479</v>
      </c>
      <c r="F5" s="4">
        <v>652</v>
      </c>
      <c r="G5" s="20">
        <v>52</v>
      </c>
      <c r="H5" s="20">
        <v>43</v>
      </c>
      <c r="I5" s="4">
        <v>56</v>
      </c>
      <c r="J5" s="4">
        <v>10961</v>
      </c>
      <c r="K5" s="21">
        <f t="shared" ref="K5:K14" si="1">E5/B5</f>
        <v>3.1885884804362927E-2</v>
      </c>
      <c r="L5" s="21">
        <f t="shared" ref="L5:L14" si="2">F5/B5</f>
        <v>8.3862835387029551E-3</v>
      </c>
      <c r="M5" s="21">
        <f>D5/B5</f>
        <v>0.15924935044889768</v>
      </c>
      <c r="N5" s="21">
        <f t="shared" ref="N5:N15" si="3">(D5+E5+F5)/B5</f>
        <v>0.19952151879196359</v>
      </c>
      <c r="O5" s="21">
        <f>(SUM($C$4:C5)/SUM($B$4:B5))</f>
        <v>0.20280509127827182</v>
      </c>
      <c r="P5" s="5">
        <v>3175</v>
      </c>
      <c r="Q5" s="5">
        <v>222</v>
      </c>
      <c r="R5" s="5">
        <v>36</v>
      </c>
      <c r="S5" s="5">
        <f>SUM(P5:R5)</f>
        <v>3433</v>
      </c>
      <c r="T5" s="5">
        <v>5303640</v>
      </c>
      <c r="U5" s="7"/>
    </row>
    <row r="6" spans="1:23" x14ac:dyDescent="0.25">
      <c r="A6" s="3" t="s">
        <v>2</v>
      </c>
      <c r="B6" s="4">
        <v>75754</v>
      </c>
      <c r="C6" s="30">
        <f t="shared" si="0"/>
        <v>16170</v>
      </c>
      <c r="D6" s="4">
        <v>12733</v>
      </c>
      <c r="E6" s="4">
        <v>2526</v>
      </c>
      <c r="F6" s="4">
        <v>911</v>
      </c>
      <c r="G6" s="20">
        <v>51</v>
      </c>
      <c r="H6" s="20">
        <v>43</v>
      </c>
      <c r="I6" s="4">
        <v>45</v>
      </c>
      <c r="J6" s="4">
        <v>11689</v>
      </c>
      <c r="K6" s="21">
        <f t="shared" si="1"/>
        <v>3.3344773873326822E-2</v>
      </c>
      <c r="L6" s="21">
        <f t="shared" si="2"/>
        <v>1.2025767616231486E-2</v>
      </c>
      <c r="M6" s="21">
        <f>D6/B6</f>
        <v>0.16808353354278321</v>
      </c>
      <c r="N6" s="21">
        <f t="shared" si="3"/>
        <v>0.21345407503234154</v>
      </c>
      <c r="O6" s="21">
        <f>(SUM($C$4:C6)/SUM($B$4:B6))</f>
        <v>0.2062331878582872</v>
      </c>
      <c r="P6" s="5">
        <v>3221</v>
      </c>
      <c r="Q6" s="5">
        <v>223</v>
      </c>
      <c r="R6" s="5">
        <v>36</v>
      </c>
      <c r="S6" s="29">
        <f t="shared" ref="S6:S15" si="4">SUM(P6:R6)</f>
        <v>3480</v>
      </c>
      <c r="T6" s="5">
        <v>5367655</v>
      </c>
      <c r="U6" s="7"/>
    </row>
    <row r="7" spans="1:23" ht="14.45" x14ac:dyDescent="0.3">
      <c r="A7" s="3" t="s">
        <v>3</v>
      </c>
      <c r="B7" s="4">
        <v>71747</v>
      </c>
      <c r="C7" s="30">
        <f t="shared" si="0"/>
        <v>18145</v>
      </c>
      <c r="D7" s="4">
        <v>14634</v>
      </c>
      <c r="E7" s="4">
        <v>2403</v>
      </c>
      <c r="F7" s="4">
        <v>1108</v>
      </c>
      <c r="G7" s="4">
        <v>53</v>
      </c>
      <c r="H7" s="19">
        <v>49</v>
      </c>
      <c r="I7" s="4">
        <v>62</v>
      </c>
      <c r="J7" s="4">
        <v>14579</v>
      </c>
      <c r="K7" s="21">
        <f t="shared" si="1"/>
        <v>3.3492689589808632E-2</v>
      </c>
      <c r="L7" s="21">
        <f t="shared" si="2"/>
        <v>1.5443154417606311E-2</v>
      </c>
      <c r="M7" s="21">
        <f>D7/B7</f>
        <v>0.20396671637838515</v>
      </c>
      <c r="N7" s="21">
        <f t="shared" si="3"/>
        <v>0.25290256038580011</v>
      </c>
      <c r="O7" s="21">
        <f>(SUM($C$4:C7)/SUM($B$4:B7))</f>
        <v>0.21713757213385959</v>
      </c>
      <c r="P7" s="5">
        <v>3289</v>
      </c>
      <c r="Q7" s="5">
        <v>230</v>
      </c>
      <c r="R7" s="5">
        <v>36</v>
      </c>
      <c r="S7" s="29">
        <f t="shared" si="4"/>
        <v>3555</v>
      </c>
      <c r="T7" s="5">
        <v>5448492</v>
      </c>
      <c r="U7" s="7"/>
      <c r="V7" s="10"/>
      <c r="W7" s="10"/>
    </row>
    <row r="8" spans="1:23" ht="14.45" x14ac:dyDescent="0.3">
      <c r="A8" s="3" t="s">
        <v>4</v>
      </c>
      <c r="B8" s="4">
        <v>75811</v>
      </c>
      <c r="C8" s="30">
        <f t="shared" si="0"/>
        <v>18446</v>
      </c>
      <c r="D8" s="4">
        <v>14484</v>
      </c>
      <c r="E8" s="4">
        <v>2990</v>
      </c>
      <c r="F8" s="4">
        <v>972</v>
      </c>
      <c r="G8" s="4">
        <v>55</v>
      </c>
      <c r="H8" s="19">
        <v>48</v>
      </c>
      <c r="I8" s="4">
        <v>52</v>
      </c>
      <c r="J8" s="4">
        <v>13644</v>
      </c>
      <c r="K8" s="21">
        <f t="shared" si="1"/>
        <v>3.9440186780282542E-2</v>
      </c>
      <c r="L8" s="21">
        <f t="shared" si="2"/>
        <v>1.2821358378071784E-2</v>
      </c>
      <c r="M8" s="21">
        <f t="shared" ref="M8:M14" si="5">C8/B8</f>
        <v>0.2433156138291277</v>
      </c>
      <c r="N8" s="21">
        <f t="shared" si="3"/>
        <v>0.2433156138291277</v>
      </c>
      <c r="O8" s="21">
        <f>(SUM($C$4:C8)/SUM($B$4:B8))</f>
        <v>0.22232088988949511</v>
      </c>
      <c r="P8" s="5">
        <v>3351</v>
      </c>
      <c r="Q8" s="5">
        <v>237</v>
      </c>
      <c r="R8" s="5">
        <v>36</v>
      </c>
      <c r="S8" s="29">
        <f t="shared" si="4"/>
        <v>3624</v>
      </c>
      <c r="T8" s="5">
        <v>5524598</v>
      </c>
      <c r="U8" s="7"/>
    </row>
    <row r="9" spans="1:23" ht="14.45" x14ac:dyDescent="0.3">
      <c r="A9" s="3" t="s">
        <v>5</v>
      </c>
      <c r="B9" s="4">
        <v>90068</v>
      </c>
      <c r="C9" s="30">
        <f t="shared" si="0"/>
        <v>20703</v>
      </c>
      <c r="D9" s="4">
        <v>15490</v>
      </c>
      <c r="E9" s="4">
        <v>3338</v>
      </c>
      <c r="F9" s="4">
        <v>1875</v>
      </c>
      <c r="G9" s="6">
        <v>53</v>
      </c>
      <c r="H9" s="25">
        <v>44</v>
      </c>
      <c r="I9" s="4">
        <v>48</v>
      </c>
      <c r="J9" s="4">
        <v>14924</v>
      </c>
      <c r="K9" s="21">
        <f t="shared" si="1"/>
        <v>3.706088732957321E-2</v>
      </c>
      <c r="L9" s="21">
        <f t="shared" si="2"/>
        <v>2.0817604476617665E-2</v>
      </c>
      <c r="M9" s="21">
        <f t="shared" si="5"/>
        <v>0.22985966158902163</v>
      </c>
      <c r="N9" s="21">
        <f t="shared" si="3"/>
        <v>0.22985966158902163</v>
      </c>
      <c r="O9" s="21">
        <f>(SUM($C$4:C9)/SUM($B$4:B9))</f>
        <v>0.22375657314667394</v>
      </c>
      <c r="P9" s="5">
        <v>3454</v>
      </c>
      <c r="Q9" s="5">
        <v>250</v>
      </c>
      <c r="R9" s="5">
        <v>39</v>
      </c>
      <c r="S9" s="29">
        <f t="shared" si="4"/>
        <v>3743</v>
      </c>
      <c r="T9" s="5">
        <v>5603004</v>
      </c>
      <c r="U9" s="7"/>
      <c r="V9" s="10"/>
    </row>
    <row r="10" spans="1:23" ht="14.45" x14ac:dyDescent="0.3">
      <c r="A10" s="3" t="s">
        <v>6</v>
      </c>
      <c r="B10" s="22">
        <v>90921</v>
      </c>
      <c r="C10" s="30">
        <f t="shared" si="0"/>
        <v>23438</v>
      </c>
      <c r="D10" s="22">
        <v>17539</v>
      </c>
      <c r="E10" s="4">
        <v>3493</v>
      </c>
      <c r="F10" s="4">
        <v>2406</v>
      </c>
      <c r="G10" s="6">
        <v>53</v>
      </c>
      <c r="H10" s="25">
        <v>45</v>
      </c>
      <c r="I10" s="4">
        <v>52</v>
      </c>
      <c r="J10" s="22">
        <v>17711</v>
      </c>
      <c r="K10" s="21">
        <f t="shared" si="1"/>
        <v>3.8417967246290735E-2</v>
      </c>
      <c r="L10" s="21">
        <f t="shared" si="2"/>
        <v>2.6462533408123535E-2</v>
      </c>
      <c r="M10" s="21">
        <f t="shared" si="5"/>
        <v>0.25778423026583519</v>
      </c>
      <c r="N10" s="21">
        <f t="shared" si="3"/>
        <v>0.25778423026583519</v>
      </c>
      <c r="O10" s="21">
        <f>(SUM($C$4:C10)/SUM($B$4:B10))</f>
        <v>0.22924336901544334</v>
      </c>
      <c r="P10" s="5">
        <v>3536</v>
      </c>
      <c r="Q10" s="5">
        <v>255</v>
      </c>
      <c r="R10" s="5">
        <v>43</v>
      </c>
      <c r="S10" s="29">
        <f t="shared" si="4"/>
        <v>3834</v>
      </c>
      <c r="T10" s="31">
        <v>5671247</v>
      </c>
      <c r="U10" s="1"/>
    </row>
    <row r="11" spans="1:23" ht="14.45" x14ac:dyDescent="0.3">
      <c r="A11" s="3" t="s">
        <v>7</v>
      </c>
      <c r="B11" s="4">
        <v>85652</v>
      </c>
      <c r="C11" s="30">
        <v>23477</v>
      </c>
      <c r="D11" s="4">
        <v>18030</v>
      </c>
      <c r="E11" s="4">
        <v>3092</v>
      </c>
      <c r="F11" s="4">
        <v>2355</v>
      </c>
      <c r="G11" s="6">
        <v>54</v>
      </c>
      <c r="H11" s="25">
        <v>47</v>
      </c>
      <c r="I11" s="4">
        <v>43</v>
      </c>
      <c r="J11" s="4">
        <v>14370</v>
      </c>
      <c r="K11" s="21">
        <v>3.6099565684397331E-2</v>
      </c>
      <c r="L11" s="21">
        <v>2.7494979685237939E-2</v>
      </c>
      <c r="M11" s="21">
        <v>0.27409751085789008</v>
      </c>
      <c r="N11" s="21">
        <v>0.27409751085789008</v>
      </c>
      <c r="O11" s="21">
        <f>(SUM($C$4:C11)/SUM($B$4:B11))</f>
        <v>0.23515827072299544</v>
      </c>
      <c r="P11" s="29">
        <v>3642</v>
      </c>
      <c r="Q11" s="29">
        <v>260</v>
      </c>
      <c r="R11" s="29">
        <v>44</v>
      </c>
      <c r="S11" s="29">
        <v>3946</v>
      </c>
      <c r="T11" s="29">
        <v>5741657</v>
      </c>
      <c r="U11" s="1"/>
    </row>
    <row r="12" spans="1:23" ht="14.45" x14ac:dyDescent="0.3">
      <c r="A12" s="3" t="s">
        <v>8</v>
      </c>
      <c r="B12" s="22">
        <v>88752</v>
      </c>
      <c r="C12" s="30">
        <f t="shared" si="0"/>
        <v>27823</v>
      </c>
      <c r="D12" s="22">
        <v>21775</v>
      </c>
      <c r="E12" s="4">
        <v>3448</v>
      </c>
      <c r="F12" s="4">
        <v>2600</v>
      </c>
      <c r="G12" s="6">
        <v>50</v>
      </c>
      <c r="H12" s="25">
        <v>46</v>
      </c>
      <c r="I12" s="24">
        <v>54</v>
      </c>
      <c r="J12" s="22">
        <v>14045</v>
      </c>
      <c r="K12" s="21">
        <f t="shared" si="1"/>
        <v>3.8849828736253832E-2</v>
      </c>
      <c r="L12" s="21">
        <f t="shared" si="2"/>
        <v>2.9295114476293491E-2</v>
      </c>
      <c r="M12" s="21">
        <f t="shared" si="5"/>
        <v>0.31349152695150534</v>
      </c>
      <c r="N12" s="21">
        <f t="shared" si="3"/>
        <v>0.31349152695150534</v>
      </c>
      <c r="O12" s="21">
        <f>(SUM($C$4:C12)/SUM($B$4:B12))</f>
        <v>0.24457517012699925</v>
      </c>
      <c r="P12" s="5">
        <v>3702</v>
      </c>
      <c r="Q12" s="5">
        <v>266</v>
      </c>
      <c r="R12" s="5">
        <v>47</v>
      </c>
      <c r="S12" s="29">
        <f t="shared" si="4"/>
        <v>4015</v>
      </c>
      <c r="T12" s="5">
        <v>5814753</v>
      </c>
      <c r="U12" s="1"/>
    </row>
    <row r="13" spans="1:23" ht="14.45" x14ac:dyDescent="0.3">
      <c r="A13" s="3" t="s">
        <v>9</v>
      </c>
      <c r="B13" s="22">
        <v>81562</v>
      </c>
      <c r="C13" s="30">
        <f t="shared" si="0"/>
        <v>26983</v>
      </c>
      <c r="D13" s="22">
        <v>20884</v>
      </c>
      <c r="E13" s="4">
        <v>2841</v>
      </c>
      <c r="F13" s="4">
        <v>3258</v>
      </c>
      <c r="G13" s="6"/>
      <c r="H13" s="25"/>
      <c r="I13" s="24"/>
      <c r="J13" s="22">
        <v>14441</v>
      </c>
      <c r="K13" s="21">
        <f t="shared" si="1"/>
        <v>3.4832397439984307E-2</v>
      </c>
      <c r="L13" s="21">
        <f t="shared" si="2"/>
        <v>3.9945072460214316E-2</v>
      </c>
      <c r="M13" s="21">
        <f t="shared" si="5"/>
        <v>0.33082808170471545</v>
      </c>
      <c r="N13" s="21">
        <f t="shared" si="3"/>
        <v>0.33082808170471545</v>
      </c>
      <c r="O13" s="21">
        <f>(SUM($C$4:C13)/SUM($B$4:B13))</f>
        <v>0.25315612672809373</v>
      </c>
      <c r="P13" s="5">
        <v>3749</v>
      </c>
      <c r="Q13" s="5">
        <v>273</v>
      </c>
      <c r="R13" s="5">
        <v>47</v>
      </c>
      <c r="S13" s="29">
        <f t="shared" si="4"/>
        <v>4069</v>
      </c>
      <c r="T13" s="5">
        <v>5883701</v>
      </c>
      <c r="U13" s="1"/>
    </row>
    <row r="14" spans="1:23" ht="14.45" x14ac:dyDescent="0.3">
      <c r="A14" s="3" t="s">
        <v>10</v>
      </c>
      <c r="B14" s="22">
        <v>93108</v>
      </c>
      <c r="C14" s="30">
        <f t="shared" si="0"/>
        <v>29719</v>
      </c>
      <c r="D14" s="22">
        <v>22952</v>
      </c>
      <c r="E14" s="6">
        <v>2784</v>
      </c>
      <c r="F14" s="6">
        <v>3983</v>
      </c>
      <c r="G14" s="6"/>
      <c r="H14" s="25"/>
      <c r="I14" s="24"/>
      <c r="J14" s="22"/>
      <c r="K14" s="21">
        <f t="shared" si="1"/>
        <v>2.9900760407268977E-2</v>
      </c>
      <c r="L14" s="21">
        <f t="shared" si="2"/>
        <v>4.2778278987842075E-2</v>
      </c>
      <c r="M14" s="21">
        <f t="shared" si="5"/>
        <v>0.31918846930446365</v>
      </c>
      <c r="N14" s="21">
        <f t="shared" si="3"/>
        <v>0.31918846930446365</v>
      </c>
      <c r="O14" s="21">
        <f>(SUM($C$4:C14)/SUM($B$4:B14))</f>
        <v>0.25989055164512093</v>
      </c>
      <c r="P14" s="5">
        <v>3807</v>
      </c>
      <c r="Q14" s="5">
        <v>286</v>
      </c>
      <c r="R14" s="5">
        <v>51</v>
      </c>
      <c r="S14" s="29">
        <f t="shared" si="4"/>
        <v>4144</v>
      </c>
      <c r="T14" s="5">
        <v>5961219</v>
      </c>
      <c r="U14" s="1"/>
    </row>
    <row r="15" spans="1:23" thickBot="1" x14ac:dyDescent="0.35">
      <c r="A15" s="3" t="s">
        <v>11</v>
      </c>
      <c r="B15" s="26">
        <v>88821</v>
      </c>
      <c r="C15" s="30">
        <f t="shared" si="0"/>
        <v>43315</v>
      </c>
      <c r="D15" s="29">
        <v>36151</v>
      </c>
      <c r="E15" s="6">
        <v>3028</v>
      </c>
      <c r="F15" s="6">
        <v>4136</v>
      </c>
      <c r="G15" s="6"/>
      <c r="H15" s="25"/>
      <c r="I15" s="6"/>
      <c r="J15" s="22"/>
      <c r="K15" s="21">
        <f t="shared" ref="K15" si="6">E15/B15</f>
        <v>3.4091037029531306E-2</v>
      </c>
      <c r="L15" s="21">
        <f t="shared" ref="L15" si="7">F15/B15</f>
        <v>4.6565564449848572E-2</v>
      </c>
      <c r="M15" s="21">
        <f t="shared" ref="M15" si="8">C15/B15</f>
        <v>0.48766620506411773</v>
      </c>
      <c r="N15" s="21">
        <f t="shared" si="3"/>
        <v>0.48766620506411773</v>
      </c>
      <c r="O15" s="21">
        <f>(SUM($C$4:C15)/SUM($B$4:B15))</f>
        <v>0.28008620801526907</v>
      </c>
      <c r="P15" s="5">
        <v>3853</v>
      </c>
      <c r="Q15" s="5">
        <v>293</v>
      </c>
      <c r="R15" s="5">
        <v>56</v>
      </c>
      <c r="S15" s="29">
        <f t="shared" si="4"/>
        <v>4202</v>
      </c>
      <c r="T15" s="5">
        <v>6025452</v>
      </c>
    </row>
    <row r="16" spans="1:23" ht="14.45" x14ac:dyDescent="0.3">
      <c r="A16" s="12"/>
      <c r="B16" s="13"/>
      <c r="C16" s="13"/>
      <c r="D16" s="13"/>
      <c r="E16" s="13"/>
      <c r="F16" s="13"/>
      <c r="G16" s="13"/>
      <c r="H16" s="13"/>
      <c r="I16" s="13"/>
      <c r="J16" s="14"/>
      <c r="K16" s="13"/>
      <c r="L16" s="13"/>
      <c r="M16" s="13"/>
      <c r="N16" s="13"/>
      <c r="O16" s="13"/>
      <c r="P16" s="13"/>
      <c r="Q16" s="13"/>
      <c r="R16" s="13"/>
      <c r="S16" s="15"/>
      <c r="T16" s="15"/>
    </row>
    <row r="17" spans="1:21" ht="14.45" x14ac:dyDescent="0.3">
      <c r="A17" s="16" t="s">
        <v>17</v>
      </c>
      <c r="B17" s="9" t="s">
        <v>37</v>
      </c>
      <c r="C17" s="9" t="s">
        <v>37</v>
      </c>
      <c r="D17" s="9"/>
      <c r="H17" s="10"/>
    </row>
    <row r="18" spans="1:21" ht="14.45" x14ac:dyDescent="0.3">
      <c r="A18" s="8"/>
      <c r="B18" s="17">
        <f>SUM(B4:B15)</f>
        <v>1001763</v>
      </c>
      <c r="C18" s="17">
        <f>SUM(C4:C15)</f>
        <v>280580</v>
      </c>
      <c r="D18" s="17"/>
      <c r="E18" s="8"/>
      <c r="F18" s="8"/>
      <c r="G18" s="18">
        <f>C18/B18</f>
        <v>0.28008620801526907</v>
      </c>
      <c r="H18" s="8"/>
      <c r="I18" s="8"/>
      <c r="J18" s="8"/>
      <c r="K18" s="8"/>
      <c r="L18" s="8" t="s">
        <v>36</v>
      </c>
      <c r="M18" s="8"/>
      <c r="N18" s="8"/>
      <c r="O18" s="8"/>
      <c r="P18" s="8"/>
      <c r="Q18" s="8"/>
      <c r="R18" s="8"/>
      <c r="S18" s="8"/>
      <c r="T18" s="8"/>
      <c r="U18" s="11"/>
    </row>
    <row r="19" spans="1:21" ht="14.45" x14ac:dyDescent="0.3">
      <c r="G19" t="s">
        <v>20</v>
      </c>
    </row>
    <row r="21" spans="1:21" ht="14.45" x14ac:dyDescent="0.3">
      <c r="A21" t="s">
        <v>22</v>
      </c>
    </row>
    <row r="24" spans="1:21" x14ac:dyDescent="0.25">
      <c r="E24" s="4"/>
    </row>
    <row r="27" spans="1:21" x14ac:dyDescent="0.25">
      <c r="D27">
        <v>18043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customXsn xmlns="http://schemas.microsoft.com/office/2006/metadata/customXsn">
  <xsnLocation>http://vaww.oed.portal.va.gov/sites/vrm/_cts/Document/VRM Meeting Minutes Template.docx</xsnLocation>
  <cached>True</cached>
  <openByDefault>True</openByDefault>
  <xsnScope>http://vaww.oed.portal.va.gov/sites/vrm</xsnScope>
</customXsn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62CD8EAA1441449AF23C3B47FB8E09" ma:contentTypeVersion="7" ma:contentTypeDescription="Create a new document." ma:contentTypeScope="" ma:versionID="cd0644aa82f3b505914eb5bbb329609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ddf9cb212464e7a042968925c50376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3A212E-CD76-4635-9D62-4D1A594E1125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893514C6-E915-4937-AFE8-10239CBA29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87D0A2-FB7E-4779-B412-A638A7A3017B}">
  <ds:schemaRefs>
    <ds:schemaRef ds:uri="http://schemas.microsoft.com/office/2006/metadata/customXsn"/>
  </ds:schemaRefs>
</ds:datastoreItem>
</file>

<file path=customXml/itemProps4.xml><?xml version="1.0" encoding="utf-8"?>
<ds:datastoreItem xmlns:ds="http://schemas.openxmlformats.org/officeDocument/2006/customXml" ds:itemID="{9272DA27-06B3-4B0C-8686-A655752309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Access APG and VRM Measures</vt:lpstr>
    </vt:vector>
  </TitlesOfParts>
  <Company>Veteran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Martinez, Edgardo, VBAVACO</dc:creator>
  <cp:lastModifiedBy>Department of Veterans Affairs</cp:lastModifiedBy>
  <dcterms:created xsi:type="dcterms:W3CDTF">2014-04-03T18:41:23Z</dcterms:created>
  <dcterms:modified xsi:type="dcterms:W3CDTF">2017-07-24T17:13:05Z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0x0101001262CD8EAA1441449AF23C3B47FB8E09</vt:lpwstr>
  </property>
</Properties>
</file>