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porte\Downloads\"/>
    </mc:Choice>
  </mc:AlternateContent>
  <xr:revisionPtr revIDLastSave="0" documentId="13_ncr:1_{0F4F0976-9C72-4014-B1EB-2E6E1C7DDC88}" xr6:coauthVersionLast="47" xr6:coauthVersionMax="47" xr10:uidLastSave="{00000000-0000-0000-0000-000000000000}"/>
  <bookViews>
    <workbookView xWindow="-108" yWindow="-108" windowWidth="23256" windowHeight="12576" tabRatio="710" firstSheet="5" activeTab="5" xr2:uid="{00000000-000D-0000-FFFF-FFFF00000000}"/>
  </bookViews>
  <sheets>
    <sheet name="ENERO- FEB" sheetId="12" state="hidden" r:id="rId1"/>
    <sheet name="SEGUIMIETO ENERO Y FEB" sheetId="13" state="hidden" r:id="rId2"/>
    <sheet name="REPORTE A MARZO" sheetId="16" state="hidden" r:id="rId3"/>
    <sheet name=" MARZO" sheetId="15" state="hidden" r:id="rId4"/>
    <sheet name="ABRIL" sheetId="17" state="hidden" r:id="rId5"/>
    <sheet name="MAYO" sheetId="18" r:id="rId6"/>
  </sheets>
  <externalReferences>
    <externalReference r:id="rId7"/>
  </externalReferences>
  <definedNames>
    <definedName name="_xlnm._FilterDatabase" localSheetId="3" hidden="1">' MARZO'!$A$5:$AM$51</definedName>
    <definedName name="_xlnm._FilterDatabase" localSheetId="4" hidden="1">ABRIL!$A$5:$AZ$78</definedName>
    <definedName name="_xlnm._FilterDatabase" localSheetId="0" hidden="1">'ENERO- FEB'!$A$5:$AJ$51</definedName>
    <definedName name="_xlnm._FilterDatabase" localSheetId="5" hidden="1">MAYO!$A$5:$AZ$78</definedName>
    <definedName name="_xlnm._FilterDatabase" localSheetId="2" hidden="1">'REPORTE A MARZO'!$A$6:$AN$52</definedName>
    <definedName name="_xlnm._FilterDatabase" localSheetId="1" hidden="1">'SEGUIMIETO ENERO Y FEB'!$A$5:$AL$51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45" i="18" l="1"/>
  <c r="Z78" i="18" l="1"/>
  <c r="AB75" i="18" l="1"/>
  <c r="AB72" i="18"/>
  <c r="AB79" i="18"/>
  <c r="AB63" i="18"/>
  <c r="AB51" i="18"/>
  <c r="AB56" i="18"/>
  <c r="AB55" i="18"/>
  <c r="AA86" i="18"/>
  <c r="Z86" i="18"/>
  <c r="AA85" i="18"/>
  <c r="Z85" i="18"/>
  <c r="Z87" i="18" s="1"/>
  <c r="AB50" i="18"/>
  <c r="AA50" i="18"/>
  <c r="AB47" i="18"/>
  <c r="AB44" i="18"/>
  <c r="AA46" i="18"/>
  <c r="AB46" i="18" s="1"/>
  <c r="AB41" i="18"/>
  <c r="AB40" i="18"/>
  <c r="AB28" i="18"/>
  <c r="AA28" i="18"/>
  <c r="AB27" i="18"/>
  <c r="W86" i="18"/>
  <c r="T86" i="18"/>
  <c r="Q86" i="18"/>
  <c r="O86" i="18"/>
  <c r="N86" i="18"/>
  <c r="W85" i="18"/>
  <c r="W87" i="18" s="1"/>
  <c r="T85" i="18"/>
  <c r="Q85" i="18"/>
  <c r="O85" i="18"/>
  <c r="O87" i="18" s="1"/>
  <c r="N85" i="18"/>
  <c r="N87" i="18" s="1"/>
  <c r="AV80" i="18"/>
  <c r="AW80" i="18" s="1"/>
  <c r="AU80" i="18"/>
  <c r="AS80" i="18"/>
  <c r="AR80" i="18"/>
  <c r="AQ80" i="18"/>
  <c r="AP80" i="18"/>
  <c r="AO80" i="18"/>
  <c r="AM80" i="18"/>
  <c r="AL80" i="18"/>
  <c r="AJ80" i="18"/>
  <c r="AI80" i="18"/>
  <c r="AK80" i="18" s="1"/>
  <c r="AG80" i="18"/>
  <c r="AF80" i="18"/>
  <c r="AD80" i="18"/>
  <c r="AE80" i="18" s="1"/>
  <c r="AC80" i="18"/>
  <c r="AA80" i="18"/>
  <c r="AB80" i="18" s="1"/>
  <c r="Z80" i="18"/>
  <c r="W80" i="18"/>
  <c r="U80" i="18"/>
  <c r="T80" i="18"/>
  <c r="R80" i="18"/>
  <c r="S80" i="18" s="1"/>
  <c r="Q80" i="18"/>
  <c r="O80" i="18"/>
  <c r="P80" i="18" s="1"/>
  <c r="N80" i="18"/>
  <c r="AX79" i="18"/>
  <c r="X79" i="18"/>
  <c r="AY79" i="18" s="1"/>
  <c r="AZ79" i="18" s="1"/>
  <c r="P79" i="18"/>
  <c r="AV78" i="18"/>
  <c r="AU78" i="18"/>
  <c r="AS78" i="18"/>
  <c r="AT78" i="18" s="1"/>
  <c r="AR78" i="18"/>
  <c r="AP78" i="18"/>
  <c r="AQ78" i="18" s="1"/>
  <c r="AO78" i="18"/>
  <c r="AM78" i="18"/>
  <c r="AN78" i="18" s="1"/>
  <c r="AL78" i="18"/>
  <c r="AJ78" i="18"/>
  <c r="AI78" i="18"/>
  <c r="AG78" i="18"/>
  <c r="AH78" i="18" s="1"/>
  <c r="AF78" i="18"/>
  <c r="AD78" i="18"/>
  <c r="AE78" i="18" s="1"/>
  <c r="AC78" i="18"/>
  <c r="AA78" i="18"/>
  <c r="AB78" i="18" s="1"/>
  <c r="X78" i="18"/>
  <c r="W78" i="18"/>
  <c r="U78" i="18"/>
  <c r="T78" i="18"/>
  <c r="S78" i="18"/>
  <c r="R78" i="18"/>
  <c r="Q78" i="18"/>
  <c r="O78" i="18"/>
  <c r="N78" i="18"/>
  <c r="AY77" i="18"/>
  <c r="AX77" i="18"/>
  <c r="S77" i="18"/>
  <c r="P77" i="18"/>
  <c r="AY76" i="18"/>
  <c r="AY78" i="18" s="1"/>
  <c r="AX76" i="18"/>
  <c r="AX78" i="18" s="1"/>
  <c r="S76" i="18"/>
  <c r="P76" i="18"/>
  <c r="AY75" i="18"/>
  <c r="AZ75" i="18" s="1"/>
  <c r="AX75" i="18"/>
  <c r="S75" i="18"/>
  <c r="P75" i="18"/>
  <c r="AY74" i="18"/>
  <c r="AX74" i="18"/>
  <c r="S74" i="18"/>
  <c r="P74" i="18"/>
  <c r="AV73" i="18"/>
  <c r="AU73" i="18"/>
  <c r="AT73" i="18"/>
  <c r="AS73" i="18"/>
  <c r="AR73" i="18"/>
  <c r="AP73" i="18"/>
  <c r="AO73" i="18"/>
  <c r="AM73" i="18"/>
  <c r="AL73" i="18"/>
  <c r="AJ73" i="18"/>
  <c r="AK73" i="18" s="1"/>
  <c r="AI73" i="18"/>
  <c r="AG73" i="18"/>
  <c r="AH73" i="18" s="1"/>
  <c r="AF73" i="18"/>
  <c r="AD73" i="18"/>
  <c r="AE73" i="18" s="1"/>
  <c r="AC73" i="18"/>
  <c r="AA73" i="18"/>
  <c r="Z73" i="18"/>
  <c r="W73" i="18"/>
  <c r="T73" i="18"/>
  <c r="Q73" i="18"/>
  <c r="O73" i="18"/>
  <c r="N73" i="18"/>
  <c r="AX72" i="18"/>
  <c r="X72" i="18"/>
  <c r="X73" i="18" s="1"/>
  <c r="Y73" i="18" s="1"/>
  <c r="U72" i="18"/>
  <c r="U73" i="18" s="1"/>
  <c r="R72" i="18"/>
  <c r="S72" i="18" s="1"/>
  <c r="P72" i="18"/>
  <c r="AW71" i="18"/>
  <c r="AV71" i="18"/>
  <c r="AU71" i="18"/>
  <c r="AS71" i="18"/>
  <c r="AT71" i="18" s="1"/>
  <c r="AR71" i="18"/>
  <c r="AP71" i="18"/>
  <c r="AO71" i="18"/>
  <c r="AQ71" i="18" s="1"/>
  <c r="AM71" i="18"/>
  <c r="AN71" i="18" s="1"/>
  <c r="AL71" i="18"/>
  <c r="AJ71" i="18"/>
  <c r="AK71" i="18" s="1"/>
  <c r="AI71" i="18"/>
  <c r="AG71" i="18"/>
  <c r="AF71" i="18"/>
  <c r="AD71" i="18"/>
  <c r="AC71" i="18"/>
  <c r="AA71" i="18"/>
  <c r="AB71" i="18" s="1"/>
  <c r="Z71" i="18"/>
  <c r="Z83" i="18" s="1"/>
  <c r="Y71" i="18"/>
  <c r="X71" i="18"/>
  <c r="W71" i="18"/>
  <c r="U71" i="18"/>
  <c r="T71" i="18"/>
  <c r="R71" i="18"/>
  <c r="Q71" i="18"/>
  <c r="S71" i="18" s="1"/>
  <c r="O71" i="18"/>
  <c r="P71" i="18" s="1"/>
  <c r="N71" i="18"/>
  <c r="AY70" i="18"/>
  <c r="AZ70" i="18" s="1"/>
  <c r="AX70" i="18"/>
  <c r="Y70" i="18"/>
  <c r="S70" i="18"/>
  <c r="P70" i="18"/>
  <c r="AY69" i="18"/>
  <c r="AZ69" i="18" s="1"/>
  <c r="AX69" i="18"/>
  <c r="S69" i="18"/>
  <c r="P69" i="18"/>
  <c r="AY68" i="18"/>
  <c r="AZ68" i="18" s="1"/>
  <c r="AX68" i="18"/>
  <c r="S68" i="18"/>
  <c r="P68" i="18"/>
  <c r="AZ67" i="18"/>
  <c r="AY67" i="18"/>
  <c r="AX67" i="18"/>
  <c r="S67" i="18"/>
  <c r="P67" i="18"/>
  <c r="AY66" i="18"/>
  <c r="AX66" i="18"/>
  <c r="S66" i="18"/>
  <c r="P66" i="18"/>
  <c r="AY65" i="18"/>
  <c r="AX65" i="18"/>
  <c r="AZ65" i="18" s="1"/>
  <c r="Y65" i="18"/>
  <c r="S65" i="18"/>
  <c r="P65" i="18"/>
  <c r="AV64" i="18"/>
  <c r="AU64" i="18"/>
  <c r="AS64" i="18"/>
  <c r="AT64" i="18" s="1"/>
  <c r="AR64" i="18"/>
  <c r="AP64" i="18"/>
  <c r="AQ64" i="18" s="1"/>
  <c r="AO64" i="18"/>
  <c r="AM64" i="18"/>
  <c r="AN64" i="18" s="1"/>
  <c r="AL64" i="18"/>
  <c r="AK64" i="18"/>
  <c r="AJ64" i="18"/>
  <c r="AI64" i="18"/>
  <c r="AG64" i="18"/>
  <c r="AF64" i="18"/>
  <c r="AH64" i="18" s="1"/>
  <c r="AD64" i="18"/>
  <c r="AC64" i="18"/>
  <c r="AA64" i="18"/>
  <c r="AB64" i="18" s="1"/>
  <c r="Z64" i="18"/>
  <c r="X64" i="18"/>
  <c r="W64" i="18"/>
  <c r="U64" i="18"/>
  <c r="V64" i="18" s="1"/>
  <c r="T64" i="18"/>
  <c r="Q64" i="18"/>
  <c r="O64" i="18"/>
  <c r="P64" i="18" s="1"/>
  <c r="N64" i="18"/>
  <c r="AY63" i="18"/>
  <c r="AX63" i="18"/>
  <c r="X63" i="18"/>
  <c r="U63" i="18"/>
  <c r="S63" i="18"/>
  <c r="R63" i="18"/>
  <c r="R64" i="18" s="1"/>
  <c r="P63" i="18"/>
  <c r="AV62" i="18"/>
  <c r="AU62" i="18"/>
  <c r="AW62" i="18" s="1"/>
  <c r="AS62" i="18"/>
  <c r="AR62" i="18"/>
  <c r="AP62" i="18"/>
  <c r="AQ62" i="18" s="1"/>
  <c r="AO62" i="18"/>
  <c r="AM62" i="18"/>
  <c r="AN62" i="18" s="1"/>
  <c r="AL62" i="18"/>
  <c r="AJ62" i="18"/>
  <c r="AI62" i="18"/>
  <c r="AH62" i="18"/>
  <c r="AG62" i="18"/>
  <c r="AF62" i="18"/>
  <c r="AD62" i="18"/>
  <c r="AE62" i="18" s="1"/>
  <c r="AC62" i="18"/>
  <c r="AA62" i="18"/>
  <c r="AB62" i="18" s="1"/>
  <c r="Z62" i="18"/>
  <c r="X62" i="18"/>
  <c r="W62" i="18"/>
  <c r="U62" i="18"/>
  <c r="T62" i="18"/>
  <c r="R62" i="18"/>
  <c r="S62" i="18" s="1"/>
  <c r="Q62" i="18"/>
  <c r="O62" i="18"/>
  <c r="P62" i="18" s="1"/>
  <c r="N62" i="18"/>
  <c r="AY61" i="18"/>
  <c r="AX61" i="18"/>
  <c r="S61" i="18"/>
  <c r="AY60" i="18"/>
  <c r="AX60" i="18"/>
  <c r="AZ60" i="18" s="1"/>
  <c r="Y60" i="18"/>
  <c r="S60" i="18"/>
  <c r="P60" i="18"/>
  <c r="AY59" i="18"/>
  <c r="AX59" i="18"/>
  <c r="S59" i="18"/>
  <c r="AY58" i="18"/>
  <c r="AZ58" i="18" s="1"/>
  <c r="AX58" i="18"/>
  <c r="S58" i="18"/>
  <c r="P58" i="18"/>
  <c r="AV57" i="18"/>
  <c r="AW57" i="18" s="1"/>
  <c r="AU57" i="18"/>
  <c r="AS57" i="18"/>
  <c r="AT57" i="18" s="1"/>
  <c r="AR57" i="18"/>
  <c r="AP57" i="18"/>
  <c r="AO57" i="18"/>
  <c r="AQ57" i="18" s="1"/>
  <c r="AM57" i="18"/>
  <c r="AL57" i="18"/>
  <c r="AJ57" i="18"/>
  <c r="AK57" i="18" s="1"/>
  <c r="AI57" i="18"/>
  <c r="AG57" i="18"/>
  <c r="AH57" i="18" s="1"/>
  <c r="AF57" i="18"/>
  <c r="AD57" i="18"/>
  <c r="AC57" i="18"/>
  <c r="AA57" i="18"/>
  <c r="AB57" i="18" s="1"/>
  <c r="Z57" i="18"/>
  <c r="W57" i="18"/>
  <c r="T57" i="18"/>
  <c r="Q57" i="18"/>
  <c r="O57" i="18"/>
  <c r="N57" i="18"/>
  <c r="AX56" i="18"/>
  <c r="X56" i="18"/>
  <c r="X57" i="18" s="1"/>
  <c r="Y57" i="18" s="1"/>
  <c r="U56" i="18"/>
  <c r="V56" i="18" s="1"/>
  <c r="S56" i="18"/>
  <c r="R56" i="18"/>
  <c r="P56" i="18"/>
  <c r="AY55" i="18"/>
  <c r="AX55" i="18"/>
  <c r="Y55" i="18"/>
  <c r="V55" i="18"/>
  <c r="S55" i="18"/>
  <c r="P55" i="18"/>
  <c r="AU54" i="18"/>
  <c r="AR54" i="18"/>
  <c r="AO54" i="18"/>
  <c r="AL54" i="18"/>
  <c r="AI54" i="18"/>
  <c r="AF54" i="18"/>
  <c r="AC54" i="18"/>
  <c r="Z54" i="18"/>
  <c r="X54" i="18"/>
  <c r="Y54" i="18" s="1"/>
  <c r="W54" i="18"/>
  <c r="U54" i="18"/>
  <c r="T54" i="18"/>
  <c r="S54" i="18"/>
  <c r="R54" i="18"/>
  <c r="Q54" i="18"/>
  <c r="O54" i="18"/>
  <c r="P54" i="18" s="1"/>
  <c r="N54" i="18"/>
  <c r="AY53" i="18"/>
  <c r="AZ53" i="18" s="1"/>
  <c r="AX53" i="18"/>
  <c r="S53" i="18"/>
  <c r="AV52" i="18"/>
  <c r="AU52" i="18"/>
  <c r="AT52" i="18"/>
  <c r="AS52" i="18"/>
  <c r="AR52" i="18"/>
  <c r="AP52" i="18"/>
  <c r="AQ52" i="18" s="1"/>
  <c r="AO52" i="18"/>
  <c r="AM52" i="18"/>
  <c r="AN52" i="18" s="1"/>
  <c r="AL52" i="18"/>
  <c r="AJ52" i="18"/>
  <c r="AI52" i="18"/>
  <c r="AK52" i="18" s="1"/>
  <c r="AG52" i="18"/>
  <c r="AF52" i="18"/>
  <c r="AD52" i="18"/>
  <c r="AE52" i="18" s="1"/>
  <c r="AC52" i="18"/>
  <c r="AA52" i="18"/>
  <c r="AB52" i="18" s="1"/>
  <c r="Z52" i="18"/>
  <c r="W52" i="18"/>
  <c r="T52" i="18"/>
  <c r="Q52" i="18"/>
  <c r="O52" i="18"/>
  <c r="P52" i="18" s="1"/>
  <c r="N52" i="18"/>
  <c r="AX51" i="18"/>
  <c r="X51" i="18"/>
  <c r="Y51" i="18" s="1"/>
  <c r="U51" i="18"/>
  <c r="U52" i="18" s="1"/>
  <c r="S51" i="18"/>
  <c r="R51" i="18"/>
  <c r="R52" i="18" s="1"/>
  <c r="P51" i="18"/>
  <c r="AU50" i="18"/>
  <c r="AR50" i="18"/>
  <c r="AO50" i="18"/>
  <c r="AL50" i="18"/>
  <c r="AI50" i="18"/>
  <c r="AF50" i="18"/>
  <c r="AC50" i="18"/>
  <c r="Z50" i="18"/>
  <c r="X50" i="18"/>
  <c r="Y50" i="18" s="1"/>
  <c r="W50" i="18"/>
  <c r="U50" i="18"/>
  <c r="T50" i="18"/>
  <c r="V50" i="18" s="1"/>
  <c r="R50" i="18"/>
  <c r="Q50" i="18"/>
  <c r="O50" i="18"/>
  <c r="N50" i="18"/>
  <c r="AY49" i="18"/>
  <c r="AZ49" i="18" s="1"/>
  <c r="AX49" i="18"/>
  <c r="AY48" i="18"/>
  <c r="AX48" i="18"/>
  <c r="P48" i="18"/>
  <c r="AY47" i="18"/>
  <c r="AX47" i="18"/>
  <c r="AZ47" i="18" s="1"/>
  <c r="S47" i="18"/>
  <c r="W46" i="18"/>
  <c r="T46" i="18"/>
  <c r="Q46" i="18"/>
  <c r="O46" i="18"/>
  <c r="N46" i="18"/>
  <c r="AX46" i="18" s="1"/>
  <c r="AX45" i="18"/>
  <c r="Y45" i="18"/>
  <c r="X45" i="18"/>
  <c r="V45" i="18"/>
  <c r="U45" i="18"/>
  <c r="R45" i="18"/>
  <c r="AY45" i="18" s="1"/>
  <c r="AZ45" i="18" s="1"/>
  <c r="P45" i="18"/>
  <c r="AX44" i="18"/>
  <c r="Y44" i="18"/>
  <c r="X44" i="18"/>
  <c r="X46" i="18" s="1"/>
  <c r="V44" i="18"/>
  <c r="U44" i="18"/>
  <c r="U46" i="18" s="1"/>
  <c r="V46" i="18" s="1"/>
  <c r="R44" i="18"/>
  <c r="S44" i="18" s="1"/>
  <c r="P44" i="18"/>
  <c r="AU43" i="18"/>
  <c r="AR43" i="18"/>
  <c r="AO43" i="18"/>
  <c r="AL43" i="18"/>
  <c r="AI43" i="18"/>
  <c r="AF43" i="18"/>
  <c r="AC43" i="18"/>
  <c r="AA43" i="18"/>
  <c r="Z43" i="18"/>
  <c r="X43" i="18"/>
  <c r="Y43" i="18" s="1"/>
  <c r="W43" i="18"/>
  <c r="U43" i="18"/>
  <c r="V43" i="18" s="1"/>
  <c r="T43" i="18"/>
  <c r="R43" i="18"/>
  <c r="S43" i="18" s="1"/>
  <c r="Q43" i="18"/>
  <c r="P43" i="18"/>
  <c r="O43" i="18"/>
  <c r="N43" i="18"/>
  <c r="AY42" i="18"/>
  <c r="AX42" i="18"/>
  <c r="AZ42" i="18" s="1"/>
  <c r="Y42" i="18"/>
  <c r="S42" i="18"/>
  <c r="AY41" i="18"/>
  <c r="AZ41" i="18" s="1"/>
  <c r="AX41" i="18"/>
  <c r="Y41" i="18"/>
  <c r="V41" i="18"/>
  <c r="S41" i="18"/>
  <c r="AY40" i="18"/>
  <c r="AX40" i="18"/>
  <c r="Y40" i="18"/>
  <c r="V40" i="18"/>
  <c r="S40" i="18"/>
  <c r="AY39" i="18"/>
  <c r="AX39" i="18"/>
  <c r="S39" i="18"/>
  <c r="P39" i="18"/>
  <c r="AV38" i="18"/>
  <c r="AU38" i="18"/>
  <c r="AS38" i="18"/>
  <c r="AT38" i="18" s="1"/>
  <c r="AR38" i="18"/>
  <c r="AP38" i="18"/>
  <c r="AQ38" i="18" s="1"/>
  <c r="AO38" i="18"/>
  <c r="AM38" i="18"/>
  <c r="AN38" i="18" s="1"/>
  <c r="AL38" i="18"/>
  <c r="AK38" i="18"/>
  <c r="AJ38" i="18"/>
  <c r="AI38" i="18"/>
  <c r="AG38" i="18"/>
  <c r="AF38" i="18"/>
  <c r="AH38" i="18" s="1"/>
  <c r="AD38" i="18"/>
  <c r="AC38" i="18"/>
  <c r="AA38" i="18"/>
  <c r="Z38" i="18"/>
  <c r="W38" i="18"/>
  <c r="T38" i="18"/>
  <c r="R38" i="18"/>
  <c r="S38" i="18" s="1"/>
  <c r="Q38" i="18"/>
  <c r="O38" i="18"/>
  <c r="P38" i="18" s="1"/>
  <c r="N38" i="18"/>
  <c r="AX38" i="18" s="1"/>
  <c r="AX37" i="18"/>
  <c r="AE37" i="18"/>
  <c r="AB37" i="18"/>
  <c r="X37" i="18"/>
  <c r="Y37" i="18" s="1"/>
  <c r="U37" i="18"/>
  <c r="V37" i="18" s="1"/>
  <c r="S37" i="18"/>
  <c r="P37" i="18"/>
  <c r="AX36" i="18"/>
  <c r="AE36" i="18"/>
  <c r="AB36" i="18"/>
  <c r="X36" i="18"/>
  <c r="Y36" i="18" s="1"/>
  <c r="V36" i="18"/>
  <c r="U36" i="18"/>
  <c r="S36" i="18"/>
  <c r="P36" i="18"/>
  <c r="AU35" i="18"/>
  <c r="AR35" i="18"/>
  <c r="AO35" i="18"/>
  <c r="AL35" i="18"/>
  <c r="AI35" i="18"/>
  <c r="AF35" i="18"/>
  <c r="AC35" i="18"/>
  <c r="Z35" i="18"/>
  <c r="W35" i="18"/>
  <c r="U35" i="18"/>
  <c r="T35" i="18"/>
  <c r="V35" i="18" s="1"/>
  <c r="S35" i="18"/>
  <c r="R35" i="18"/>
  <c r="Q35" i="18"/>
  <c r="O35" i="18"/>
  <c r="AY35" i="18" s="1"/>
  <c r="N35" i="18"/>
  <c r="AY34" i="18"/>
  <c r="AX34" i="18"/>
  <c r="V34" i="18"/>
  <c r="P34" i="18"/>
  <c r="AY33" i="18"/>
  <c r="AZ33" i="18" s="1"/>
  <c r="AX33" i="18"/>
  <c r="V33" i="18"/>
  <c r="S33" i="18"/>
  <c r="P33" i="18"/>
  <c r="AY32" i="18"/>
  <c r="AZ32" i="18" s="1"/>
  <c r="AX32" i="18"/>
  <c r="P32" i="18"/>
  <c r="AW31" i="18"/>
  <c r="AV31" i="18"/>
  <c r="AU31" i="18"/>
  <c r="AT31" i="18"/>
  <c r="AS31" i="18"/>
  <c r="AR31" i="18"/>
  <c r="AP31" i="18"/>
  <c r="AO31" i="18"/>
  <c r="AQ31" i="18" s="1"/>
  <c r="AM31" i="18"/>
  <c r="AN31" i="18" s="1"/>
  <c r="AL31" i="18"/>
  <c r="AK31" i="18"/>
  <c r="AJ31" i="18"/>
  <c r="AI31" i="18"/>
  <c r="AG31" i="18"/>
  <c r="AH31" i="18" s="1"/>
  <c r="AF31" i="18"/>
  <c r="AD31" i="18"/>
  <c r="AE31" i="18" s="1"/>
  <c r="AC31" i="18"/>
  <c r="AA31" i="18"/>
  <c r="AB31" i="18" s="1"/>
  <c r="Z31" i="18"/>
  <c r="W31" i="18"/>
  <c r="T31" i="18"/>
  <c r="R31" i="18"/>
  <c r="Q31" i="18"/>
  <c r="S31" i="18" s="1"/>
  <c r="O31" i="18"/>
  <c r="P31" i="18" s="1"/>
  <c r="N31" i="18"/>
  <c r="AX31" i="18" s="1"/>
  <c r="AX30" i="18"/>
  <c r="AB30" i="18"/>
  <c r="X30" i="18"/>
  <c r="Y30" i="18" s="1"/>
  <c r="U30" i="18"/>
  <c r="V30" i="18" s="1"/>
  <c r="S30" i="18"/>
  <c r="P30" i="18"/>
  <c r="AX29" i="18"/>
  <c r="AB29" i="18"/>
  <c r="X29" i="18"/>
  <c r="U29" i="18"/>
  <c r="U31" i="18" s="1"/>
  <c r="V31" i="18" s="1"/>
  <c r="S29" i="18"/>
  <c r="P29" i="18"/>
  <c r="AU28" i="18"/>
  <c r="AR28" i="18"/>
  <c r="AO28" i="18"/>
  <c r="AL28" i="18"/>
  <c r="AI28" i="18"/>
  <c r="AF28" i="18"/>
  <c r="AC28" i="18"/>
  <c r="Z28" i="18"/>
  <c r="Y28" i="18"/>
  <c r="X28" i="18"/>
  <c r="W28" i="18"/>
  <c r="U28" i="18"/>
  <c r="T28" i="18"/>
  <c r="V28" i="18" s="1"/>
  <c r="R28" i="18"/>
  <c r="Q28" i="18"/>
  <c r="S28" i="18" s="1"/>
  <c r="O28" i="18"/>
  <c r="AY28" i="18" s="1"/>
  <c r="AZ28" i="18" s="1"/>
  <c r="N28" i="18"/>
  <c r="AX28" i="18" s="1"/>
  <c r="AY27" i="18"/>
  <c r="AZ27" i="18" s="1"/>
  <c r="AX27" i="18"/>
  <c r="Y27" i="18"/>
  <c r="V27" i="18"/>
  <c r="S27" i="18"/>
  <c r="P27" i="18"/>
  <c r="AV26" i="18"/>
  <c r="AU26" i="18"/>
  <c r="AW26" i="18" s="1"/>
  <c r="AS26" i="18"/>
  <c r="AR26" i="18"/>
  <c r="AP26" i="18"/>
  <c r="AO26" i="18"/>
  <c r="AM26" i="18"/>
  <c r="AL26" i="18"/>
  <c r="AJ26" i="18"/>
  <c r="AK26" i="18" s="1"/>
  <c r="AI26" i="18"/>
  <c r="AH26" i="18"/>
  <c r="AG26" i="18"/>
  <c r="AF26" i="18"/>
  <c r="AD26" i="18"/>
  <c r="AE26" i="18" s="1"/>
  <c r="AC26" i="18"/>
  <c r="AA26" i="18"/>
  <c r="Z26" i="18"/>
  <c r="W26" i="18"/>
  <c r="AX26" i="18" s="1"/>
  <c r="T26" i="18"/>
  <c r="R26" i="18"/>
  <c r="Q26" i="18"/>
  <c r="O26" i="18"/>
  <c r="P26" i="18" s="1"/>
  <c r="N26" i="18"/>
  <c r="AX25" i="18"/>
  <c r="AE25" i="18"/>
  <c r="AB25" i="18"/>
  <c r="X25" i="18"/>
  <c r="Y25" i="18" s="1"/>
  <c r="U25" i="18"/>
  <c r="V25" i="18" s="1"/>
  <c r="S25" i="18"/>
  <c r="P25" i="18"/>
  <c r="AX24" i="18"/>
  <c r="AE24" i="18"/>
  <c r="AB24" i="18"/>
  <c r="X24" i="18"/>
  <c r="X26" i="18" s="1"/>
  <c r="Y26" i="18" s="1"/>
  <c r="U24" i="18"/>
  <c r="AY24" i="18" s="1"/>
  <c r="AZ24" i="18" s="1"/>
  <c r="S24" i="18"/>
  <c r="P24" i="18"/>
  <c r="AU23" i="18"/>
  <c r="AR23" i="18"/>
  <c r="AO23" i="18"/>
  <c r="AL23" i="18"/>
  <c r="AI23" i="18"/>
  <c r="AH23" i="18"/>
  <c r="AF23" i="18"/>
  <c r="AE23" i="18"/>
  <c r="AC23" i="18"/>
  <c r="AB23" i="18"/>
  <c r="Z23" i="18"/>
  <c r="Y23" i="18"/>
  <c r="X23" i="18"/>
  <c r="W23" i="18"/>
  <c r="U23" i="18"/>
  <c r="T23" i="18"/>
  <c r="R23" i="18"/>
  <c r="S23" i="18" s="1"/>
  <c r="Q23" i="18"/>
  <c r="O23" i="18"/>
  <c r="N23" i="18"/>
  <c r="AZ22" i="18"/>
  <c r="AY22" i="18"/>
  <c r="AX22" i="18"/>
  <c r="S22" i="18"/>
  <c r="P22" i="18"/>
  <c r="AY21" i="18"/>
  <c r="AX21" i="18"/>
  <c r="S21" i="18"/>
  <c r="P21" i="18"/>
  <c r="AY20" i="18"/>
  <c r="AX20" i="18"/>
  <c r="V20" i="18"/>
  <c r="S20" i="18"/>
  <c r="P20" i="18"/>
  <c r="AV19" i="18"/>
  <c r="AW19" i="18" s="1"/>
  <c r="AU19" i="18"/>
  <c r="AS19" i="18"/>
  <c r="AR19" i="18"/>
  <c r="AT19" i="18" s="1"/>
  <c r="AP19" i="18"/>
  <c r="AO19" i="18"/>
  <c r="AM19" i="18"/>
  <c r="AL19" i="18"/>
  <c r="AN19" i="18" s="1"/>
  <c r="AJ19" i="18"/>
  <c r="AI19" i="18"/>
  <c r="AG19" i="18"/>
  <c r="AF19" i="18"/>
  <c r="AD19" i="18"/>
  <c r="AE19" i="18" s="1"/>
  <c r="AC19" i="18"/>
  <c r="AA19" i="18"/>
  <c r="Z19" i="18"/>
  <c r="W19" i="18"/>
  <c r="T19" i="18"/>
  <c r="R19" i="18"/>
  <c r="Q19" i="18"/>
  <c r="S19" i="18" s="1"/>
  <c r="O19" i="18"/>
  <c r="N19" i="18"/>
  <c r="AX18" i="18"/>
  <c r="AB18" i="18"/>
  <c r="X18" i="18"/>
  <c r="Y18" i="18" s="1"/>
  <c r="U18" i="18"/>
  <c r="V18" i="18" s="1"/>
  <c r="S18" i="18"/>
  <c r="P18" i="18"/>
  <c r="AX17" i="18"/>
  <c r="AB17" i="18"/>
  <c r="X17" i="18"/>
  <c r="U17" i="18"/>
  <c r="S17" i="18"/>
  <c r="P17" i="18"/>
  <c r="AV16" i="18"/>
  <c r="AW16" i="18" s="1"/>
  <c r="AU16" i="18"/>
  <c r="AS16" i="18"/>
  <c r="AR16" i="18"/>
  <c r="AP16" i="18"/>
  <c r="AO16" i="18"/>
  <c r="AQ16" i="18" s="1"/>
  <c r="AM16" i="18"/>
  <c r="AN16" i="18" s="1"/>
  <c r="AL16" i="18"/>
  <c r="AJ16" i="18"/>
  <c r="AI16" i="18"/>
  <c r="AG16" i="18"/>
  <c r="AH16" i="18" s="1"/>
  <c r="AF16" i="18"/>
  <c r="AD16" i="18"/>
  <c r="AC16" i="18"/>
  <c r="AA16" i="18"/>
  <c r="Z16" i="18"/>
  <c r="AB16" i="18" s="1"/>
  <c r="Y16" i="18"/>
  <c r="X16" i="18"/>
  <c r="W16" i="18"/>
  <c r="U16" i="18"/>
  <c r="T16" i="18"/>
  <c r="V16" i="18" s="1"/>
  <c r="R16" i="18"/>
  <c r="Q16" i="18"/>
  <c r="O16" i="18"/>
  <c r="AY16" i="18" s="1"/>
  <c r="N16" i="18"/>
  <c r="AX16" i="18" s="1"/>
  <c r="AY15" i="18"/>
  <c r="AZ15" i="18" s="1"/>
  <c r="AX15" i="18"/>
  <c r="Y15" i="18"/>
  <c r="V15" i="18"/>
  <c r="S15" i="18"/>
  <c r="P15" i="18"/>
  <c r="AY14" i="18"/>
  <c r="AX14" i="18"/>
  <c r="AZ14" i="18" s="1"/>
  <c r="Y14" i="18"/>
  <c r="V14" i="18"/>
  <c r="S14" i="18"/>
  <c r="P14" i="18"/>
  <c r="AY13" i="18"/>
  <c r="AZ13" i="18" s="1"/>
  <c r="AX13" i="18"/>
  <c r="Y13" i="18"/>
  <c r="V13" i="18"/>
  <c r="S13" i="18"/>
  <c r="P13" i="18"/>
  <c r="AV12" i="18"/>
  <c r="AU12" i="18"/>
  <c r="AS12" i="18"/>
  <c r="AT12" i="18" s="1"/>
  <c r="AR12" i="18"/>
  <c r="AP12" i="18"/>
  <c r="AO12" i="18"/>
  <c r="AM12" i="18"/>
  <c r="AL12" i="18"/>
  <c r="AN12" i="18" s="1"/>
  <c r="AK12" i="18"/>
  <c r="AJ12" i="18"/>
  <c r="AI12" i="18"/>
  <c r="AG12" i="18"/>
  <c r="AF12" i="18"/>
  <c r="AH12" i="18" s="1"/>
  <c r="AD12" i="18"/>
  <c r="AC12" i="18"/>
  <c r="AA12" i="18"/>
  <c r="Z12" i="18"/>
  <c r="X12" i="18"/>
  <c r="Y12" i="18" s="1"/>
  <c r="W12" i="18"/>
  <c r="T12" i="18"/>
  <c r="R12" i="18"/>
  <c r="S12" i="18" s="1"/>
  <c r="Q12" i="18"/>
  <c r="O12" i="18"/>
  <c r="P12" i="18" s="1"/>
  <c r="N12" i="18"/>
  <c r="AX11" i="18"/>
  <c r="AK11" i="18"/>
  <c r="AH11" i="18"/>
  <c r="AE11" i="18"/>
  <c r="AB11" i="18"/>
  <c r="Y11" i="18"/>
  <c r="U11" i="18"/>
  <c r="V11" i="18" s="1"/>
  <c r="S11" i="18"/>
  <c r="P11" i="18"/>
  <c r="AX10" i="18"/>
  <c r="AK10" i="18"/>
  <c r="AH10" i="18"/>
  <c r="AE10" i="18"/>
  <c r="AB10" i="18"/>
  <c r="Y10" i="18"/>
  <c r="U10" i="18"/>
  <c r="U12" i="18" s="1"/>
  <c r="V12" i="18" s="1"/>
  <c r="S10" i="18"/>
  <c r="P10" i="18"/>
  <c r="AU9" i="18"/>
  <c r="AR9" i="18"/>
  <c r="AO9" i="18"/>
  <c r="AL9" i="18"/>
  <c r="AI9" i="18"/>
  <c r="AH9" i="18"/>
  <c r="AF9" i="18"/>
  <c r="AE9" i="18"/>
  <c r="AC9" i="18"/>
  <c r="AB9" i="18"/>
  <c r="Z9" i="18"/>
  <c r="W9" i="18"/>
  <c r="Y9" i="18" s="1"/>
  <c r="V9" i="18"/>
  <c r="U9" i="18"/>
  <c r="T9" i="18"/>
  <c r="Q9" i="18"/>
  <c r="S9" i="18" s="1"/>
  <c r="O9" i="18"/>
  <c r="AY9" i="18" s="1"/>
  <c r="N9" i="18"/>
  <c r="P9" i="18" s="1"/>
  <c r="AZ8" i="18"/>
  <c r="AY8" i="18"/>
  <c r="AX8" i="18"/>
  <c r="Y8" i="18"/>
  <c r="AY7" i="18"/>
  <c r="AZ7" i="18" s="1"/>
  <c r="AX7" i="18"/>
  <c r="Y7" i="18"/>
  <c r="AY6" i="18"/>
  <c r="AZ6" i="18" s="1"/>
  <c r="AX6" i="18"/>
  <c r="S6" i="18"/>
  <c r="U11" i="17"/>
  <c r="AX80" i="17"/>
  <c r="AX79" i="17"/>
  <c r="AX73" i="17"/>
  <c r="AX72" i="17"/>
  <c r="AX64" i="17"/>
  <c r="AX63" i="17"/>
  <c r="AX57" i="17"/>
  <c r="AX56" i="17"/>
  <c r="AY55" i="17"/>
  <c r="AZ55" i="17" s="1"/>
  <c r="AX55" i="17"/>
  <c r="AX52" i="17"/>
  <c r="AX51" i="17"/>
  <c r="AX46" i="17"/>
  <c r="AX45" i="17"/>
  <c r="AX44" i="17"/>
  <c r="AX38" i="17"/>
  <c r="AX37" i="17"/>
  <c r="AX36" i="17"/>
  <c r="AX31" i="17"/>
  <c r="AX30" i="17"/>
  <c r="AX29" i="17"/>
  <c r="AX26" i="17"/>
  <c r="AX25" i="17"/>
  <c r="AX24" i="17"/>
  <c r="AX19" i="17"/>
  <c r="AX18" i="17"/>
  <c r="AX17" i="17"/>
  <c r="U56" i="17"/>
  <c r="AX62" i="18" l="1"/>
  <c r="AB38" i="18"/>
  <c r="AX50" i="18"/>
  <c r="AX52" i="18"/>
  <c r="AN57" i="18"/>
  <c r="AY62" i="18"/>
  <c r="AZ62" i="18" s="1"/>
  <c r="AT62" i="18"/>
  <c r="AE71" i="18"/>
  <c r="AE83" i="18" s="1"/>
  <c r="AQ73" i="18"/>
  <c r="O83" i="18"/>
  <c r="AK78" i="18"/>
  <c r="V80" i="18"/>
  <c r="AZ34" i="18"/>
  <c r="AW38" i="18"/>
  <c r="AZ39" i="18"/>
  <c r="AX43" i="18"/>
  <c r="AB43" i="18"/>
  <c r="Y46" i="18"/>
  <c r="AZ48" i="18"/>
  <c r="AY50" i="18"/>
  <c r="AZ50" i="18" s="1"/>
  <c r="V52" i="18"/>
  <c r="AW52" i="18"/>
  <c r="AX57" i="18"/>
  <c r="AE57" i="18"/>
  <c r="AZ59" i="18"/>
  <c r="AZ61" i="18"/>
  <c r="AK62" i="18"/>
  <c r="AZ63" i="18"/>
  <c r="Y64" i="18"/>
  <c r="AW64" i="18"/>
  <c r="AF83" i="18"/>
  <c r="AW73" i="18"/>
  <c r="AZ74" i="18"/>
  <c r="U83" i="18"/>
  <c r="AB83" i="18"/>
  <c r="AT80" i="18"/>
  <c r="AY71" i="18"/>
  <c r="P35" i="18"/>
  <c r="AX35" i="18"/>
  <c r="AZ35" i="18" s="1"/>
  <c r="S50" i="18"/>
  <c r="AH52" i="18"/>
  <c r="V62" i="18"/>
  <c r="V71" i="18"/>
  <c r="T83" i="18"/>
  <c r="AH80" i="18"/>
  <c r="AN80" i="18"/>
  <c r="AE38" i="18"/>
  <c r="AZ40" i="18"/>
  <c r="AY43" i="18"/>
  <c r="P50" i="18"/>
  <c r="AX54" i="18"/>
  <c r="AZ54" i="18" s="1"/>
  <c r="AY54" i="18"/>
  <c r="P57" i="18"/>
  <c r="AX64" i="18"/>
  <c r="AE64" i="18"/>
  <c r="AZ66" i="18"/>
  <c r="AH71" i="18"/>
  <c r="AH83" i="18" s="1"/>
  <c r="V73" i="18"/>
  <c r="P73" i="18"/>
  <c r="AB73" i="18"/>
  <c r="AN73" i="18"/>
  <c r="AZ77" i="18"/>
  <c r="Y78" i="18"/>
  <c r="Y83" i="18" s="1"/>
  <c r="AX80" i="18"/>
  <c r="Q87" i="18"/>
  <c r="AU83" i="18"/>
  <c r="AX12" i="18"/>
  <c r="AW12" i="18"/>
  <c r="AZ16" i="18"/>
  <c r="AK16" i="18"/>
  <c r="AX23" i="18"/>
  <c r="AT26" i="18"/>
  <c r="AX9" i="18"/>
  <c r="AZ9" i="18" s="1"/>
  <c r="AE12" i="18"/>
  <c r="S16" i="18"/>
  <c r="AT16" i="18"/>
  <c r="AB19" i="18"/>
  <c r="AH19" i="18"/>
  <c r="P23" i="18"/>
  <c r="V23" i="18"/>
  <c r="S26" i="18"/>
  <c r="N83" i="18"/>
  <c r="R83" i="18"/>
  <c r="AR83" i="18"/>
  <c r="AQ12" i="18"/>
  <c r="AE16" i="18"/>
  <c r="AN26" i="18"/>
  <c r="W83" i="18"/>
  <c r="Q83" i="18"/>
  <c r="AL83" i="18"/>
  <c r="P19" i="18"/>
  <c r="AK19" i="18"/>
  <c r="AQ19" i="18"/>
  <c r="AZ20" i="18"/>
  <c r="AZ21" i="18"/>
  <c r="AQ26" i="18"/>
  <c r="AI83" i="18"/>
  <c r="AC83" i="18"/>
  <c r="AO83" i="18"/>
  <c r="T87" i="18"/>
  <c r="AY64" i="18"/>
  <c r="AZ64" i="18" s="1"/>
  <c r="S64" i="18"/>
  <c r="U57" i="18"/>
  <c r="V57" i="18" s="1"/>
  <c r="S45" i="18"/>
  <c r="U19" i="18"/>
  <c r="V19" i="18" s="1"/>
  <c r="X31" i="18"/>
  <c r="Y31" i="18" s="1"/>
  <c r="V51" i="18"/>
  <c r="R73" i="18"/>
  <c r="S73" i="18" s="1"/>
  <c r="X86" i="18"/>
  <c r="Y24" i="18"/>
  <c r="X52" i="18"/>
  <c r="Y52" i="18" s="1"/>
  <c r="X80" i="18"/>
  <c r="Y80" i="18" s="1"/>
  <c r="X85" i="18"/>
  <c r="X87" i="18" s="1"/>
  <c r="X38" i="18"/>
  <c r="Y38" i="18" s="1"/>
  <c r="U85" i="18"/>
  <c r="AY36" i="18"/>
  <c r="AZ36" i="18" s="1"/>
  <c r="AY56" i="18"/>
  <c r="AZ56" i="18" s="1"/>
  <c r="AA87" i="18"/>
  <c r="AZ55" i="18"/>
  <c r="AB26" i="18"/>
  <c r="AB12" i="18"/>
  <c r="AY12" i="18"/>
  <c r="AZ12" i="18" s="1"/>
  <c r="AY52" i="18"/>
  <c r="S52" i="18"/>
  <c r="AZ78" i="18"/>
  <c r="AX73" i="18"/>
  <c r="V10" i="18"/>
  <c r="AY17" i="18"/>
  <c r="AZ17" i="18" s="1"/>
  <c r="AX19" i="18"/>
  <c r="V24" i="18"/>
  <c r="AY29" i="18"/>
  <c r="AZ29" i="18" s="1"/>
  <c r="AY51" i="18"/>
  <c r="AZ51" i="18" s="1"/>
  <c r="Y56" i="18"/>
  <c r="R57" i="18"/>
  <c r="AX71" i="18"/>
  <c r="AZ71" i="18" s="1"/>
  <c r="AY73" i="18"/>
  <c r="AZ76" i="18"/>
  <c r="P78" i="18"/>
  <c r="AY25" i="18"/>
  <c r="AZ25" i="18" s="1"/>
  <c r="AY31" i="18"/>
  <c r="AZ31" i="18" s="1"/>
  <c r="P46" i="18"/>
  <c r="Y62" i="18"/>
  <c r="AY72" i="18"/>
  <c r="AZ72" i="18" s="1"/>
  <c r="AW78" i="18"/>
  <c r="AY18" i="18"/>
  <c r="AZ18" i="18" s="1"/>
  <c r="U26" i="18"/>
  <c r="V26" i="18" s="1"/>
  <c r="AY30" i="18"/>
  <c r="AZ30" i="18" s="1"/>
  <c r="R85" i="18"/>
  <c r="R86" i="18"/>
  <c r="AZ11" i="18"/>
  <c r="P16" i="18"/>
  <c r="V17" i="18"/>
  <c r="AY23" i="18"/>
  <c r="AZ23" i="18" s="1"/>
  <c r="P28" i="18"/>
  <c r="V29" i="18"/>
  <c r="AY37" i="18"/>
  <c r="AZ37" i="18" s="1"/>
  <c r="AY44" i="18"/>
  <c r="AZ44" i="18" s="1"/>
  <c r="R46" i="18"/>
  <c r="AZ10" i="18"/>
  <c r="U38" i="18"/>
  <c r="U86" i="18"/>
  <c r="U87" i="18" s="1"/>
  <c r="Y17" i="18"/>
  <c r="Y29" i="18"/>
  <c r="X19" i="18"/>
  <c r="Y19" i="18" s="1"/>
  <c r="V78" i="18"/>
  <c r="U54" i="17"/>
  <c r="W87" i="17"/>
  <c r="W86" i="17"/>
  <c r="W85" i="17"/>
  <c r="Q85" i="17"/>
  <c r="T85" i="17"/>
  <c r="Q86" i="17"/>
  <c r="T86" i="17"/>
  <c r="Q87" i="17"/>
  <c r="T87" i="17"/>
  <c r="X79" i="17"/>
  <c r="X72" i="17"/>
  <c r="X73" i="17" s="1"/>
  <c r="X63" i="17"/>
  <c r="X64" i="17" s="1"/>
  <c r="Y64" i="17" s="1"/>
  <c r="X56" i="17"/>
  <c r="X57" i="17" s="1"/>
  <c r="Y57" i="17" s="1"/>
  <c r="X51" i="17"/>
  <c r="X52" i="17" s="1"/>
  <c r="Y52" i="17" s="1"/>
  <c r="X45" i="17"/>
  <c r="X44" i="17"/>
  <c r="Y44" i="17" s="1"/>
  <c r="X37" i="17"/>
  <c r="Y37" i="17" s="1"/>
  <c r="X36" i="17"/>
  <c r="Y36" i="17" s="1"/>
  <c r="X30" i="17"/>
  <c r="X29" i="17"/>
  <c r="Y29" i="17" s="1"/>
  <c r="X25" i="17"/>
  <c r="Y25" i="17" s="1"/>
  <c r="X24" i="17"/>
  <c r="Y24" i="17" s="1"/>
  <c r="X18" i="17"/>
  <c r="X17" i="17"/>
  <c r="Y17" i="17" s="1"/>
  <c r="U72" i="17"/>
  <c r="U73" i="17" s="1"/>
  <c r="U63" i="17"/>
  <c r="U51" i="17"/>
  <c r="V51" i="17" s="1"/>
  <c r="U45" i="17"/>
  <c r="V45" i="17" s="1"/>
  <c r="U44" i="17"/>
  <c r="V44" i="17" s="1"/>
  <c r="U37" i="17"/>
  <c r="U36" i="17"/>
  <c r="U30" i="17"/>
  <c r="U29" i="17"/>
  <c r="U25" i="17"/>
  <c r="AY25" i="17" s="1"/>
  <c r="AZ25" i="17" s="1"/>
  <c r="U24" i="17"/>
  <c r="U18" i="17"/>
  <c r="U17" i="17"/>
  <c r="U10" i="17"/>
  <c r="AY10" i="17" s="1"/>
  <c r="N85" i="17"/>
  <c r="N86" i="17"/>
  <c r="N87" i="17"/>
  <c r="O87" i="17"/>
  <c r="R72" i="17"/>
  <c r="R63" i="17"/>
  <c r="R56" i="17"/>
  <c r="AY56" i="17" s="1"/>
  <c r="AZ56" i="17" s="1"/>
  <c r="R51" i="17"/>
  <c r="Q46" i="17"/>
  <c r="T46" i="17"/>
  <c r="W46" i="17"/>
  <c r="O46" i="17"/>
  <c r="N46" i="17"/>
  <c r="R45" i="17"/>
  <c r="R44" i="17"/>
  <c r="O86" i="17"/>
  <c r="O85" i="17"/>
  <c r="Q78" i="17"/>
  <c r="R78" i="17"/>
  <c r="S78" i="17" s="1"/>
  <c r="T78" i="17"/>
  <c r="U78" i="17"/>
  <c r="V78" i="17"/>
  <c r="W78" i="17"/>
  <c r="X78" i="17"/>
  <c r="Y78" i="17"/>
  <c r="Z78" i="17"/>
  <c r="AA78" i="17"/>
  <c r="AB78" i="17"/>
  <c r="AC78" i="17"/>
  <c r="AD78" i="17"/>
  <c r="AE78" i="17"/>
  <c r="AF78" i="17"/>
  <c r="AG78" i="17"/>
  <c r="AH78" i="17"/>
  <c r="AI78" i="17"/>
  <c r="AJ78" i="17"/>
  <c r="AK78" i="17"/>
  <c r="AL78" i="17"/>
  <c r="AM78" i="17"/>
  <c r="AN78" i="17"/>
  <c r="AO78" i="17"/>
  <c r="AP78" i="17"/>
  <c r="AQ78" i="17" s="1"/>
  <c r="AR78" i="17"/>
  <c r="AT78" i="17" s="1"/>
  <c r="AS78" i="17"/>
  <c r="AU78" i="17"/>
  <c r="AV78" i="17"/>
  <c r="AW78" i="17"/>
  <c r="P75" i="17"/>
  <c r="P76" i="17"/>
  <c r="P77" i="17"/>
  <c r="P74" i="17"/>
  <c r="N78" i="17"/>
  <c r="Q80" i="17"/>
  <c r="R80" i="17"/>
  <c r="T80" i="17"/>
  <c r="U80" i="17"/>
  <c r="V80" i="17"/>
  <c r="W80" i="17"/>
  <c r="Z80" i="17"/>
  <c r="AA80" i="17"/>
  <c r="AB80" i="17"/>
  <c r="AC80" i="17"/>
  <c r="AD80" i="17"/>
  <c r="AE80" i="17" s="1"/>
  <c r="AF80" i="17"/>
  <c r="AH80" i="17" s="1"/>
  <c r="AG80" i="17"/>
  <c r="AI80" i="17"/>
  <c r="AJ80" i="17"/>
  <c r="AK80" i="17"/>
  <c r="AL80" i="17"/>
  <c r="AM80" i="17"/>
  <c r="AN80" i="17"/>
  <c r="AO80" i="17"/>
  <c r="AP80" i="17"/>
  <c r="AQ80" i="17"/>
  <c r="AR80" i="17"/>
  <c r="AS80" i="17"/>
  <c r="AT80" i="17" s="1"/>
  <c r="AU80" i="17"/>
  <c r="AV80" i="17"/>
  <c r="AW80" i="17"/>
  <c r="P79" i="17"/>
  <c r="O80" i="17"/>
  <c r="P80" i="17" s="1"/>
  <c r="N80" i="17"/>
  <c r="Q73" i="17"/>
  <c r="T73" i="17"/>
  <c r="W73" i="17"/>
  <c r="Z73" i="17"/>
  <c r="AA73" i="17"/>
  <c r="AB73" i="17"/>
  <c r="AC73" i="17"/>
  <c r="AD73" i="17"/>
  <c r="AE73" i="17"/>
  <c r="AF73" i="17"/>
  <c r="AG73" i="17"/>
  <c r="AH73" i="17" s="1"/>
  <c r="AI73" i="17"/>
  <c r="AJ73" i="17"/>
  <c r="AK73" i="17"/>
  <c r="AL73" i="17"/>
  <c r="AM73" i="17"/>
  <c r="AN73" i="17"/>
  <c r="AO73" i="17"/>
  <c r="AP73" i="17"/>
  <c r="AQ73" i="17"/>
  <c r="AR73" i="17"/>
  <c r="AS73" i="17"/>
  <c r="AT73" i="17" s="1"/>
  <c r="AU73" i="17"/>
  <c r="AV73" i="17"/>
  <c r="AW73" i="17" s="1"/>
  <c r="P72" i="17"/>
  <c r="O73" i="17"/>
  <c r="P73" i="17" s="1"/>
  <c r="N73" i="17"/>
  <c r="Q71" i="17"/>
  <c r="R71" i="17"/>
  <c r="T71" i="17"/>
  <c r="U71" i="17"/>
  <c r="W71" i="17"/>
  <c r="X71" i="17"/>
  <c r="Y71" i="17"/>
  <c r="Z71" i="17"/>
  <c r="AA71" i="17"/>
  <c r="AB71" i="17"/>
  <c r="AC71" i="17"/>
  <c r="AD71" i="17"/>
  <c r="AE71" i="17"/>
  <c r="AF71" i="17"/>
  <c r="AG71" i="17"/>
  <c r="AH71" i="17"/>
  <c r="AI71" i="17"/>
  <c r="AJ71" i="17"/>
  <c r="AK71" i="17"/>
  <c r="AL71" i="17"/>
  <c r="AM71" i="17"/>
  <c r="AN71" i="17"/>
  <c r="AO71" i="17"/>
  <c r="AP71" i="17"/>
  <c r="AQ71" i="17"/>
  <c r="AR71" i="17"/>
  <c r="AS71" i="17"/>
  <c r="AT71" i="17" s="1"/>
  <c r="AU71" i="17"/>
  <c r="AV71" i="17"/>
  <c r="AW71" i="17" s="1"/>
  <c r="P66" i="17"/>
  <c r="P67" i="17"/>
  <c r="P68" i="17"/>
  <c r="P69" i="17"/>
  <c r="P70" i="17"/>
  <c r="P65" i="17"/>
  <c r="N71" i="17"/>
  <c r="Q64" i="17"/>
  <c r="T64" i="17"/>
  <c r="U64" i="17"/>
  <c r="W64" i="17"/>
  <c r="Z64" i="17"/>
  <c r="AA64" i="17"/>
  <c r="AB64" i="17"/>
  <c r="AC64" i="17"/>
  <c r="AD64" i="17"/>
  <c r="AE64" i="17"/>
  <c r="AF64" i="17"/>
  <c r="AG64" i="17"/>
  <c r="AH64" i="17" s="1"/>
  <c r="AI64" i="17"/>
  <c r="AJ64" i="17"/>
  <c r="AK64" i="17"/>
  <c r="AL64" i="17"/>
  <c r="AM64" i="17"/>
  <c r="AN64" i="17" s="1"/>
  <c r="AO64" i="17"/>
  <c r="AP64" i="17"/>
  <c r="AQ64" i="17"/>
  <c r="AR64" i="17"/>
  <c r="AS64" i="17"/>
  <c r="AT64" i="17" s="1"/>
  <c r="AU64" i="17"/>
  <c r="AV64" i="17"/>
  <c r="AW64" i="17" s="1"/>
  <c r="P63" i="17"/>
  <c r="O64" i="17"/>
  <c r="P64" i="17" s="1"/>
  <c r="N64" i="17"/>
  <c r="Q62" i="17"/>
  <c r="R62" i="17"/>
  <c r="T62" i="17"/>
  <c r="U62" i="17"/>
  <c r="V62" i="17" s="1"/>
  <c r="W62" i="17"/>
  <c r="X62" i="17"/>
  <c r="Y62" i="17" s="1"/>
  <c r="Z62" i="17"/>
  <c r="AA62" i="17"/>
  <c r="AB62" i="17" s="1"/>
  <c r="AC62" i="17"/>
  <c r="AD62" i="17"/>
  <c r="AE62" i="17" s="1"/>
  <c r="AF62" i="17"/>
  <c r="AH62" i="17" s="1"/>
  <c r="AG62" i="17"/>
  <c r="AI62" i="17"/>
  <c r="AJ62" i="17"/>
  <c r="AK62" i="17"/>
  <c r="AL62" i="17"/>
  <c r="AM62" i="17"/>
  <c r="AN62" i="17"/>
  <c r="AO62" i="17"/>
  <c r="AP62" i="17"/>
  <c r="AQ62" i="17"/>
  <c r="AR62" i="17"/>
  <c r="AS62" i="17"/>
  <c r="AT62" i="17" s="1"/>
  <c r="AU62" i="17"/>
  <c r="AV62" i="17"/>
  <c r="AW62" i="17" s="1"/>
  <c r="O62" i="17"/>
  <c r="P62" i="17" s="1"/>
  <c r="N62" i="17"/>
  <c r="Y55" i="17"/>
  <c r="V56" i="17"/>
  <c r="V55" i="17"/>
  <c r="S55" i="17"/>
  <c r="Q57" i="17"/>
  <c r="R57" i="17"/>
  <c r="T57" i="17"/>
  <c r="U57" i="17"/>
  <c r="W57" i="17"/>
  <c r="Z57" i="17"/>
  <c r="AA57" i="17"/>
  <c r="AB57" i="17"/>
  <c r="AC57" i="17"/>
  <c r="AD57" i="17"/>
  <c r="AE57" i="17"/>
  <c r="AF57" i="17"/>
  <c r="AG57" i="17"/>
  <c r="AH57" i="17" s="1"/>
  <c r="AI57" i="17"/>
  <c r="AJ57" i="17"/>
  <c r="AK57" i="17"/>
  <c r="AL57" i="17"/>
  <c r="AM57" i="17"/>
  <c r="AN57" i="17"/>
  <c r="AO57" i="17"/>
  <c r="AP57" i="17"/>
  <c r="AQ57" i="17"/>
  <c r="AR57" i="17"/>
  <c r="AS57" i="17"/>
  <c r="AU57" i="17"/>
  <c r="AV57" i="17"/>
  <c r="AW57" i="17" s="1"/>
  <c r="P56" i="17"/>
  <c r="P55" i="17"/>
  <c r="O57" i="17"/>
  <c r="P57" i="17" s="1"/>
  <c r="N57" i="17"/>
  <c r="N52" i="17"/>
  <c r="Q54" i="17"/>
  <c r="R54" i="17"/>
  <c r="S54" i="17" s="1"/>
  <c r="T54" i="17"/>
  <c r="W54" i="17"/>
  <c r="X54" i="17"/>
  <c r="Y54" i="17"/>
  <c r="N54" i="17"/>
  <c r="Q52" i="17"/>
  <c r="T52" i="17"/>
  <c r="U52" i="17"/>
  <c r="W52" i="17"/>
  <c r="Z52" i="17"/>
  <c r="AA52" i="17"/>
  <c r="AB52" i="17"/>
  <c r="AC52" i="17"/>
  <c r="AD52" i="17"/>
  <c r="AE52" i="17"/>
  <c r="AF52" i="17"/>
  <c r="AG52" i="17"/>
  <c r="AH52" i="17"/>
  <c r="AI52" i="17"/>
  <c r="AJ52" i="17"/>
  <c r="AK52" i="17"/>
  <c r="AL52" i="17"/>
  <c r="AM52" i="17"/>
  <c r="AN52" i="17"/>
  <c r="AO52" i="17"/>
  <c r="AP52" i="17"/>
  <c r="AQ52" i="17"/>
  <c r="AR52" i="17"/>
  <c r="AS52" i="17"/>
  <c r="AT52" i="17" s="1"/>
  <c r="AU52" i="17"/>
  <c r="AV52" i="17"/>
  <c r="AW52" i="17" s="1"/>
  <c r="P51" i="17"/>
  <c r="O52" i="17"/>
  <c r="P52" i="17" s="1"/>
  <c r="Q50" i="17"/>
  <c r="R50" i="17"/>
  <c r="S50" i="17" s="1"/>
  <c r="T50" i="17"/>
  <c r="U50" i="17"/>
  <c r="W50" i="17"/>
  <c r="X50" i="17"/>
  <c r="Y50" i="17"/>
  <c r="O50" i="17"/>
  <c r="P50" i="17" s="1"/>
  <c r="N50" i="17"/>
  <c r="X43" i="17"/>
  <c r="AA43" i="17"/>
  <c r="Z43" i="17"/>
  <c r="W43" i="17"/>
  <c r="U43" i="17"/>
  <c r="V43" i="17" s="1"/>
  <c r="T43" i="17"/>
  <c r="O43" i="17"/>
  <c r="N43" i="17"/>
  <c r="AE38" i="17"/>
  <c r="AE37" i="17"/>
  <c r="AE36" i="17"/>
  <c r="AB38" i="17"/>
  <c r="AB37" i="17"/>
  <c r="AB36" i="17"/>
  <c r="S38" i="17"/>
  <c r="S37" i="17"/>
  <c r="S36" i="17"/>
  <c r="P37" i="17"/>
  <c r="P36" i="17"/>
  <c r="Q38" i="17"/>
  <c r="R38" i="17"/>
  <c r="T38" i="17"/>
  <c r="W38" i="17"/>
  <c r="Z38" i="17"/>
  <c r="AA38" i="17"/>
  <c r="AC38" i="17"/>
  <c r="AD38" i="17"/>
  <c r="AF38" i="17"/>
  <c r="AG38" i="17"/>
  <c r="AH38" i="17" s="1"/>
  <c r="AI38" i="17"/>
  <c r="AJ38" i="17"/>
  <c r="AK38" i="17"/>
  <c r="AL38" i="17"/>
  <c r="AM38" i="17"/>
  <c r="AN38" i="17" s="1"/>
  <c r="AO38" i="17"/>
  <c r="AP38" i="17"/>
  <c r="AQ38" i="17"/>
  <c r="AR38" i="17"/>
  <c r="AS38" i="17"/>
  <c r="AT38" i="17" s="1"/>
  <c r="AU38" i="17"/>
  <c r="AV38" i="17"/>
  <c r="AW38" i="17" s="1"/>
  <c r="O38" i="17"/>
  <c r="P38" i="17" s="1"/>
  <c r="N38" i="17"/>
  <c r="AB30" i="17"/>
  <c r="AB29" i="17"/>
  <c r="Y30" i="17"/>
  <c r="S30" i="17"/>
  <c r="S29" i="17"/>
  <c r="T31" i="17"/>
  <c r="W31" i="17"/>
  <c r="Z31" i="17"/>
  <c r="AA31" i="17"/>
  <c r="AB31" i="17" s="1"/>
  <c r="AC31" i="17"/>
  <c r="AD31" i="17"/>
  <c r="AE31" i="17"/>
  <c r="AF31" i="17"/>
  <c r="AG31" i="17"/>
  <c r="AH31" i="17"/>
  <c r="AI31" i="17"/>
  <c r="AJ31" i="17"/>
  <c r="AK31" i="17"/>
  <c r="AL31" i="17"/>
  <c r="AM31" i="17"/>
  <c r="AN31" i="17"/>
  <c r="AO31" i="17"/>
  <c r="AP31" i="17"/>
  <c r="AQ31" i="17"/>
  <c r="AR31" i="17"/>
  <c r="AS31" i="17"/>
  <c r="AT31" i="17"/>
  <c r="AU31" i="17"/>
  <c r="AV31" i="17"/>
  <c r="AW31" i="17" s="1"/>
  <c r="Q31" i="17"/>
  <c r="R31" i="17"/>
  <c r="S31" i="17" s="1"/>
  <c r="O31" i="17"/>
  <c r="N31" i="17"/>
  <c r="AE26" i="17"/>
  <c r="AE25" i="17"/>
  <c r="AE24" i="17"/>
  <c r="AB26" i="17"/>
  <c r="AB25" i="17"/>
  <c r="AB24" i="17"/>
  <c r="S25" i="17"/>
  <c r="S24" i="17"/>
  <c r="Q26" i="17"/>
  <c r="R26" i="17"/>
  <c r="S26" i="17" s="1"/>
  <c r="T26" i="17"/>
  <c r="W26" i="17"/>
  <c r="Z26" i="17"/>
  <c r="AA26" i="17"/>
  <c r="AC26" i="17"/>
  <c r="AD26" i="17"/>
  <c r="AF26" i="17"/>
  <c r="AG26" i="17"/>
  <c r="AH26" i="17" s="1"/>
  <c r="AI26" i="17"/>
  <c r="AJ26" i="17"/>
  <c r="AK26" i="17"/>
  <c r="AL26" i="17"/>
  <c r="AM26" i="17"/>
  <c r="AN26" i="17"/>
  <c r="AO26" i="17"/>
  <c r="AP26" i="17"/>
  <c r="AQ26" i="17" s="1"/>
  <c r="AR26" i="17"/>
  <c r="AS26" i="17"/>
  <c r="AT26" i="17" s="1"/>
  <c r="AU26" i="17"/>
  <c r="AV26" i="17"/>
  <c r="AW26" i="17"/>
  <c r="P25" i="17"/>
  <c r="P24" i="17"/>
  <c r="O26" i="17"/>
  <c r="N26" i="17"/>
  <c r="AB18" i="17"/>
  <c r="AB17" i="17"/>
  <c r="Y18" i="17"/>
  <c r="V18" i="17"/>
  <c r="S17" i="17"/>
  <c r="S18" i="17"/>
  <c r="P17" i="17"/>
  <c r="T19" i="17"/>
  <c r="W19" i="17"/>
  <c r="Z19" i="17"/>
  <c r="AA19" i="17"/>
  <c r="AB19" i="17" s="1"/>
  <c r="AC19" i="17"/>
  <c r="AD19" i="17"/>
  <c r="AE19" i="17" s="1"/>
  <c r="AF19" i="17"/>
  <c r="AG19" i="17"/>
  <c r="AH19" i="17"/>
  <c r="AI19" i="17"/>
  <c r="AJ19" i="17"/>
  <c r="AK19" i="17"/>
  <c r="AL19" i="17"/>
  <c r="AM19" i="17"/>
  <c r="AN19" i="17"/>
  <c r="AO19" i="17"/>
  <c r="AP19" i="17"/>
  <c r="AQ19" i="17"/>
  <c r="AR19" i="17"/>
  <c r="AS19" i="17"/>
  <c r="AT19" i="17"/>
  <c r="AU19" i="17"/>
  <c r="AV19" i="17"/>
  <c r="AW19" i="17"/>
  <c r="Q19" i="17"/>
  <c r="R19" i="17"/>
  <c r="S19" i="17" s="1"/>
  <c r="N19" i="17"/>
  <c r="O19" i="17"/>
  <c r="P19" i="17" s="1"/>
  <c r="X12" i="17"/>
  <c r="Y12" i="17" s="1"/>
  <c r="W12" i="17"/>
  <c r="T12" i="17"/>
  <c r="R12" i="17"/>
  <c r="Q12" i="17"/>
  <c r="O12" i="17"/>
  <c r="N12" i="17"/>
  <c r="P45" i="17"/>
  <c r="P44" i="17"/>
  <c r="P30" i="17"/>
  <c r="P29" i="17"/>
  <c r="P18" i="17"/>
  <c r="V13" i="17"/>
  <c r="AX11" i="17"/>
  <c r="AY11" i="17"/>
  <c r="AZ11" i="17"/>
  <c r="U16" i="17"/>
  <c r="V15" i="17"/>
  <c r="V14" i="17"/>
  <c r="Y13" i="17"/>
  <c r="Y15" i="17"/>
  <c r="Y14" i="17"/>
  <c r="S13" i="17"/>
  <c r="P13" i="17"/>
  <c r="N16" i="17"/>
  <c r="W16" i="17"/>
  <c r="X16" i="17"/>
  <c r="Z16" i="17"/>
  <c r="AA16" i="17"/>
  <c r="AB16" i="17" s="1"/>
  <c r="AC16" i="17"/>
  <c r="AD16" i="17"/>
  <c r="AE16" i="17"/>
  <c r="AF16" i="17"/>
  <c r="AG16" i="17"/>
  <c r="AH16" i="17"/>
  <c r="AI16" i="17"/>
  <c r="AJ16" i="17"/>
  <c r="AK16" i="17" s="1"/>
  <c r="AL16" i="17"/>
  <c r="AM16" i="17"/>
  <c r="AN16" i="17" s="1"/>
  <c r="AO16" i="17"/>
  <c r="AP16" i="17"/>
  <c r="AQ16" i="17"/>
  <c r="AR16" i="17"/>
  <c r="AS16" i="17"/>
  <c r="AT16" i="17"/>
  <c r="AU16" i="17"/>
  <c r="AV16" i="17"/>
  <c r="AW16" i="17"/>
  <c r="T16" i="17"/>
  <c r="S14" i="17"/>
  <c r="S15" i="17"/>
  <c r="P14" i="17"/>
  <c r="P15" i="17"/>
  <c r="O16" i="17"/>
  <c r="P16" i="17" s="1"/>
  <c r="AH10" i="17"/>
  <c r="AK10" i="17"/>
  <c r="AK11" i="17"/>
  <c r="AH11" i="17"/>
  <c r="AE11" i="17"/>
  <c r="AE10" i="17"/>
  <c r="AB11" i="17"/>
  <c r="AB10" i="17"/>
  <c r="Y11" i="17"/>
  <c r="Y10" i="17"/>
  <c r="V11" i="17"/>
  <c r="V10" i="17"/>
  <c r="S10" i="17"/>
  <c r="S11" i="17"/>
  <c r="P11" i="17"/>
  <c r="P10" i="17"/>
  <c r="AV12" i="17"/>
  <c r="AU12" i="17"/>
  <c r="AS12" i="17"/>
  <c r="AR12" i="17"/>
  <c r="AP12" i="17"/>
  <c r="AO12" i="17"/>
  <c r="AM12" i="17"/>
  <c r="AL12" i="17"/>
  <c r="AJ12" i="17"/>
  <c r="AI12" i="17"/>
  <c r="AG12" i="17"/>
  <c r="AF12" i="17"/>
  <c r="AD12" i="17"/>
  <c r="AC12" i="17"/>
  <c r="AA12" i="17"/>
  <c r="Z12" i="17"/>
  <c r="U9" i="17"/>
  <c r="T9" i="17"/>
  <c r="Q9" i="17"/>
  <c r="O9" i="17"/>
  <c r="N9" i="17"/>
  <c r="V34" i="15"/>
  <c r="U34" i="15"/>
  <c r="T34" i="15"/>
  <c r="AZ52" i="18" l="1"/>
  <c r="AZ43" i="18"/>
  <c r="AX83" i="18"/>
  <c r="R87" i="18"/>
  <c r="AY45" i="17"/>
  <c r="AZ45" i="17" s="1"/>
  <c r="AY80" i="18"/>
  <c r="AZ80" i="18" s="1"/>
  <c r="V25" i="17"/>
  <c r="AY36" i="17"/>
  <c r="AZ36" i="17" s="1"/>
  <c r="AY26" i="18"/>
  <c r="AZ26" i="18" s="1"/>
  <c r="AY83" i="18"/>
  <c r="V38" i="18"/>
  <c r="AY38" i="18"/>
  <c r="AZ38" i="18" s="1"/>
  <c r="AZ73" i="18"/>
  <c r="AY46" i="18"/>
  <c r="AZ46" i="18" s="1"/>
  <c r="S46" i="18"/>
  <c r="AY57" i="18"/>
  <c r="AZ57" i="18" s="1"/>
  <c r="S57" i="18"/>
  <c r="AY19" i="18"/>
  <c r="AZ19" i="18" s="1"/>
  <c r="U26" i="17"/>
  <c r="AY24" i="17"/>
  <c r="AZ24" i="17" s="1"/>
  <c r="S51" i="17"/>
  <c r="AY51" i="17"/>
  <c r="AZ51" i="17" s="1"/>
  <c r="V37" i="17"/>
  <c r="AY37" i="17"/>
  <c r="AZ37" i="17" s="1"/>
  <c r="R86" i="17"/>
  <c r="AY44" i="17"/>
  <c r="AZ44" i="17" s="1"/>
  <c r="V17" i="17"/>
  <c r="AY17" i="17"/>
  <c r="AZ17" i="17" s="1"/>
  <c r="S63" i="17"/>
  <c r="AY63" i="17"/>
  <c r="AZ63" i="17" s="1"/>
  <c r="U85" i="17"/>
  <c r="AY18" i="17"/>
  <c r="AZ18" i="17" s="1"/>
  <c r="X80" i="17"/>
  <c r="AY79" i="17"/>
  <c r="AZ79" i="17" s="1"/>
  <c r="V29" i="17"/>
  <c r="AY29" i="17"/>
  <c r="AZ29" i="17" s="1"/>
  <c r="S72" i="17"/>
  <c r="AY72" i="17"/>
  <c r="AZ72" i="17" s="1"/>
  <c r="R64" i="17"/>
  <c r="X31" i="17"/>
  <c r="Y31" i="17" s="1"/>
  <c r="V30" i="17"/>
  <c r="AY30" i="17"/>
  <c r="AZ30" i="17" s="1"/>
  <c r="V57" i="17"/>
  <c r="AY57" i="17"/>
  <c r="AZ57" i="17" s="1"/>
  <c r="R85" i="17"/>
  <c r="S56" i="17"/>
  <c r="S57" i="17"/>
  <c r="U86" i="17"/>
  <c r="U46" i="17"/>
  <c r="V46" i="17" s="1"/>
  <c r="U38" i="17"/>
  <c r="X38" i="17"/>
  <c r="Y38" i="17" s="1"/>
  <c r="R46" i="17"/>
  <c r="S45" i="17"/>
  <c r="R73" i="17"/>
  <c r="Y56" i="17"/>
  <c r="X85" i="17"/>
  <c r="U12" i="17"/>
  <c r="V12" i="17" s="1"/>
  <c r="V26" i="17"/>
  <c r="S44" i="17"/>
  <c r="X86" i="17"/>
  <c r="X46" i="17"/>
  <c r="Y46" i="17" s="1"/>
  <c r="Y73" i="17"/>
  <c r="Y51" i="17"/>
  <c r="Y45" i="17"/>
  <c r="X26" i="17"/>
  <c r="Y26" i="17" s="1"/>
  <c r="X19" i="17"/>
  <c r="Y19" i="17" s="1"/>
  <c r="V73" i="17"/>
  <c r="V36" i="17"/>
  <c r="U31" i="17"/>
  <c r="V24" i="17"/>
  <c r="U19" i="17"/>
  <c r="R52" i="17"/>
  <c r="P46" i="17"/>
  <c r="AT57" i="17"/>
  <c r="P9" i="17"/>
  <c r="V50" i="17"/>
  <c r="V52" i="17"/>
  <c r="AB12" i="17"/>
  <c r="S62" i="17"/>
  <c r="AE12" i="17"/>
  <c r="AH12" i="17"/>
  <c r="S80" i="17"/>
  <c r="AK12" i="17"/>
  <c r="V64" i="17"/>
  <c r="AQ12" i="17"/>
  <c r="P26" i="17"/>
  <c r="AB43" i="17"/>
  <c r="AX12" i="17"/>
  <c r="Y43" i="17"/>
  <c r="V71" i="17"/>
  <c r="S12" i="17"/>
  <c r="S71" i="17"/>
  <c r="P43" i="17"/>
  <c r="P31" i="17"/>
  <c r="P12" i="17"/>
  <c r="V16" i="17"/>
  <c r="AN12" i="17"/>
  <c r="AT12" i="17"/>
  <c r="AW12" i="17"/>
  <c r="Y16" i="17"/>
  <c r="AX10" i="17"/>
  <c r="AZ10" i="17" s="1"/>
  <c r="AZ83" i="18" l="1"/>
  <c r="R87" i="17"/>
  <c r="S64" i="17"/>
  <c r="AY64" i="17"/>
  <c r="AZ64" i="17" s="1"/>
  <c r="V38" i="17"/>
  <c r="AY38" i="17"/>
  <c r="AZ38" i="17" s="1"/>
  <c r="Y80" i="17"/>
  <c r="AY80" i="17"/>
  <c r="AZ80" i="17" s="1"/>
  <c r="S52" i="17"/>
  <c r="AY52" i="17"/>
  <c r="AZ52" i="17" s="1"/>
  <c r="U87" i="17"/>
  <c r="V19" i="17"/>
  <c r="AY19" i="17"/>
  <c r="AZ19" i="17" s="1"/>
  <c r="S73" i="17"/>
  <c r="AY73" i="17"/>
  <c r="AZ73" i="17" s="1"/>
  <c r="V31" i="17"/>
  <c r="AY31" i="17"/>
  <c r="AZ31" i="17" s="1"/>
  <c r="AY46" i="17"/>
  <c r="AZ46" i="17" s="1"/>
  <c r="AY26" i="17"/>
  <c r="AZ26" i="17" s="1"/>
  <c r="S46" i="17"/>
  <c r="X87" i="17"/>
  <c r="AY12" i="17"/>
  <c r="AZ12" i="17" s="1"/>
  <c r="Y60" i="17"/>
  <c r="AY41" i="17"/>
  <c r="Y41" i="17"/>
  <c r="AY27" i="17"/>
  <c r="AX27" i="17"/>
  <c r="Y27" i="17"/>
  <c r="X23" i="17"/>
  <c r="Y7" i="17"/>
  <c r="Y8" i="17"/>
  <c r="AX77" i="17"/>
  <c r="AY7" i="17"/>
  <c r="AY8" i="17"/>
  <c r="AY13" i="17"/>
  <c r="AY14" i="17"/>
  <c r="AY15" i="17"/>
  <c r="AY20" i="17"/>
  <c r="AY21" i="17"/>
  <c r="AY22" i="17"/>
  <c r="AY32" i="17"/>
  <c r="AY33" i="17"/>
  <c r="AY34" i="17"/>
  <c r="AY39" i="17"/>
  <c r="AY40" i="17"/>
  <c r="AY42" i="17"/>
  <c r="AY47" i="17"/>
  <c r="AY48" i="17"/>
  <c r="AY49" i="17"/>
  <c r="AY53" i="17"/>
  <c r="AY58" i="17"/>
  <c r="AY59" i="17"/>
  <c r="AY60" i="17"/>
  <c r="AY61" i="17"/>
  <c r="AY65" i="17"/>
  <c r="AY66" i="17"/>
  <c r="AY67" i="17"/>
  <c r="AY68" i="17"/>
  <c r="AY69" i="17"/>
  <c r="AY70" i="17"/>
  <c r="AY74" i="17"/>
  <c r="AY75" i="17"/>
  <c r="AY76" i="17"/>
  <c r="AY78" i="17" s="1"/>
  <c r="AY77" i="17"/>
  <c r="AY6" i="17"/>
  <c r="AX7" i="17"/>
  <c r="AX8" i="17"/>
  <c r="AX13" i="17"/>
  <c r="AX14" i="17"/>
  <c r="AX15" i="17"/>
  <c r="AX20" i="17"/>
  <c r="AX21" i="17"/>
  <c r="AX22" i="17"/>
  <c r="AX32" i="17"/>
  <c r="AX33" i="17"/>
  <c r="AX34" i="17"/>
  <c r="AX39" i="17"/>
  <c r="AX40" i="17"/>
  <c r="AX41" i="17"/>
  <c r="AX42" i="17"/>
  <c r="AX47" i="17"/>
  <c r="AX48" i="17"/>
  <c r="AX49" i="17"/>
  <c r="AX53" i="17"/>
  <c r="AX58" i="17"/>
  <c r="AX59" i="17"/>
  <c r="AX60" i="17"/>
  <c r="AX61" i="17"/>
  <c r="AX65" i="17"/>
  <c r="AX66" i="17"/>
  <c r="AX67" i="17"/>
  <c r="AX68" i="17"/>
  <c r="AX69" i="17"/>
  <c r="AX70" i="17"/>
  <c r="AX74" i="17"/>
  <c r="AX75" i="17"/>
  <c r="AX76" i="17"/>
  <c r="AX78" i="17" s="1"/>
  <c r="AX6" i="17"/>
  <c r="Y70" i="17"/>
  <c r="Y65" i="17"/>
  <c r="Y42" i="17"/>
  <c r="Y40" i="17"/>
  <c r="X28" i="17"/>
  <c r="Q16" i="17"/>
  <c r="R16" i="17"/>
  <c r="S16" i="17" s="1"/>
  <c r="O78" i="17"/>
  <c r="P78" i="17" s="1"/>
  <c r="S77" i="17"/>
  <c r="S76" i="17"/>
  <c r="S75" i="17"/>
  <c r="S74" i="17"/>
  <c r="O71" i="17"/>
  <c r="P71" i="17" s="1"/>
  <c r="S70" i="17"/>
  <c r="S69" i="17"/>
  <c r="S68" i="17"/>
  <c r="S67" i="17"/>
  <c r="S66" i="17"/>
  <c r="S65" i="17"/>
  <c r="S61" i="17"/>
  <c r="S60" i="17"/>
  <c r="P60" i="17"/>
  <c r="S59" i="17"/>
  <c r="S58" i="17"/>
  <c r="P58" i="17"/>
  <c r="AU54" i="17"/>
  <c r="AR54" i="17"/>
  <c r="AO54" i="17"/>
  <c r="AL54" i="17"/>
  <c r="AI54" i="17"/>
  <c r="AF54" i="17"/>
  <c r="AC54" i="17"/>
  <c r="Z54" i="17"/>
  <c r="O54" i="17"/>
  <c r="S53" i="17"/>
  <c r="AU50" i="17"/>
  <c r="AR50" i="17"/>
  <c r="AO50" i="17"/>
  <c r="AL50" i="17"/>
  <c r="AI50" i="17"/>
  <c r="AF50" i="17"/>
  <c r="AC50" i="17"/>
  <c r="Z50" i="17"/>
  <c r="P48" i="17"/>
  <c r="S47" i="17"/>
  <c r="AU43" i="17"/>
  <c r="AR43" i="17"/>
  <c r="AO43" i="17"/>
  <c r="AL43" i="17"/>
  <c r="AI43" i="17"/>
  <c r="AF43" i="17"/>
  <c r="AC43" i="17"/>
  <c r="R43" i="17"/>
  <c r="Q43" i="17"/>
  <c r="S42" i="17"/>
  <c r="V41" i="17"/>
  <c r="S41" i="17"/>
  <c r="V40" i="17"/>
  <c r="S40" i="17"/>
  <c r="S39" i="17"/>
  <c r="P39" i="17"/>
  <c r="AU35" i="17"/>
  <c r="AR35" i="17"/>
  <c r="AO35" i="17"/>
  <c r="AL35" i="17"/>
  <c r="AI35" i="17"/>
  <c r="AF35" i="17"/>
  <c r="AC35" i="17"/>
  <c r="Z35" i="17"/>
  <c r="W35" i="17"/>
  <c r="U35" i="17"/>
  <c r="T35" i="17"/>
  <c r="R35" i="17"/>
  <c r="Q35" i="17"/>
  <c r="O35" i="17"/>
  <c r="N35" i="17"/>
  <c r="V34" i="17"/>
  <c r="P34" i="17"/>
  <c r="V33" i="17"/>
  <c r="S33" i="17"/>
  <c r="P33" i="17"/>
  <c r="P32" i="17"/>
  <c r="AU28" i="17"/>
  <c r="AR28" i="17"/>
  <c r="AO28" i="17"/>
  <c r="AL28" i="17"/>
  <c r="AI28" i="17"/>
  <c r="AF28" i="17"/>
  <c r="AC28" i="17"/>
  <c r="Z28" i="17"/>
  <c r="W28" i="17"/>
  <c r="U28" i="17"/>
  <c r="T28" i="17"/>
  <c r="R28" i="17"/>
  <c r="Q28" i="17"/>
  <c r="O28" i="17"/>
  <c r="N28" i="17"/>
  <c r="V27" i="17"/>
  <c r="S27" i="17"/>
  <c r="P27" i="17"/>
  <c r="AU23" i="17"/>
  <c r="AR23" i="17"/>
  <c r="AO23" i="17"/>
  <c r="AL23" i="17"/>
  <c r="AI23" i="17"/>
  <c r="AH23" i="17"/>
  <c r="AF23" i="17"/>
  <c r="AE23" i="17"/>
  <c r="AC23" i="17"/>
  <c r="AB23" i="17"/>
  <c r="Z23" i="17"/>
  <c r="Y23" i="17"/>
  <c r="W23" i="17"/>
  <c r="U23" i="17"/>
  <c r="T23" i="17"/>
  <c r="R23" i="17"/>
  <c r="Q23" i="17"/>
  <c r="O23" i="17"/>
  <c r="N23" i="17"/>
  <c r="S22" i="17"/>
  <c r="P22" i="17"/>
  <c r="S21" i="17"/>
  <c r="P21" i="17"/>
  <c r="V20" i="17"/>
  <c r="S20" i="17"/>
  <c r="P20" i="17"/>
  <c r="AU9" i="17"/>
  <c r="AR9" i="17"/>
  <c r="AO9" i="17"/>
  <c r="AL9" i="17"/>
  <c r="AI9" i="17"/>
  <c r="AH9" i="17"/>
  <c r="AF9" i="17"/>
  <c r="AE9" i="17"/>
  <c r="AC9" i="17"/>
  <c r="AB9" i="17"/>
  <c r="Z9" i="17"/>
  <c r="W9" i="17"/>
  <c r="Y9" i="17" s="1"/>
  <c r="AY9" i="17"/>
  <c r="S6" i="17"/>
  <c r="U54" i="16"/>
  <c r="AU57" i="16"/>
  <c r="AS57" i="16"/>
  <c r="W57" i="16"/>
  <c r="U57" i="16"/>
  <c r="S57" i="16"/>
  <c r="R57" i="16"/>
  <c r="P57" i="16"/>
  <c r="O57" i="16"/>
  <c r="Q57" i="16" s="1"/>
  <c r="T57" i="16"/>
  <c r="T54" i="16"/>
  <c r="Q54" i="16"/>
  <c r="R54" i="16"/>
  <c r="S54" i="16"/>
  <c r="P54" i="16"/>
  <c r="O54" i="16"/>
  <c r="AU54" i="16"/>
  <c r="AS54" i="16"/>
  <c r="AU10" i="16"/>
  <c r="AU11" i="16"/>
  <c r="AU12" i="16"/>
  <c r="AU13" i="16"/>
  <c r="AU15" i="16"/>
  <c r="AU16" i="16"/>
  <c r="AU17" i="16"/>
  <c r="AU18" i="16"/>
  <c r="AU19" i="16"/>
  <c r="AU20" i="16"/>
  <c r="AU21" i="16"/>
  <c r="AU22" i="16"/>
  <c r="AU23" i="16"/>
  <c r="AU24" i="16"/>
  <c r="AU25" i="16"/>
  <c r="AU26" i="16"/>
  <c r="AU27" i="16"/>
  <c r="AU28" i="16"/>
  <c r="AU29" i="16"/>
  <c r="AU30" i="16"/>
  <c r="AU31" i="16"/>
  <c r="AU32" i="16"/>
  <c r="AU33" i="16"/>
  <c r="AU34" i="16"/>
  <c r="AU35" i="16"/>
  <c r="AU36" i="16"/>
  <c r="AU37" i="16"/>
  <c r="AU38" i="16"/>
  <c r="AU39" i="16"/>
  <c r="AU40" i="16"/>
  <c r="AU41" i="16"/>
  <c r="AU42" i="16"/>
  <c r="AU43" i="16"/>
  <c r="AU44" i="16"/>
  <c r="AU45" i="16"/>
  <c r="AU46" i="16"/>
  <c r="AU47" i="16"/>
  <c r="AU48" i="16"/>
  <c r="AU49" i="16"/>
  <c r="AU50" i="16"/>
  <c r="AU51" i="16"/>
  <c r="AU52" i="16"/>
  <c r="W10" i="16"/>
  <c r="AT11" i="16"/>
  <c r="AT12" i="16"/>
  <c r="AT13" i="16"/>
  <c r="AT15" i="16"/>
  <c r="AT16" i="16"/>
  <c r="AT17" i="16"/>
  <c r="AT18" i="16"/>
  <c r="AT19" i="16"/>
  <c r="AT20" i="16"/>
  <c r="AT21" i="16"/>
  <c r="AT22" i="16"/>
  <c r="AT23" i="16"/>
  <c r="AT24" i="16"/>
  <c r="AT25" i="16"/>
  <c r="AT26" i="16"/>
  <c r="AT27" i="16"/>
  <c r="AT28" i="16"/>
  <c r="AT29" i="16"/>
  <c r="AT30" i="16"/>
  <c r="AT31" i="16"/>
  <c r="AT32" i="16"/>
  <c r="AT33" i="16"/>
  <c r="AT34" i="16"/>
  <c r="AT35" i="16"/>
  <c r="AT36" i="16"/>
  <c r="AT37" i="16"/>
  <c r="AT38" i="16"/>
  <c r="AT39" i="16"/>
  <c r="AT40" i="16"/>
  <c r="AT41" i="16"/>
  <c r="AT42" i="16"/>
  <c r="AT43" i="16"/>
  <c r="AT44" i="16"/>
  <c r="AT45" i="16"/>
  <c r="AT46" i="16"/>
  <c r="AT47" i="16"/>
  <c r="AT48" i="16"/>
  <c r="AT49" i="16"/>
  <c r="AT50" i="16"/>
  <c r="AT51" i="16"/>
  <c r="AT52" i="16"/>
  <c r="AT10" i="16"/>
  <c r="AS11" i="16"/>
  <c r="AS12" i="16"/>
  <c r="AS13" i="16"/>
  <c r="AS14" i="16"/>
  <c r="AS15" i="16"/>
  <c r="AS16" i="16"/>
  <c r="AS17" i="16"/>
  <c r="AS18" i="16"/>
  <c r="AS19" i="16"/>
  <c r="AS20" i="16"/>
  <c r="AS21" i="16"/>
  <c r="AS22" i="16"/>
  <c r="AS23" i="16"/>
  <c r="AS24" i="16"/>
  <c r="AS25" i="16"/>
  <c r="AS26" i="16"/>
  <c r="AS27" i="16"/>
  <c r="AS28" i="16"/>
  <c r="AS29" i="16"/>
  <c r="AS30" i="16"/>
  <c r="AS31" i="16"/>
  <c r="AS32" i="16"/>
  <c r="AS33" i="16"/>
  <c r="AS34" i="16"/>
  <c r="AS35" i="16"/>
  <c r="AS36" i="16"/>
  <c r="AS37" i="16"/>
  <c r="AS38" i="16"/>
  <c r="AS39" i="16"/>
  <c r="AS40" i="16"/>
  <c r="AS41" i="16"/>
  <c r="AS42" i="16"/>
  <c r="AS43" i="16"/>
  <c r="AS44" i="16"/>
  <c r="AS45" i="16"/>
  <c r="AS46" i="16"/>
  <c r="AS47" i="16"/>
  <c r="AS48" i="16"/>
  <c r="AS49" i="16"/>
  <c r="AS50" i="16"/>
  <c r="AS51" i="16"/>
  <c r="AS52" i="16"/>
  <c r="AS10" i="16"/>
  <c r="O10" i="16"/>
  <c r="W11" i="16"/>
  <c r="W12" i="16"/>
  <c r="W13" i="16"/>
  <c r="W15" i="16"/>
  <c r="W16" i="16"/>
  <c r="W17" i="16"/>
  <c r="W19" i="16"/>
  <c r="W21" i="16"/>
  <c r="W22" i="16"/>
  <c r="W23" i="16"/>
  <c r="W25" i="16"/>
  <c r="W26" i="16"/>
  <c r="W27" i="16"/>
  <c r="W28" i="16"/>
  <c r="W30" i="16"/>
  <c r="W31" i="16"/>
  <c r="W32" i="16"/>
  <c r="W34" i="16"/>
  <c r="W36" i="16"/>
  <c r="W37" i="16"/>
  <c r="W38" i="16"/>
  <c r="W39" i="16"/>
  <c r="W41" i="16"/>
  <c r="W42" i="16"/>
  <c r="W43" i="16"/>
  <c r="W44" i="16"/>
  <c r="W45" i="16"/>
  <c r="W46" i="16"/>
  <c r="W48" i="16"/>
  <c r="W49" i="16"/>
  <c r="W50" i="16"/>
  <c r="W51" i="16"/>
  <c r="T11" i="16"/>
  <c r="T12" i="16"/>
  <c r="T13" i="16"/>
  <c r="T15" i="16"/>
  <c r="T16" i="16"/>
  <c r="T17" i="16"/>
  <c r="T18" i="16"/>
  <c r="T19" i="16"/>
  <c r="T21" i="16"/>
  <c r="T22" i="16"/>
  <c r="T23" i="16"/>
  <c r="T25" i="16"/>
  <c r="T26" i="16"/>
  <c r="T27" i="16"/>
  <c r="T28" i="16"/>
  <c r="T30" i="16"/>
  <c r="T31" i="16"/>
  <c r="T32" i="16"/>
  <c r="T34" i="16"/>
  <c r="T36" i="16"/>
  <c r="T37" i="16"/>
  <c r="T38" i="16"/>
  <c r="T39" i="16"/>
  <c r="T41" i="16"/>
  <c r="T42" i="16"/>
  <c r="T43" i="16"/>
  <c r="T44" i="16"/>
  <c r="T45" i="16"/>
  <c r="T46" i="16"/>
  <c r="T48" i="16"/>
  <c r="T49" i="16"/>
  <c r="T50" i="16"/>
  <c r="T51" i="16"/>
  <c r="Q11" i="16"/>
  <c r="Q12" i="16"/>
  <c r="Q13" i="16"/>
  <c r="Q15" i="16"/>
  <c r="Q16" i="16"/>
  <c r="Q17" i="16"/>
  <c r="Q19" i="16"/>
  <c r="Q21" i="16"/>
  <c r="Q22" i="16"/>
  <c r="Q23" i="16"/>
  <c r="Q25" i="16"/>
  <c r="Q26" i="16"/>
  <c r="Q27" i="16"/>
  <c r="Q28" i="16"/>
  <c r="Q30" i="16"/>
  <c r="Q31" i="16"/>
  <c r="Q32" i="16"/>
  <c r="Q34" i="16"/>
  <c r="Q36" i="16"/>
  <c r="Q37" i="16"/>
  <c r="Q38" i="16"/>
  <c r="Q39" i="16"/>
  <c r="Q41" i="16"/>
  <c r="Q42" i="16"/>
  <c r="Q43" i="16"/>
  <c r="Q44" i="16"/>
  <c r="Q45" i="16"/>
  <c r="Q46" i="16"/>
  <c r="Q48" i="16"/>
  <c r="Q49" i="16"/>
  <c r="Q50" i="16"/>
  <c r="Q51" i="16"/>
  <c r="AJ52" i="16"/>
  <c r="AI52" i="16"/>
  <c r="AH52" i="16"/>
  <c r="AG52" i="16"/>
  <c r="AF52" i="16"/>
  <c r="AD52" i="16"/>
  <c r="AB52" i="16"/>
  <c r="Z52" i="16"/>
  <c r="X52" i="16"/>
  <c r="U52" i="16"/>
  <c r="W52" i="16" s="1"/>
  <c r="S52" i="16"/>
  <c r="R52" i="16"/>
  <c r="T52" i="16" s="1"/>
  <c r="P52" i="16"/>
  <c r="Q52" i="16" s="1"/>
  <c r="O52" i="16"/>
  <c r="AL51" i="16"/>
  <c r="AK51" i="16"/>
  <c r="AL50" i="16"/>
  <c r="AK50" i="16"/>
  <c r="AL49" i="16"/>
  <c r="AK49" i="16"/>
  <c r="AL48" i="16"/>
  <c r="AK48" i="16"/>
  <c r="AJ47" i="16"/>
  <c r="AI47" i="16"/>
  <c r="AH47" i="16"/>
  <c r="AG47" i="16"/>
  <c r="AF47" i="16"/>
  <c r="AD47" i="16"/>
  <c r="AB47" i="16"/>
  <c r="Z47" i="16"/>
  <c r="X47" i="16"/>
  <c r="U47" i="16"/>
  <c r="W47" i="16" s="1"/>
  <c r="S47" i="16"/>
  <c r="R47" i="16"/>
  <c r="P47" i="16"/>
  <c r="O47" i="16"/>
  <c r="AL46" i="16"/>
  <c r="AK46" i="16"/>
  <c r="AL45" i="16"/>
  <c r="AK45" i="16"/>
  <c r="AL44" i="16"/>
  <c r="AK44" i="16"/>
  <c r="AL43" i="16"/>
  <c r="AK43" i="16"/>
  <c r="AL42" i="16"/>
  <c r="AK42" i="16"/>
  <c r="AL41" i="16"/>
  <c r="AK41" i="16"/>
  <c r="AJ40" i="16"/>
  <c r="AI40" i="16"/>
  <c r="AH40" i="16"/>
  <c r="AG40" i="16"/>
  <c r="AF40" i="16"/>
  <c r="AD40" i="16"/>
  <c r="AB40" i="16"/>
  <c r="Z40" i="16"/>
  <c r="X40" i="16"/>
  <c r="U40" i="16"/>
  <c r="W40" i="16" s="1"/>
  <c r="S40" i="16"/>
  <c r="R40" i="16"/>
  <c r="P40" i="16"/>
  <c r="O40" i="16"/>
  <c r="AL39" i="16"/>
  <c r="AK39" i="16"/>
  <c r="AL38" i="16"/>
  <c r="AK38" i="16"/>
  <c r="AL37" i="16"/>
  <c r="AK37" i="16"/>
  <c r="AL36" i="16"/>
  <c r="AK36" i="16"/>
  <c r="AJ35" i="16"/>
  <c r="AI35" i="16"/>
  <c r="AH35" i="16"/>
  <c r="AG35" i="16"/>
  <c r="AF35" i="16"/>
  <c r="AD35" i="16"/>
  <c r="AB35" i="16"/>
  <c r="Z35" i="16"/>
  <c r="X35" i="16"/>
  <c r="U35" i="16"/>
  <c r="W35" i="16" s="1"/>
  <c r="S35" i="16"/>
  <c r="R35" i="16"/>
  <c r="P35" i="16"/>
  <c r="AL35" i="16" s="1"/>
  <c r="O35" i="16"/>
  <c r="AL34" i="16"/>
  <c r="AK34" i="16"/>
  <c r="AJ33" i="16"/>
  <c r="AI33" i="16"/>
  <c r="AH33" i="16"/>
  <c r="AG33" i="16"/>
  <c r="AF33" i="16"/>
  <c r="AD33" i="16"/>
  <c r="AB33" i="16"/>
  <c r="Z33" i="16"/>
  <c r="X33" i="16"/>
  <c r="U33" i="16"/>
  <c r="W33" i="16" s="1"/>
  <c r="S33" i="16"/>
  <c r="R33" i="16"/>
  <c r="P33" i="16"/>
  <c r="O33" i="16"/>
  <c r="AL32" i="16"/>
  <c r="AK32" i="16"/>
  <c r="AL31" i="16"/>
  <c r="AK31" i="16"/>
  <c r="AL30" i="16"/>
  <c r="AK30" i="16"/>
  <c r="AJ29" i="16"/>
  <c r="AI29" i="16"/>
  <c r="AH29" i="16"/>
  <c r="AG29" i="16"/>
  <c r="AF29" i="16"/>
  <c r="AD29" i="16"/>
  <c r="AB29" i="16"/>
  <c r="Z29" i="16"/>
  <c r="X29" i="16"/>
  <c r="V29" i="16"/>
  <c r="U29" i="16"/>
  <c r="S29" i="16"/>
  <c r="R29" i="16"/>
  <c r="P29" i="16"/>
  <c r="O29" i="16"/>
  <c r="AL28" i="16"/>
  <c r="AK28" i="16"/>
  <c r="AL27" i="16"/>
  <c r="AK27" i="16"/>
  <c r="AL26" i="16"/>
  <c r="AK26" i="16"/>
  <c r="AL25" i="16"/>
  <c r="AK25" i="16"/>
  <c r="AJ24" i="16"/>
  <c r="AI24" i="16"/>
  <c r="AH24" i="16"/>
  <c r="AG24" i="16"/>
  <c r="AF24" i="16"/>
  <c r="AD24" i="16"/>
  <c r="AB24" i="16"/>
  <c r="Z24" i="16"/>
  <c r="X24" i="16"/>
  <c r="V24" i="16"/>
  <c r="U24" i="16"/>
  <c r="S24" i="16"/>
  <c r="R24" i="16"/>
  <c r="P24" i="16"/>
  <c r="O24" i="16"/>
  <c r="AL23" i="16"/>
  <c r="AK23" i="16"/>
  <c r="AL22" i="16"/>
  <c r="AK22" i="16"/>
  <c r="AL21" i="16"/>
  <c r="AK21" i="16"/>
  <c r="AJ20" i="16"/>
  <c r="AI20" i="16"/>
  <c r="AH20" i="16"/>
  <c r="AG20" i="16"/>
  <c r="AF20" i="16"/>
  <c r="AD20" i="16"/>
  <c r="AB20" i="16"/>
  <c r="Z20" i="16"/>
  <c r="X20" i="16"/>
  <c r="V20" i="16"/>
  <c r="U20" i="16"/>
  <c r="W20" i="16" s="1"/>
  <c r="S20" i="16"/>
  <c r="R20" i="16"/>
  <c r="P20" i="16"/>
  <c r="O20" i="16"/>
  <c r="AL19" i="16"/>
  <c r="AK19" i="16"/>
  <c r="AJ18" i="16"/>
  <c r="AI18" i="16"/>
  <c r="AH18" i="16"/>
  <c r="AG18" i="16"/>
  <c r="AF18" i="16"/>
  <c r="AE18" i="16"/>
  <c r="AD18" i="16"/>
  <c r="AC18" i="16"/>
  <c r="AB18" i="16"/>
  <c r="AA18" i="16"/>
  <c r="Z18" i="16"/>
  <c r="Y18" i="16"/>
  <c r="X18" i="16"/>
  <c r="V18" i="16"/>
  <c r="U18" i="16"/>
  <c r="S18" i="16"/>
  <c r="R18" i="16"/>
  <c r="P18" i="16"/>
  <c r="AL18" i="16" s="1"/>
  <c r="O18" i="16"/>
  <c r="AL17" i="16"/>
  <c r="AK17" i="16"/>
  <c r="AL16" i="16"/>
  <c r="AK16" i="16"/>
  <c r="AL15" i="16"/>
  <c r="AK15" i="16"/>
  <c r="U14" i="16"/>
  <c r="S14" i="16"/>
  <c r="R14" i="16"/>
  <c r="P14" i="16"/>
  <c r="AL14" i="16" s="1"/>
  <c r="O14" i="16"/>
  <c r="AL13" i="16"/>
  <c r="AK13" i="16"/>
  <c r="AL12" i="16"/>
  <c r="AK12" i="16"/>
  <c r="AL11" i="16"/>
  <c r="AK11" i="16"/>
  <c r="AJ10" i="16"/>
  <c r="AI10" i="16"/>
  <c r="AH10" i="16"/>
  <c r="AG10" i="16"/>
  <c r="AF10" i="16"/>
  <c r="AE10" i="16"/>
  <c r="AD10" i="16"/>
  <c r="AC10" i="16"/>
  <c r="AB10" i="16"/>
  <c r="AA10" i="16"/>
  <c r="Z10" i="16"/>
  <c r="Y10" i="16"/>
  <c r="X10" i="16"/>
  <c r="V10" i="16"/>
  <c r="U10" i="16"/>
  <c r="S10" i="16"/>
  <c r="R10" i="16"/>
  <c r="P10" i="16"/>
  <c r="AL10" i="16" s="1"/>
  <c r="AL9" i="16"/>
  <c r="AK9" i="16"/>
  <c r="T9" i="16"/>
  <c r="Q9" i="16"/>
  <c r="AL8" i="16"/>
  <c r="AK8" i="16"/>
  <c r="T8" i="16"/>
  <c r="Q8" i="16"/>
  <c r="AL7" i="16"/>
  <c r="AK7" i="16"/>
  <c r="T7" i="16"/>
  <c r="Q7" i="16"/>
  <c r="T51" i="15"/>
  <c r="R51" i="15"/>
  <c r="N51" i="15"/>
  <c r="Q51" i="15"/>
  <c r="O32" i="15"/>
  <c r="V26" i="15"/>
  <c r="V25" i="15"/>
  <c r="U28" i="15"/>
  <c r="V22" i="15"/>
  <c r="V21" i="15"/>
  <c r="U23" i="15"/>
  <c r="T23" i="15"/>
  <c r="U19" i="15"/>
  <c r="T19" i="15"/>
  <c r="V18" i="15"/>
  <c r="T17" i="15"/>
  <c r="W17" i="15"/>
  <c r="AH17" i="15"/>
  <c r="Q17" i="15"/>
  <c r="V14" i="15"/>
  <c r="AY62" i="17" l="1"/>
  <c r="AY54" i="17"/>
  <c r="P54" i="17"/>
  <c r="S43" i="17"/>
  <c r="AZ78" i="17"/>
  <c r="AX62" i="17"/>
  <c r="AZ32" i="17"/>
  <c r="AZ27" i="17"/>
  <c r="AZ41" i="17"/>
  <c r="AY35" i="17"/>
  <c r="AZ53" i="17"/>
  <c r="AY23" i="17"/>
  <c r="AY50" i="17"/>
  <c r="AZ49" i="17"/>
  <c r="AX28" i="17"/>
  <c r="AZ48" i="17"/>
  <c r="AZ47" i="17"/>
  <c r="AZ42" i="17"/>
  <c r="AX54" i="17"/>
  <c r="AZ40" i="17"/>
  <c r="AX9" i="17"/>
  <c r="AZ9" i="17" s="1"/>
  <c r="AY28" i="17"/>
  <c r="AZ39" i="17"/>
  <c r="AZ34" i="17"/>
  <c r="AZ33" i="17"/>
  <c r="AX23" i="17"/>
  <c r="AZ6" i="17"/>
  <c r="AZ77" i="17"/>
  <c r="AZ22" i="17"/>
  <c r="AZ21" i="17"/>
  <c r="AZ20" i="17"/>
  <c r="AZ15" i="17"/>
  <c r="AZ76" i="17"/>
  <c r="AZ14" i="17"/>
  <c r="AZ75" i="17"/>
  <c r="AZ13" i="17"/>
  <c r="AZ74" i="17"/>
  <c r="AZ70" i="17"/>
  <c r="AZ8" i="17"/>
  <c r="AZ69" i="17"/>
  <c r="AZ7" i="17"/>
  <c r="AZ68" i="17"/>
  <c r="AZ67" i="17"/>
  <c r="AX43" i="17"/>
  <c r="AX50" i="17"/>
  <c r="AX71" i="17"/>
  <c r="AZ66" i="17"/>
  <c r="AY71" i="17"/>
  <c r="AZ65" i="17"/>
  <c r="AZ61" i="17"/>
  <c r="AX35" i="17"/>
  <c r="AZ60" i="17"/>
  <c r="AZ59" i="17"/>
  <c r="Y28" i="17"/>
  <c r="AZ58" i="17"/>
  <c r="AY43" i="17"/>
  <c r="AB83" i="17"/>
  <c r="AE83" i="17"/>
  <c r="AH83" i="17"/>
  <c r="S9" i="17"/>
  <c r="P23" i="17"/>
  <c r="V23" i="17"/>
  <c r="P35" i="17"/>
  <c r="S35" i="17"/>
  <c r="S28" i="17"/>
  <c r="V35" i="17"/>
  <c r="V28" i="17"/>
  <c r="U83" i="17"/>
  <c r="Q83" i="17"/>
  <c r="V9" i="17"/>
  <c r="T83" i="17"/>
  <c r="W83" i="17"/>
  <c r="Z83" i="17"/>
  <c r="AC83" i="17"/>
  <c r="AF83" i="17"/>
  <c r="AI83" i="17"/>
  <c r="AL83" i="17"/>
  <c r="AO83" i="17"/>
  <c r="AR83" i="17"/>
  <c r="AU83" i="17"/>
  <c r="S23" i="17"/>
  <c r="P28" i="17"/>
  <c r="N83" i="17"/>
  <c r="R83" i="17"/>
  <c r="O83" i="17"/>
  <c r="T47" i="16"/>
  <c r="T40" i="16"/>
  <c r="T14" i="16"/>
  <c r="T20" i="16"/>
  <c r="W29" i="16"/>
  <c r="Q24" i="16"/>
  <c r="T24" i="16"/>
  <c r="Q33" i="16"/>
  <c r="W18" i="16"/>
  <c r="T33" i="16"/>
  <c r="W24" i="16"/>
  <c r="Q18" i="16"/>
  <c r="T35" i="16"/>
  <c r="Q20" i="16"/>
  <c r="T10" i="16"/>
  <c r="Q35" i="16"/>
  <c r="AA55" i="16"/>
  <c r="Q29" i="16"/>
  <c r="AC55" i="16"/>
  <c r="Q47" i="16"/>
  <c r="T29" i="16"/>
  <c r="AK40" i="16"/>
  <c r="AL40" i="16"/>
  <c r="AM40" i="16" s="1"/>
  <c r="Q14" i="16"/>
  <c r="Q40" i="16"/>
  <c r="AL33" i="16"/>
  <c r="Q10" i="16"/>
  <c r="AM11" i="16"/>
  <c r="AM19" i="16"/>
  <c r="AM48" i="16"/>
  <c r="AM39" i="16"/>
  <c r="AM37" i="16"/>
  <c r="AM23" i="16"/>
  <c r="AM8" i="16"/>
  <c r="AE55" i="16"/>
  <c r="AM32" i="16"/>
  <c r="AM46" i="16"/>
  <c r="AM36" i="16"/>
  <c r="AK35" i="16"/>
  <c r="AM35" i="16" s="1"/>
  <c r="AM9" i="16"/>
  <c r="AM45" i="16"/>
  <c r="AM50" i="16"/>
  <c r="R55" i="16"/>
  <c r="AM41" i="16"/>
  <c r="AM44" i="16"/>
  <c r="AK18" i="16"/>
  <c r="AM18" i="16" s="1"/>
  <c r="AK29" i="16"/>
  <c r="S55" i="16"/>
  <c r="AM25" i="16"/>
  <c r="AL29" i="16"/>
  <c r="AH55" i="16"/>
  <c r="AM38" i="16"/>
  <c r="AM16" i="16"/>
  <c r="AM30" i="16"/>
  <c r="AM7" i="16"/>
  <c r="AL47" i="16"/>
  <c r="AM43" i="16"/>
  <c r="AM28" i="16"/>
  <c r="AM12" i="16"/>
  <c r="AM49" i="16"/>
  <c r="AK20" i="16"/>
  <c r="AK33" i="16"/>
  <c r="Y55" i="16"/>
  <c r="AM51" i="16"/>
  <c r="AK10" i="16"/>
  <c r="AM10" i="16" s="1"/>
  <c r="O55" i="16"/>
  <c r="AL20" i="16"/>
  <c r="AK47" i="16"/>
  <c r="X55" i="16"/>
  <c r="Z55" i="16"/>
  <c r="AM21" i="16"/>
  <c r="AB55" i="16"/>
  <c r="AD55" i="16"/>
  <c r="AM15" i="16"/>
  <c r="AF55" i="16"/>
  <c r="AM42" i="16"/>
  <c r="AM22" i="16"/>
  <c r="AM34" i="16"/>
  <c r="AI55" i="16"/>
  <c r="AJ55" i="16"/>
  <c r="AM17" i="16"/>
  <c r="AK24" i="16"/>
  <c r="AM27" i="16"/>
  <c r="AM31" i="16"/>
  <c r="V55" i="16"/>
  <c r="AM13" i="16"/>
  <c r="AG55" i="16"/>
  <c r="AM26" i="16"/>
  <c r="U55" i="16"/>
  <c r="AL24" i="16"/>
  <c r="AK52" i="16"/>
  <c r="AL52" i="16"/>
  <c r="P55" i="16"/>
  <c r="V19" i="15"/>
  <c r="V23" i="15"/>
  <c r="V12" i="15"/>
  <c r="S6" i="15"/>
  <c r="T13" i="15"/>
  <c r="N13" i="15"/>
  <c r="O13" i="15"/>
  <c r="U9" i="15"/>
  <c r="AK18" i="15"/>
  <c r="AJ18" i="15"/>
  <c r="AI51" i="15"/>
  <c r="AH51" i="15"/>
  <c r="AG51" i="15"/>
  <c r="AF51" i="15"/>
  <c r="AE51" i="15"/>
  <c r="AC51" i="15"/>
  <c r="AA51" i="15"/>
  <c r="Y51" i="15"/>
  <c r="W51" i="15"/>
  <c r="O51" i="15"/>
  <c r="AK50" i="15"/>
  <c r="AJ50" i="15"/>
  <c r="S50" i="15"/>
  <c r="P50" i="15"/>
  <c r="AK49" i="15"/>
  <c r="AJ49" i="15"/>
  <c r="S49" i="15"/>
  <c r="P49" i="15"/>
  <c r="AK48" i="15"/>
  <c r="AJ48" i="15"/>
  <c r="S48" i="15"/>
  <c r="P48" i="15"/>
  <c r="AK47" i="15"/>
  <c r="AJ47" i="15"/>
  <c r="S47" i="15"/>
  <c r="P47" i="15"/>
  <c r="AI46" i="15"/>
  <c r="AH46" i="15"/>
  <c r="AG46" i="15"/>
  <c r="AF46" i="15"/>
  <c r="AE46" i="15"/>
  <c r="AC46" i="15"/>
  <c r="AA46" i="15"/>
  <c r="Y46" i="15"/>
  <c r="W46" i="15"/>
  <c r="T46" i="15"/>
  <c r="R46" i="15"/>
  <c r="Q46" i="15"/>
  <c r="O46" i="15"/>
  <c r="N46" i="15"/>
  <c r="AK45" i="15"/>
  <c r="AJ45" i="15"/>
  <c r="S45" i="15"/>
  <c r="P45" i="15"/>
  <c r="AK44" i="15"/>
  <c r="AJ44" i="15"/>
  <c r="S44" i="15"/>
  <c r="P44" i="15"/>
  <c r="AK43" i="15"/>
  <c r="AJ43" i="15"/>
  <c r="S43" i="15"/>
  <c r="P43" i="15"/>
  <c r="AK42" i="15"/>
  <c r="AJ42" i="15"/>
  <c r="S42" i="15"/>
  <c r="P42" i="15"/>
  <c r="AK41" i="15"/>
  <c r="AJ41" i="15"/>
  <c r="S41" i="15"/>
  <c r="P41" i="15"/>
  <c r="AK40" i="15"/>
  <c r="AJ40" i="15"/>
  <c r="S40" i="15"/>
  <c r="P40" i="15"/>
  <c r="AI39" i="15"/>
  <c r="AH39" i="15"/>
  <c r="AG39" i="15"/>
  <c r="AF39" i="15"/>
  <c r="AE39" i="15"/>
  <c r="AC39" i="15"/>
  <c r="AA39" i="15"/>
  <c r="Y39" i="15"/>
  <c r="W39" i="15"/>
  <c r="T39" i="15"/>
  <c r="R39" i="15"/>
  <c r="Q39" i="15"/>
  <c r="O39" i="15"/>
  <c r="N39" i="15"/>
  <c r="AK38" i="15"/>
  <c r="AJ38" i="15"/>
  <c r="S38" i="15"/>
  <c r="P38" i="15"/>
  <c r="AK37" i="15"/>
  <c r="AJ37" i="15"/>
  <c r="S37" i="15"/>
  <c r="P37" i="15"/>
  <c r="AK36" i="15"/>
  <c r="AJ36" i="15"/>
  <c r="S36" i="15"/>
  <c r="P36" i="15"/>
  <c r="AK35" i="15"/>
  <c r="AJ35" i="15"/>
  <c r="S35" i="15"/>
  <c r="P35" i="15"/>
  <c r="AI34" i="15"/>
  <c r="AH34" i="15"/>
  <c r="AG34" i="15"/>
  <c r="AF34" i="15"/>
  <c r="AE34" i="15"/>
  <c r="AC34" i="15"/>
  <c r="AA34" i="15"/>
  <c r="Y34" i="15"/>
  <c r="W34" i="15"/>
  <c r="R34" i="15"/>
  <c r="Q34" i="15"/>
  <c r="O34" i="15"/>
  <c r="N34" i="15"/>
  <c r="AK33" i="15"/>
  <c r="AJ33" i="15"/>
  <c r="S33" i="15"/>
  <c r="P33" i="15"/>
  <c r="AI32" i="15"/>
  <c r="AH32" i="15"/>
  <c r="AG32" i="15"/>
  <c r="AF32" i="15"/>
  <c r="AE32" i="15"/>
  <c r="AC32" i="15"/>
  <c r="AA32" i="15"/>
  <c r="Y32" i="15"/>
  <c r="W32" i="15"/>
  <c r="T32" i="15"/>
  <c r="R32" i="15"/>
  <c r="Q32" i="15"/>
  <c r="N32" i="15"/>
  <c r="AK31" i="15"/>
  <c r="AJ31" i="15"/>
  <c r="S31" i="15"/>
  <c r="P31" i="15"/>
  <c r="AK30" i="15"/>
  <c r="AJ30" i="15"/>
  <c r="S30" i="15"/>
  <c r="P30" i="15"/>
  <c r="AK29" i="15"/>
  <c r="AJ29" i="15"/>
  <c r="S29" i="15"/>
  <c r="P29" i="15"/>
  <c r="AI28" i="15"/>
  <c r="AH28" i="15"/>
  <c r="AG28" i="15"/>
  <c r="AF28" i="15"/>
  <c r="AE28" i="15"/>
  <c r="AC28" i="15"/>
  <c r="AA28" i="15"/>
  <c r="Y28" i="15"/>
  <c r="W28" i="15"/>
  <c r="T28" i="15"/>
  <c r="V28" i="15" s="1"/>
  <c r="R28" i="15"/>
  <c r="Q28" i="15"/>
  <c r="O28" i="15"/>
  <c r="N28" i="15"/>
  <c r="AK27" i="15"/>
  <c r="AJ27" i="15"/>
  <c r="S27" i="15"/>
  <c r="P27" i="15"/>
  <c r="AK26" i="15"/>
  <c r="AJ26" i="15"/>
  <c r="S26" i="15"/>
  <c r="P26" i="15"/>
  <c r="AK25" i="15"/>
  <c r="AJ25" i="15"/>
  <c r="S25" i="15"/>
  <c r="P25" i="15"/>
  <c r="AK24" i="15"/>
  <c r="AJ24" i="15"/>
  <c r="S24" i="15"/>
  <c r="P24" i="15"/>
  <c r="AI23" i="15"/>
  <c r="AH23" i="15"/>
  <c r="AG23" i="15"/>
  <c r="AF23" i="15"/>
  <c r="AE23" i="15"/>
  <c r="AC23" i="15"/>
  <c r="AA23" i="15"/>
  <c r="Y23" i="15"/>
  <c r="W23" i="15"/>
  <c r="R23" i="15"/>
  <c r="Q23" i="15"/>
  <c r="O23" i="15"/>
  <c r="N23" i="15"/>
  <c r="AK22" i="15"/>
  <c r="AJ22" i="15"/>
  <c r="P22" i="15"/>
  <c r="AK21" i="15"/>
  <c r="AJ21" i="15"/>
  <c r="S21" i="15"/>
  <c r="P21" i="15"/>
  <c r="AK20" i="15"/>
  <c r="AJ20" i="15"/>
  <c r="P20" i="15"/>
  <c r="AI19" i="15"/>
  <c r="AH19" i="15"/>
  <c r="AG19" i="15"/>
  <c r="AF19" i="15"/>
  <c r="AE19" i="15"/>
  <c r="AC19" i="15"/>
  <c r="AA19" i="15"/>
  <c r="Y19" i="15"/>
  <c r="W19" i="15"/>
  <c r="R19" i="15"/>
  <c r="Q19" i="15"/>
  <c r="O19" i="15"/>
  <c r="N19" i="15"/>
  <c r="S18" i="15"/>
  <c r="P18" i="15"/>
  <c r="AI17" i="15"/>
  <c r="AG17" i="15"/>
  <c r="AF17" i="15"/>
  <c r="AE17" i="15"/>
  <c r="AD17" i="15"/>
  <c r="AC17" i="15"/>
  <c r="AB17" i="15"/>
  <c r="AA17" i="15"/>
  <c r="Z17" i="15"/>
  <c r="Y17" i="15"/>
  <c r="X17" i="15"/>
  <c r="U17" i="15"/>
  <c r="V17" i="15" s="1"/>
  <c r="R17" i="15"/>
  <c r="O17" i="15"/>
  <c r="N17" i="15"/>
  <c r="AK16" i="15"/>
  <c r="AJ16" i="15"/>
  <c r="S16" i="15"/>
  <c r="P16" i="15"/>
  <c r="AK15" i="15"/>
  <c r="AJ15" i="15"/>
  <c r="S15" i="15"/>
  <c r="P15" i="15"/>
  <c r="AK14" i="15"/>
  <c r="AJ14" i="15"/>
  <c r="S14" i="15"/>
  <c r="P14" i="15"/>
  <c r="R13" i="15"/>
  <c r="Q13" i="15"/>
  <c r="AK12" i="15"/>
  <c r="AJ12" i="15"/>
  <c r="S12" i="15"/>
  <c r="P12" i="15"/>
  <c r="AK11" i="15"/>
  <c r="AJ11" i="15"/>
  <c r="S11" i="15"/>
  <c r="P11" i="15"/>
  <c r="AK10" i="15"/>
  <c r="AJ10" i="15"/>
  <c r="S10" i="15"/>
  <c r="P10" i="15"/>
  <c r="AI9" i="15"/>
  <c r="AH9" i="15"/>
  <c r="AG9" i="15"/>
  <c r="AF9" i="15"/>
  <c r="AE9" i="15"/>
  <c r="AD9" i="15"/>
  <c r="AC9" i="15"/>
  <c r="AB9" i="15"/>
  <c r="AA9" i="15"/>
  <c r="Z9" i="15"/>
  <c r="Y9" i="15"/>
  <c r="X9" i="15"/>
  <c r="W9" i="15"/>
  <c r="T9" i="15"/>
  <c r="R9" i="15"/>
  <c r="Q9" i="15"/>
  <c r="O9" i="15"/>
  <c r="N9" i="15"/>
  <c r="AK8" i="15"/>
  <c r="AJ8" i="15"/>
  <c r="S8" i="15"/>
  <c r="P8" i="15"/>
  <c r="AK7" i="15"/>
  <c r="AJ7" i="15"/>
  <c r="S7" i="15"/>
  <c r="P7" i="15"/>
  <c r="AK6" i="15"/>
  <c r="AJ6" i="15"/>
  <c r="P6" i="15"/>
  <c r="AJ6" i="13"/>
  <c r="AI6" i="13"/>
  <c r="S10" i="13"/>
  <c r="S50" i="13"/>
  <c r="S49" i="13"/>
  <c r="S48" i="13"/>
  <c r="S47" i="13"/>
  <c r="S45" i="13"/>
  <c r="S44" i="13"/>
  <c r="S43" i="13"/>
  <c r="S42" i="13"/>
  <c r="S41" i="13"/>
  <c r="S40" i="13"/>
  <c r="S38" i="13"/>
  <c r="S37" i="13"/>
  <c r="S36" i="13"/>
  <c r="S35" i="13"/>
  <c r="S33" i="13"/>
  <c r="S31" i="13"/>
  <c r="S30" i="13"/>
  <c r="S29" i="13"/>
  <c r="S27" i="13"/>
  <c r="S26" i="13"/>
  <c r="S25" i="13"/>
  <c r="S24" i="13"/>
  <c r="S22" i="13"/>
  <c r="S21" i="13"/>
  <c r="S20" i="13"/>
  <c r="S18" i="13"/>
  <c r="S16" i="13"/>
  <c r="S15" i="13"/>
  <c r="S14" i="13"/>
  <c r="S12" i="13"/>
  <c r="S11" i="13"/>
  <c r="S8" i="13"/>
  <c r="S7" i="13"/>
  <c r="S6" i="13"/>
  <c r="P35" i="13"/>
  <c r="P29" i="13"/>
  <c r="P24" i="13"/>
  <c r="P10" i="13"/>
  <c r="P20" i="13"/>
  <c r="P18" i="13"/>
  <c r="P7" i="13"/>
  <c r="P8" i="13"/>
  <c r="P11" i="13"/>
  <c r="P12" i="13"/>
  <c r="P14" i="13"/>
  <c r="P15" i="13"/>
  <c r="P16" i="13"/>
  <c r="P21" i="13"/>
  <c r="P22" i="13"/>
  <c r="P25" i="13"/>
  <c r="P26" i="13"/>
  <c r="P27" i="13"/>
  <c r="P30" i="13"/>
  <c r="P31" i="13"/>
  <c r="P33" i="13"/>
  <c r="P36" i="13"/>
  <c r="P37" i="13"/>
  <c r="P38" i="13"/>
  <c r="P40" i="13"/>
  <c r="P41" i="13"/>
  <c r="P42" i="13"/>
  <c r="P43" i="13"/>
  <c r="P44" i="13"/>
  <c r="P45" i="13"/>
  <c r="P47" i="13"/>
  <c r="P48" i="13"/>
  <c r="P49" i="13"/>
  <c r="P50" i="13"/>
  <c r="P6" i="13"/>
  <c r="O13" i="13"/>
  <c r="N13" i="13"/>
  <c r="R13" i="13"/>
  <c r="Q13" i="13"/>
  <c r="N17" i="13"/>
  <c r="N19" i="13"/>
  <c r="AH51" i="13"/>
  <c r="AG51" i="13"/>
  <c r="AF51" i="13"/>
  <c r="AE51" i="13"/>
  <c r="AD51" i="13"/>
  <c r="AB51" i="13"/>
  <c r="Z51" i="13"/>
  <c r="X51" i="13"/>
  <c r="V51" i="13"/>
  <c r="T51" i="13"/>
  <c r="R51" i="13"/>
  <c r="Q51" i="13"/>
  <c r="O51" i="13"/>
  <c r="N51" i="13"/>
  <c r="AJ50" i="13"/>
  <c r="AI50" i="13"/>
  <c r="AJ49" i="13"/>
  <c r="AI49" i="13"/>
  <c r="AJ48" i="13"/>
  <c r="AI48" i="13"/>
  <c r="AJ47" i="13"/>
  <c r="AI47" i="13"/>
  <c r="AH46" i="13"/>
  <c r="AG46" i="13"/>
  <c r="AF46" i="13"/>
  <c r="AE46" i="13"/>
  <c r="AD46" i="13"/>
  <c r="AB46" i="13"/>
  <c r="Z46" i="13"/>
  <c r="X46" i="13"/>
  <c r="V46" i="13"/>
  <c r="T46" i="13"/>
  <c r="R46" i="13"/>
  <c r="Q46" i="13"/>
  <c r="O46" i="13"/>
  <c r="N46" i="13"/>
  <c r="AJ45" i="13"/>
  <c r="AI45" i="13"/>
  <c r="AJ44" i="13"/>
  <c r="AI44" i="13"/>
  <c r="AJ43" i="13"/>
  <c r="AI43" i="13"/>
  <c r="AJ42" i="13"/>
  <c r="AI42" i="13"/>
  <c r="AJ41" i="13"/>
  <c r="AI41" i="13"/>
  <c r="AJ40" i="13"/>
  <c r="AI40" i="13"/>
  <c r="AH39" i="13"/>
  <c r="AG39" i="13"/>
  <c r="AF39" i="13"/>
  <c r="AE39" i="13"/>
  <c r="AD39" i="13"/>
  <c r="AB39" i="13"/>
  <c r="Z39" i="13"/>
  <c r="X39" i="13"/>
  <c r="V39" i="13"/>
  <c r="T39" i="13"/>
  <c r="R39" i="13"/>
  <c r="Q39" i="13"/>
  <c r="O39" i="13"/>
  <c r="N39" i="13"/>
  <c r="AJ38" i="13"/>
  <c r="AI38" i="13"/>
  <c r="AJ37" i="13"/>
  <c r="AI37" i="13"/>
  <c r="AJ36" i="13"/>
  <c r="AI36" i="13"/>
  <c r="AJ35" i="13"/>
  <c r="AI35" i="13"/>
  <c r="AH34" i="13"/>
  <c r="AG34" i="13"/>
  <c r="AF34" i="13"/>
  <c r="AE34" i="13"/>
  <c r="AD34" i="13"/>
  <c r="AB34" i="13"/>
  <c r="Z34" i="13"/>
  <c r="X34" i="13"/>
  <c r="V34" i="13"/>
  <c r="T34" i="13"/>
  <c r="R34" i="13"/>
  <c r="Q34" i="13"/>
  <c r="O34" i="13"/>
  <c r="N34" i="13"/>
  <c r="AJ33" i="13"/>
  <c r="AI33" i="13"/>
  <c r="AH32" i="13"/>
  <c r="AG32" i="13"/>
  <c r="AF32" i="13"/>
  <c r="AE32" i="13"/>
  <c r="AD32" i="13"/>
  <c r="AB32" i="13"/>
  <c r="Z32" i="13"/>
  <c r="X32" i="13"/>
  <c r="V32" i="13"/>
  <c r="T32" i="13"/>
  <c r="R32" i="13"/>
  <c r="Q32" i="13"/>
  <c r="O32" i="13"/>
  <c r="N32" i="13"/>
  <c r="AJ31" i="13"/>
  <c r="AI31" i="13"/>
  <c r="AJ30" i="13"/>
  <c r="AI30" i="13"/>
  <c r="AJ29" i="13"/>
  <c r="AI29" i="13"/>
  <c r="AH28" i="13"/>
  <c r="AG28" i="13"/>
  <c r="AF28" i="13"/>
  <c r="AE28" i="13"/>
  <c r="AD28" i="13"/>
  <c r="AB28" i="13"/>
  <c r="Z28" i="13"/>
  <c r="X28" i="13"/>
  <c r="V28" i="13"/>
  <c r="T28" i="13"/>
  <c r="R28" i="13"/>
  <c r="Q28" i="13"/>
  <c r="O28" i="13"/>
  <c r="N28" i="13"/>
  <c r="AJ27" i="13"/>
  <c r="AI27" i="13"/>
  <c r="AJ26" i="13"/>
  <c r="AI26" i="13"/>
  <c r="AJ25" i="13"/>
  <c r="AI25" i="13"/>
  <c r="AJ24" i="13"/>
  <c r="AI24" i="13"/>
  <c r="AH23" i="13"/>
  <c r="AG23" i="13"/>
  <c r="AF23" i="13"/>
  <c r="AE23" i="13"/>
  <c r="AD23" i="13"/>
  <c r="AB23" i="13"/>
  <c r="Z23" i="13"/>
  <c r="X23" i="13"/>
  <c r="V23" i="13"/>
  <c r="T23" i="13"/>
  <c r="R23" i="13"/>
  <c r="Q23" i="13"/>
  <c r="O23" i="13"/>
  <c r="N23" i="13"/>
  <c r="AJ22" i="13"/>
  <c r="AI22" i="13"/>
  <c r="AJ21" i="13"/>
  <c r="AI21" i="13"/>
  <c r="AJ20" i="13"/>
  <c r="AI20" i="13"/>
  <c r="AH19" i="13"/>
  <c r="AG19" i="13"/>
  <c r="AF19" i="13"/>
  <c r="AE19" i="13"/>
  <c r="AD19" i="13"/>
  <c r="AB19" i="13"/>
  <c r="Z19" i="13"/>
  <c r="X19" i="13"/>
  <c r="V19" i="13"/>
  <c r="T19" i="13"/>
  <c r="R19" i="13"/>
  <c r="Q19" i="13"/>
  <c r="O19" i="13"/>
  <c r="AJ18" i="13"/>
  <c r="AI18" i="13"/>
  <c r="AH17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R17" i="13"/>
  <c r="Q17" i="13"/>
  <c r="O17" i="13"/>
  <c r="AJ16" i="13"/>
  <c r="AI16" i="13"/>
  <c r="AJ15" i="13"/>
  <c r="AI15" i="13"/>
  <c r="AJ14" i="13"/>
  <c r="AI14" i="13"/>
  <c r="AJ12" i="13"/>
  <c r="AI12" i="13"/>
  <c r="AJ11" i="13"/>
  <c r="AI11" i="13"/>
  <c r="AJ10" i="13"/>
  <c r="AI10" i="13"/>
  <c r="AH9" i="13"/>
  <c r="AG9" i="13"/>
  <c r="AF9" i="13"/>
  <c r="AE9" i="13"/>
  <c r="AD9" i="13"/>
  <c r="AC9" i="13"/>
  <c r="AB9" i="13"/>
  <c r="AA9" i="13"/>
  <c r="Z9" i="13"/>
  <c r="Y9" i="13"/>
  <c r="X9" i="13"/>
  <c r="W9" i="13"/>
  <c r="V9" i="13"/>
  <c r="U9" i="13"/>
  <c r="T9" i="13"/>
  <c r="R9" i="13"/>
  <c r="Q9" i="13"/>
  <c r="O9" i="13"/>
  <c r="N9" i="13"/>
  <c r="AJ8" i="13"/>
  <c r="AI8" i="13"/>
  <c r="AJ7" i="13"/>
  <c r="AI7" i="13"/>
  <c r="Q51" i="12"/>
  <c r="O51" i="12"/>
  <c r="Q46" i="12"/>
  <c r="P46" i="12"/>
  <c r="O46" i="12"/>
  <c r="Q39" i="12"/>
  <c r="O39" i="12"/>
  <c r="N39" i="12"/>
  <c r="Q32" i="12"/>
  <c r="P32" i="12"/>
  <c r="Q34" i="12"/>
  <c r="O34" i="12"/>
  <c r="O32" i="12"/>
  <c r="AZ28" i="17" l="1"/>
  <c r="AZ54" i="17"/>
  <c r="AZ62" i="17"/>
  <c r="AZ71" i="17"/>
  <c r="AZ50" i="17"/>
  <c r="AZ35" i="17"/>
  <c r="AZ23" i="17"/>
  <c r="Y83" i="17"/>
  <c r="AZ43" i="17"/>
  <c r="AX83" i="17"/>
  <c r="AY83" i="17"/>
  <c r="AM33" i="16"/>
  <c r="AM24" i="16"/>
  <c r="AM47" i="16"/>
  <c r="AM29" i="16"/>
  <c r="AM20" i="16"/>
  <c r="AK55" i="16"/>
  <c r="AL55" i="16"/>
  <c r="AM52" i="16"/>
  <c r="S34" i="13"/>
  <c r="S46" i="13"/>
  <c r="S32" i="13"/>
  <c r="S9" i="13"/>
  <c r="S51" i="13"/>
  <c r="S39" i="13"/>
  <c r="AL40" i="15"/>
  <c r="AL42" i="15"/>
  <c r="S17" i="13"/>
  <c r="AL26" i="15"/>
  <c r="S28" i="15"/>
  <c r="S28" i="13"/>
  <c r="S13" i="13"/>
  <c r="AK11" i="13"/>
  <c r="S19" i="13"/>
  <c r="AL38" i="15"/>
  <c r="S23" i="13"/>
  <c r="AL50" i="15"/>
  <c r="S23" i="15"/>
  <c r="V9" i="15"/>
  <c r="AD54" i="15"/>
  <c r="P9" i="15"/>
  <c r="S34" i="15"/>
  <c r="AL33" i="15"/>
  <c r="AL37" i="15"/>
  <c r="S39" i="15"/>
  <c r="AK28" i="15"/>
  <c r="AK46" i="15"/>
  <c r="U54" i="15"/>
  <c r="AL41" i="15"/>
  <c r="AL12" i="15"/>
  <c r="AL14" i="15"/>
  <c r="AL16" i="15"/>
  <c r="AL29" i="15"/>
  <c r="AL31" i="15"/>
  <c r="AL36" i="15"/>
  <c r="P23" i="15"/>
  <c r="AL24" i="15"/>
  <c r="AK13" i="15"/>
  <c r="AH54" i="15"/>
  <c r="AL11" i="15"/>
  <c r="AL15" i="15"/>
  <c r="AL21" i="15"/>
  <c r="AL30" i="15"/>
  <c r="P34" i="15"/>
  <c r="S46" i="15"/>
  <c r="Y54" i="15"/>
  <c r="AL25" i="15"/>
  <c r="AL48" i="15"/>
  <c r="Q54" i="15"/>
  <c r="AL6" i="15"/>
  <c r="AJ19" i="15"/>
  <c r="AL47" i="15"/>
  <c r="AJ9" i="15"/>
  <c r="W54" i="15"/>
  <c r="P19" i="15"/>
  <c r="AE54" i="15"/>
  <c r="AL20" i="15"/>
  <c r="AL22" i="15"/>
  <c r="AL27" i="15"/>
  <c r="S32" i="15"/>
  <c r="AK34" i="15"/>
  <c r="AL35" i="15"/>
  <c r="AL44" i="15"/>
  <c r="AL49" i="15"/>
  <c r="R54" i="15"/>
  <c r="AF54" i="15"/>
  <c r="AJ39" i="15"/>
  <c r="N54" i="15"/>
  <c r="AC54" i="15"/>
  <c r="AL8" i="15"/>
  <c r="AL10" i="15"/>
  <c r="P39" i="15"/>
  <c r="X54" i="15"/>
  <c r="S19" i="15"/>
  <c r="AJ23" i="15"/>
  <c r="AJ28" i="15"/>
  <c r="S51" i="15"/>
  <c r="AG54" i="15"/>
  <c r="AJ17" i="15"/>
  <c r="T54" i="15"/>
  <c r="AL7" i="15"/>
  <c r="S9" i="15"/>
  <c r="AK9" i="15"/>
  <c r="P13" i="15"/>
  <c r="Z54" i="15"/>
  <c r="P28" i="15"/>
  <c r="AI54" i="15"/>
  <c r="S13" i="15"/>
  <c r="AK17" i="15"/>
  <c r="AB54" i="15"/>
  <c r="AL43" i="15"/>
  <c r="AL45" i="15"/>
  <c r="AJ51" i="15"/>
  <c r="AA54" i="15"/>
  <c r="AL18" i="15"/>
  <c r="AK23" i="15"/>
  <c r="AJ32" i="15"/>
  <c r="AJ34" i="15"/>
  <c r="AK39" i="15"/>
  <c r="AJ46" i="15"/>
  <c r="AK51" i="15"/>
  <c r="P51" i="15"/>
  <c r="P17" i="15"/>
  <c r="P46" i="15"/>
  <c r="S17" i="15"/>
  <c r="AK19" i="15"/>
  <c r="AK22" i="13"/>
  <c r="AJ28" i="13"/>
  <c r="AK33" i="13"/>
  <c r="AK45" i="13"/>
  <c r="P51" i="13"/>
  <c r="P9" i="13"/>
  <c r="AJ32" i="13"/>
  <c r="AJ34" i="13"/>
  <c r="P13" i="13"/>
  <c r="AK15" i="13"/>
  <c r="P17" i="13"/>
  <c r="P23" i="13"/>
  <c r="P46" i="13"/>
  <c r="AK27" i="13"/>
  <c r="AK29" i="13"/>
  <c r="AK36" i="13"/>
  <c r="AJ19" i="13"/>
  <c r="V54" i="13"/>
  <c r="AK7" i="13"/>
  <c r="W54" i="13"/>
  <c r="P32" i="13"/>
  <c r="P28" i="13"/>
  <c r="AK24" i="13"/>
  <c r="AK30" i="13"/>
  <c r="AK38" i="13"/>
  <c r="AK40" i="13"/>
  <c r="AK44" i="13"/>
  <c r="AK50" i="13"/>
  <c r="P19" i="13"/>
  <c r="AK42" i="13"/>
  <c r="P34" i="13"/>
  <c r="AK12" i="13"/>
  <c r="AJ23" i="13"/>
  <c r="AK35" i="13"/>
  <c r="AJ39" i="13"/>
  <c r="AK41" i="13"/>
  <c r="AJ51" i="13"/>
  <c r="P39" i="13"/>
  <c r="AK10" i="13"/>
  <c r="AK6" i="13"/>
  <c r="AK14" i="13"/>
  <c r="AA54" i="13"/>
  <c r="AE54" i="13"/>
  <c r="AK43" i="13"/>
  <c r="AK48" i="13"/>
  <c r="Q54" i="13"/>
  <c r="O54" i="13"/>
  <c r="AK18" i="13"/>
  <c r="AK20" i="13"/>
  <c r="AK25" i="13"/>
  <c r="AK31" i="13"/>
  <c r="R54" i="13"/>
  <c r="AF54" i="13"/>
  <c r="U54" i="13"/>
  <c r="AC54" i="13"/>
  <c r="AI19" i="13"/>
  <c r="AI32" i="13"/>
  <c r="AI34" i="13"/>
  <c r="AI39" i="13"/>
  <c r="T54" i="13"/>
  <c r="AG54" i="13"/>
  <c r="AK49" i="13"/>
  <c r="AD54" i="13"/>
  <c r="AK21" i="13"/>
  <c r="AK26" i="13"/>
  <c r="AH54" i="13"/>
  <c r="AK8" i="13"/>
  <c r="AK16" i="13"/>
  <c r="AJ46" i="13"/>
  <c r="X54" i="13"/>
  <c r="AI23" i="13"/>
  <c r="AI9" i="13"/>
  <c r="Z54" i="13"/>
  <c r="AI17" i="13"/>
  <c r="AJ9" i="13"/>
  <c r="AJ17" i="13"/>
  <c r="Y54" i="13"/>
  <c r="AI28" i="13"/>
  <c r="AK37" i="13"/>
  <c r="AI46" i="13"/>
  <c r="AK47" i="13"/>
  <c r="AI51" i="13"/>
  <c r="AB54" i="13"/>
  <c r="N54" i="13"/>
  <c r="Q28" i="12"/>
  <c r="P28" i="12"/>
  <c r="O28" i="12"/>
  <c r="Q23" i="12"/>
  <c r="O23" i="12"/>
  <c r="AZ83" i="17" l="1"/>
  <c r="AM55" i="16"/>
  <c r="AK19" i="13"/>
  <c r="AK9" i="13"/>
  <c r="AL9" i="15"/>
  <c r="AK17" i="13"/>
  <c r="AK34" i="13"/>
  <c r="AK32" i="13"/>
  <c r="AK28" i="13"/>
  <c r="AL28" i="15"/>
  <c r="AL34" i="15"/>
  <c r="AL46" i="15"/>
  <c r="AL23" i="15"/>
  <c r="AL39" i="15"/>
  <c r="AL19" i="15"/>
  <c r="AL17" i="15"/>
  <c r="AJ54" i="15"/>
  <c r="AL51" i="15"/>
  <c r="AK39" i="13"/>
  <c r="AK51" i="13"/>
  <c r="AK23" i="13"/>
  <c r="AI54" i="13"/>
  <c r="AJ54" i="13"/>
  <c r="AK46" i="13"/>
  <c r="AF9" i="12"/>
  <c r="AF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N17" i="12"/>
  <c r="AE9" i="12"/>
  <c r="AD9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AG7" i="12"/>
  <c r="AG8" i="12"/>
  <c r="AG10" i="12"/>
  <c r="AG11" i="12"/>
  <c r="AG12" i="12"/>
  <c r="AG14" i="12"/>
  <c r="AG15" i="12"/>
  <c r="AG16" i="12"/>
  <c r="AG18" i="12"/>
  <c r="AG20" i="12"/>
  <c r="AG21" i="12"/>
  <c r="AG22" i="12"/>
  <c r="AG24" i="12"/>
  <c r="AG25" i="12"/>
  <c r="AG26" i="12"/>
  <c r="AG27" i="12"/>
  <c r="AG29" i="12"/>
  <c r="AG30" i="12"/>
  <c r="AG31" i="12"/>
  <c r="AG33" i="12"/>
  <c r="AG35" i="12"/>
  <c r="AG36" i="12"/>
  <c r="AG37" i="12"/>
  <c r="AG38" i="12"/>
  <c r="AG40" i="12"/>
  <c r="AG41" i="12"/>
  <c r="AG42" i="12"/>
  <c r="AG43" i="12"/>
  <c r="AG44" i="12"/>
  <c r="AG45" i="12"/>
  <c r="AG47" i="12"/>
  <c r="AG48" i="12"/>
  <c r="AG49" i="12"/>
  <c r="AG50" i="12"/>
  <c r="AG6" i="12"/>
  <c r="N23" i="12"/>
  <c r="P23" i="12"/>
  <c r="O19" i="12"/>
  <c r="P19" i="12"/>
  <c r="Q19" i="12"/>
  <c r="N19" i="12"/>
  <c r="AH6" i="12"/>
  <c r="AK54" i="13" l="1"/>
  <c r="Q54" i="12"/>
  <c r="O54" i="12"/>
  <c r="S54" i="12"/>
  <c r="AA54" i="12"/>
  <c r="W54" i="12"/>
  <c r="U54" i="12"/>
  <c r="Y54" i="12"/>
  <c r="AG17" i="12"/>
  <c r="AG9" i="12"/>
  <c r="AH9" i="12"/>
  <c r="AI6" i="12"/>
  <c r="AH27" i="12" l="1"/>
  <c r="AH7" i="12"/>
  <c r="AH8" i="12"/>
  <c r="AH10" i="12"/>
  <c r="AH11" i="12"/>
  <c r="AH12" i="12"/>
  <c r="AI12" i="12" s="1"/>
  <c r="AH14" i="12"/>
  <c r="AH15" i="12"/>
  <c r="AH16" i="12"/>
  <c r="AI16" i="12" s="1"/>
  <c r="AH17" i="12"/>
  <c r="AI17" i="12" s="1"/>
  <c r="AH18" i="12"/>
  <c r="AH19" i="12"/>
  <c r="AH20" i="12"/>
  <c r="AH21" i="12"/>
  <c r="AH22" i="12"/>
  <c r="AH23" i="12"/>
  <c r="AH24" i="12"/>
  <c r="AH25" i="12"/>
  <c r="AH26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48" i="12"/>
  <c r="AH49" i="12"/>
  <c r="AH50" i="12"/>
  <c r="AH51" i="12"/>
  <c r="AF51" i="12"/>
  <c r="AE51" i="12"/>
  <c r="AD51" i="12"/>
  <c r="AC51" i="12"/>
  <c r="AB51" i="12"/>
  <c r="Z51" i="12"/>
  <c r="X51" i="12"/>
  <c r="V51" i="12"/>
  <c r="T51" i="12"/>
  <c r="R51" i="12"/>
  <c r="P51" i="12"/>
  <c r="N51" i="12"/>
  <c r="AF46" i="12"/>
  <c r="AE46" i="12"/>
  <c r="AD46" i="12"/>
  <c r="AC46" i="12"/>
  <c r="AB46" i="12"/>
  <c r="Z46" i="12"/>
  <c r="X46" i="12"/>
  <c r="V46" i="12"/>
  <c r="T46" i="12"/>
  <c r="R46" i="12"/>
  <c r="N46" i="12"/>
  <c r="AF39" i="12"/>
  <c r="AE39" i="12"/>
  <c r="AD39" i="12"/>
  <c r="AC39" i="12"/>
  <c r="AB39" i="12"/>
  <c r="Z39" i="12"/>
  <c r="X39" i="12"/>
  <c r="V39" i="12"/>
  <c r="T39" i="12"/>
  <c r="R39" i="12"/>
  <c r="P39" i="12"/>
  <c r="AF34" i="12"/>
  <c r="AE34" i="12"/>
  <c r="AD34" i="12"/>
  <c r="AC34" i="12"/>
  <c r="AB34" i="12"/>
  <c r="Z34" i="12"/>
  <c r="X34" i="12"/>
  <c r="V34" i="12"/>
  <c r="T34" i="12"/>
  <c r="R34" i="12"/>
  <c r="P34" i="12"/>
  <c r="N34" i="12"/>
  <c r="AF32" i="12"/>
  <c r="AE32" i="12"/>
  <c r="AD32" i="12"/>
  <c r="AC32" i="12"/>
  <c r="AB32" i="12"/>
  <c r="Z32" i="12"/>
  <c r="X32" i="12"/>
  <c r="V32" i="12"/>
  <c r="T32" i="12"/>
  <c r="R32" i="12"/>
  <c r="N32" i="12"/>
  <c r="AF28" i="12"/>
  <c r="AE28" i="12"/>
  <c r="AD28" i="12"/>
  <c r="AC28" i="12"/>
  <c r="AB28" i="12"/>
  <c r="Z28" i="12"/>
  <c r="X28" i="12"/>
  <c r="V28" i="12"/>
  <c r="T28" i="12"/>
  <c r="R28" i="12"/>
  <c r="N28" i="12"/>
  <c r="AF23" i="12"/>
  <c r="AE23" i="12"/>
  <c r="AD23" i="12"/>
  <c r="AC23" i="12"/>
  <c r="AB23" i="12"/>
  <c r="Z23" i="12"/>
  <c r="X23" i="12"/>
  <c r="V23" i="12"/>
  <c r="T23" i="12"/>
  <c r="R23" i="12"/>
  <c r="AF19" i="12"/>
  <c r="AE19" i="12"/>
  <c r="AD19" i="12"/>
  <c r="AC19" i="12"/>
  <c r="AB19" i="12"/>
  <c r="Z19" i="12"/>
  <c r="X19" i="12"/>
  <c r="V19" i="12"/>
  <c r="T19" i="12"/>
  <c r="R19" i="12"/>
  <c r="P54" i="12" l="1"/>
  <c r="N54" i="12"/>
  <c r="R54" i="12"/>
  <c r="T54" i="12"/>
  <c r="V54" i="12"/>
  <c r="X54" i="12"/>
  <c r="Z54" i="12"/>
  <c r="AB54" i="12"/>
  <c r="AC54" i="12"/>
  <c r="AD54" i="12"/>
  <c r="AE54" i="12"/>
  <c r="AF54" i="12"/>
  <c r="AH54" i="12"/>
  <c r="AG23" i="12"/>
  <c r="AI23" i="12" s="1"/>
  <c r="AG28" i="12"/>
  <c r="AI28" i="12" s="1"/>
  <c r="AG34" i="12"/>
  <c r="AI34" i="12" s="1"/>
  <c r="AG46" i="12"/>
  <c r="AI46" i="12" s="1"/>
  <c r="AG19" i="12"/>
  <c r="AI19" i="12" s="1"/>
  <c r="AG32" i="12"/>
  <c r="AI32" i="12" s="1"/>
  <c r="AG39" i="12"/>
  <c r="AI39" i="12" s="1"/>
  <c r="AG51" i="12"/>
  <c r="AI41" i="12"/>
  <c r="AI33" i="12"/>
  <c r="AI49" i="12"/>
  <c r="AI35" i="12"/>
  <c r="AI18" i="12"/>
  <c r="AI29" i="12"/>
  <c r="AI40" i="12"/>
  <c r="AI22" i="12"/>
  <c r="AI7" i="12"/>
  <c r="AI15" i="12"/>
  <c r="AI30" i="12"/>
  <c r="AI45" i="12"/>
  <c r="AI37" i="12"/>
  <c r="AI10" i="12"/>
  <c r="AI26" i="12"/>
  <c r="AI50" i="12"/>
  <c r="AI42" i="12"/>
  <c r="AI24" i="12"/>
  <c r="AI8" i="12"/>
  <c r="AI48" i="12"/>
  <c r="AI47" i="12"/>
  <c r="AI31" i="12"/>
  <c r="AI14" i="12"/>
  <c r="AI38" i="12"/>
  <c r="AI43" i="12"/>
  <c r="AI20" i="12"/>
  <c r="AI44" i="12"/>
  <c r="AI36" i="12"/>
  <c r="AI11" i="12"/>
  <c r="AI21" i="12"/>
  <c r="AI27" i="12"/>
  <c r="AI25" i="12"/>
  <c r="AI9" i="12"/>
  <c r="AJ13" i="13"/>
  <c r="AI51" i="12" l="1"/>
  <c r="AG54" i="12"/>
  <c r="AI54" i="12" s="1"/>
  <c r="AK32" i="15"/>
  <c r="P32" i="15"/>
  <c r="AK54" i="15" l="1"/>
  <c r="AL54" i="15" s="1"/>
  <c r="AL32" i="15"/>
  <c r="O54" i="15"/>
  <c r="AY16" i="17" l="1"/>
  <c r="AX16" i="17"/>
  <c r="AZ16" i="17" s="1"/>
  <c r="AI13" i="12"/>
  <c r="AH13" i="12"/>
  <c r="O13" i="12"/>
  <c r="V13" i="12"/>
  <c r="X13" i="12"/>
  <c r="AE13" i="15"/>
  <c r="AA13" i="13"/>
  <c r="Z13" i="12"/>
  <c r="AD13" i="15"/>
  <c r="W13" i="12"/>
  <c r="U13" i="13"/>
  <c r="AI14" i="16"/>
  <c r="Y13" i="13"/>
  <c r="AI13" i="15"/>
  <c r="AG14" i="16"/>
  <c r="R13" i="12"/>
  <c r="W13" i="13"/>
  <c r="AA13" i="15"/>
  <c r="AE14" i="16"/>
  <c r="AE13" i="13"/>
  <c r="AH13" i="13"/>
  <c r="Z13" i="13"/>
  <c r="N13" i="12"/>
  <c r="AG13" i="12"/>
  <c r="P13" i="12"/>
  <c r="AC13" i="15"/>
  <c r="AB13" i="15"/>
  <c r="AD14" i="16"/>
  <c r="AU14" i="16"/>
  <c r="AT14" i="16"/>
  <c r="AB14" i="16"/>
  <c r="AC14" i="16"/>
  <c r="AM14" i="16"/>
  <c r="AK14" i="16"/>
  <c r="X14" i="16"/>
  <c r="V13" i="13"/>
  <c r="AE13" i="12"/>
  <c r="AH13" i="15"/>
  <c r="Y14" i="16"/>
  <c r="T13" i="13"/>
  <c r="AI13" i="13"/>
  <c r="AK13" i="13"/>
  <c r="AC13" i="13"/>
  <c r="Z13" i="15"/>
  <c r="U13" i="12"/>
  <c r="Q13" i="12"/>
  <c r="AF13" i="12"/>
  <c r="T13" i="12"/>
  <c r="AC13" i="12"/>
  <c r="Y13" i="12"/>
  <c r="AJ14" i="16"/>
  <c r="Z14" i="16"/>
  <c r="AG13" i="13"/>
  <c r="AA14" i="16"/>
  <c r="W13" i="15"/>
  <c r="AJ13" i="15"/>
  <c r="AL13" i="15"/>
  <c r="AH14" i="16"/>
  <c r="Y13" i="15"/>
  <c r="S13" i="12"/>
  <c r="W14" i="16"/>
  <c r="V14" i="16"/>
  <c r="V54" i="16"/>
  <c r="X13" i="15"/>
  <c r="AF13" i="15"/>
  <c r="AF14" i="16"/>
  <c r="V13" i="15"/>
  <c r="U13" i="15"/>
  <c r="X13" i="13"/>
  <c r="AG13" i="15"/>
  <c r="AB13" i="13"/>
  <c r="AF13" i="13"/>
  <c r="AD13" i="12"/>
  <c r="AD13" i="13"/>
  <c r="AA13" i="12"/>
  <c r="AB13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DIEMTERCERO</author>
    <author>soporte</author>
  </authors>
  <commentList>
    <comment ref="C5" authorId="0" shapeId="0" xr:uid="{3BFE0B23-5A09-4BC1-A80E-2434F44C3A7A}">
      <text>
        <r>
          <rPr>
            <b/>
            <sz val="9"/>
            <color indexed="81"/>
            <rFont val="Tahoma"/>
            <family val="2"/>
          </rPr>
          <t>CC Responsable ID: ´07.04.XX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" authorId="0" shapeId="0" xr:uid="{34B585FE-E3CB-4BB7-B4B2-874487B8FB29}">
      <text>
        <r>
          <rPr>
            <b/>
            <sz val="9"/>
            <color indexed="81"/>
            <rFont val="Tahoma"/>
            <family val="2"/>
          </rPr>
          <t>CC Responsable ID: ´07.04.XX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1" shapeId="0" xr:uid="{6865D5E8-985C-432E-A112-DAC7827C3400}">
      <text>
        <r>
          <rPr>
            <b/>
            <sz val="9"/>
            <color indexed="81"/>
            <rFont val="Tahoma"/>
            <family val="2"/>
          </rPr>
          <t>larissa, vicente, + ing (x1)</t>
        </r>
      </text>
    </comment>
    <comment ref="AF6" authorId="0" shapeId="0" xr:uid="{2E278887-23AE-47EC-BD00-37F58D6B02A1}">
      <text>
        <r>
          <rPr>
            <b/>
            <sz val="14"/>
            <color indexed="81"/>
            <rFont val="Tahoma"/>
            <family val="2"/>
          </rPr>
          <t>ROSARIO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AB8" authorId="0" shapeId="0" xr:uid="{17754714-769F-4513-9E83-B07191E71905}">
      <text>
        <r>
          <rPr>
            <sz val="16"/>
            <color indexed="81"/>
            <rFont val="Tahoma"/>
            <family val="2"/>
          </rPr>
          <t xml:space="preserve">ROSARIO
</t>
        </r>
      </text>
    </comment>
    <comment ref="AF10" authorId="0" shapeId="0" xr:uid="{3D854BF9-8B4A-4C06-B680-A462B24B4874}">
      <text>
        <r>
          <rPr>
            <b/>
            <sz val="14"/>
            <color indexed="81"/>
            <rFont val="Tahoma"/>
            <family val="2"/>
          </rPr>
          <t>ROSARIO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AF29" authorId="0" shapeId="0" xr:uid="{57932DC4-AAB2-44F6-8731-D1D7ED0DD7E0}">
      <text>
        <r>
          <rPr>
            <b/>
            <sz val="14"/>
            <color indexed="81"/>
            <rFont val="Tahoma"/>
            <family val="2"/>
          </rPr>
          <t>ROSARIO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AB31" authorId="0" shapeId="0" xr:uid="{2E91C144-971E-4F85-8B45-6D6933DC344E}">
      <text>
        <r>
          <rPr>
            <sz val="16"/>
            <color indexed="81"/>
            <rFont val="Tahoma"/>
            <family val="2"/>
          </rPr>
          <t xml:space="preserve">ROSARIO
</t>
        </r>
      </text>
    </comment>
    <comment ref="AF33" authorId="0" shapeId="0" xr:uid="{892148D3-552B-433D-8DCD-B83E7CCD6B27}">
      <text>
        <r>
          <rPr>
            <b/>
            <sz val="14"/>
            <color indexed="81"/>
            <rFont val="Tahoma"/>
            <family val="2"/>
          </rPr>
          <t>ROSARIO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AB35" authorId="0" shapeId="0" xr:uid="{8E25515A-7FEC-4071-89E6-E1F9BF2DEFF2}">
      <text>
        <r>
          <rPr>
            <sz val="16"/>
            <color indexed="81"/>
            <rFont val="Tahoma"/>
            <family val="2"/>
          </rPr>
          <t xml:space="preserve">ROSARIO
</t>
        </r>
      </text>
    </comment>
    <comment ref="E40" authorId="0" shapeId="0" xr:uid="{D621815B-9E66-426C-B151-78D2700FB06E}">
      <text>
        <r>
          <rPr>
            <b/>
            <sz val="9"/>
            <color indexed="81"/>
            <rFont val="Tahoma"/>
            <family val="2"/>
          </rPr>
          <t xml:space="preserve">COORDINAR CON GONZALO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40" authorId="0" shapeId="0" xr:uid="{B9237664-3977-4F62-AF96-BCAB7F3B3009}">
      <text>
        <r>
          <rPr>
            <b/>
            <sz val="14"/>
            <color indexed="81"/>
            <rFont val="Tahoma"/>
            <family val="2"/>
          </rPr>
          <t>ROSARIO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AB44" authorId="0" shapeId="0" xr:uid="{2D78A173-1B99-44FD-BDB3-E4568AC3D864}">
      <text>
        <r>
          <rPr>
            <sz val="16"/>
            <color indexed="81"/>
            <rFont val="Tahoma"/>
            <family val="2"/>
          </rPr>
          <t xml:space="preserve">ROSARIO
</t>
        </r>
      </text>
    </comment>
    <comment ref="E47" authorId="0" shapeId="0" xr:uid="{205D4857-1D7D-4D56-8FBF-D8D4B595248A}">
      <text>
        <r>
          <rPr>
            <b/>
            <sz val="9"/>
            <color indexed="81"/>
            <rFont val="Tahoma"/>
            <family val="2"/>
          </rPr>
          <t xml:space="preserve">COORDINAR CON GONZALO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47" authorId="0" shapeId="0" xr:uid="{10FDD8E1-EDA7-460B-B347-8F70EFF3FD7A}">
      <text>
        <r>
          <rPr>
            <b/>
            <sz val="14"/>
            <color indexed="81"/>
            <rFont val="Tahoma"/>
            <family val="2"/>
          </rPr>
          <t>ROSARIO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AB48" authorId="0" shapeId="0" xr:uid="{0174A993-C93A-45C9-8584-4AFFF465B9AD}">
      <text>
        <r>
          <rPr>
            <sz val="16"/>
            <color indexed="81"/>
            <rFont val="Tahoma"/>
            <family val="2"/>
          </rPr>
          <t xml:space="preserve">ROSARIO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DIEMTERCERO</author>
    <author>soporte</author>
  </authors>
  <commentList>
    <comment ref="C5" authorId="0" shapeId="0" xr:uid="{FEB19469-8E0E-4849-BFDB-963BECA0821A}">
      <text>
        <r>
          <rPr>
            <b/>
            <sz val="9"/>
            <color indexed="81"/>
            <rFont val="Tahoma"/>
            <family val="2"/>
          </rPr>
          <t>CC Responsable ID: ´07.04.XX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" authorId="0" shapeId="0" xr:uid="{C6E8DB4B-1A4E-49E5-A3A3-D3A0344D9178}">
      <text>
        <r>
          <rPr>
            <b/>
            <sz val="9"/>
            <color indexed="81"/>
            <rFont val="Tahoma"/>
            <family val="2"/>
          </rPr>
          <t>CC Responsable ID: ´07.04.XX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1" shapeId="0" xr:uid="{7510DFE7-D98B-4612-844E-465E5894528B}">
      <text>
        <r>
          <rPr>
            <b/>
            <sz val="9"/>
            <color indexed="81"/>
            <rFont val="Tahoma"/>
            <family val="2"/>
          </rPr>
          <t>larissa, vicente, + ing (x1)</t>
        </r>
      </text>
    </comment>
    <comment ref="AH6" authorId="0" shapeId="0" xr:uid="{7125FE50-109E-4A77-BDB0-178928FB2256}">
      <text>
        <r>
          <rPr>
            <b/>
            <sz val="14"/>
            <color indexed="81"/>
            <rFont val="Tahoma"/>
            <family val="2"/>
          </rPr>
          <t>ROSARIO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AD8" authorId="0" shapeId="0" xr:uid="{E006CF9B-3173-43C2-970D-51A558A8639E}">
      <text>
        <r>
          <rPr>
            <sz val="16"/>
            <color indexed="81"/>
            <rFont val="Tahoma"/>
            <family val="2"/>
          </rPr>
          <t xml:space="preserve">ROSARIO
</t>
        </r>
      </text>
    </comment>
    <comment ref="AH10" authorId="0" shapeId="0" xr:uid="{099FEA22-0CF3-442B-B000-B48C49239A43}">
      <text>
        <r>
          <rPr>
            <b/>
            <sz val="14"/>
            <color indexed="81"/>
            <rFont val="Tahoma"/>
            <family val="2"/>
          </rPr>
          <t>ROSARIO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AH29" authorId="0" shapeId="0" xr:uid="{65106850-0D9A-44F8-BF98-702DC5A723CD}">
      <text>
        <r>
          <rPr>
            <b/>
            <sz val="14"/>
            <color indexed="81"/>
            <rFont val="Tahoma"/>
            <family val="2"/>
          </rPr>
          <t>ROSARIO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AD31" authorId="0" shapeId="0" xr:uid="{9E037749-33C3-4E49-BAD4-00CFD13B8D5E}">
      <text>
        <r>
          <rPr>
            <sz val="16"/>
            <color indexed="81"/>
            <rFont val="Tahoma"/>
            <family val="2"/>
          </rPr>
          <t xml:space="preserve">ROSARIO
</t>
        </r>
      </text>
    </comment>
    <comment ref="AH33" authorId="0" shapeId="0" xr:uid="{4B4319A0-CF13-4D3A-AEF4-C3ACA598DDA8}">
      <text>
        <r>
          <rPr>
            <b/>
            <sz val="14"/>
            <color indexed="81"/>
            <rFont val="Tahoma"/>
            <family val="2"/>
          </rPr>
          <t>ROSARIO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AD35" authorId="0" shapeId="0" xr:uid="{C034A3CF-B63A-4431-BA9D-CBF60BD07BAB}">
      <text>
        <r>
          <rPr>
            <sz val="16"/>
            <color indexed="81"/>
            <rFont val="Tahoma"/>
            <family val="2"/>
          </rPr>
          <t xml:space="preserve">ROSARIO
</t>
        </r>
      </text>
    </comment>
    <comment ref="E40" authorId="0" shapeId="0" xr:uid="{18BFEAE4-94F2-48D2-84DF-4A64E02E4A3C}">
      <text>
        <r>
          <rPr>
            <b/>
            <sz val="9"/>
            <color indexed="81"/>
            <rFont val="Tahoma"/>
            <family val="2"/>
          </rPr>
          <t xml:space="preserve">COORDINAR CON GONZALO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0" authorId="0" shapeId="0" xr:uid="{4D91C313-27AD-4007-A98F-16C602A99552}">
      <text>
        <r>
          <rPr>
            <b/>
            <sz val="14"/>
            <color indexed="81"/>
            <rFont val="Tahoma"/>
            <family val="2"/>
          </rPr>
          <t>ROSARIO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AD44" authorId="0" shapeId="0" xr:uid="{FDDA07FC-A924-48FB-BD54-59A5D7D2977D}">
      <text>
        <r>
          <rPr>
            <sz val="16"/>
            <color indexed="81"/>
            <rFont val="Tahoma"/>
            <family val="2"/>
          </rPr>
          <t xml:space="preserve">ROSARIO
</t>
        </r>
      </text>
    </comment>
    <comment ref="E47" authorId="0" shapeId="0" xr:uid="{3D10E10F-8BFC-405C-AD38-99D33AB5E390}">
      <text>
        <r>
          <rPr>
            <b/>
            <sz val="9"/>
            <color indexed="81"/>
            <rFont val="Tahoma"/>
            <family val="2"/>
          </rPr>
          <t xml:space="preserve">COORDINAR CON GONZALO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H47" authorId="0" shapeId="0" xr:uid="{4A48EB4C-B818-40C1-B7D6-5423DCEA7453}">
      <text>
        <r>
          <rPr>
            <b/>
            <sz val="14"/>
            <color indexed="81"/>
            <rFont val="Tahoma"/>
            <family val="2"/>
          </rPr>
          <t>ROSARIO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AD48" authorId="0" shapeId="0" xr:uid="{CE902913-A490-4456-8415-9C3DC35895E8}">
      <text>
        <r>
          <rPr>
            <sz val="16"/>
            <color indexed="81"/>
            <rFont val="Tahoma"/>
            <family val="2"/>
          </rPr>
          <t xml:space="preserve">ROSARIO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DIEMTERCERO</author>
    <author>soporte</author>
  </authors>
  <commentList>
    <comment ref="C6" authorId="0" shapeId="0" xr:uid="{1277F6A4-689A-438A-9BE0-57844AD7DCC7}">
      <text>
        <r>
          <rPr>
            <b/>
            <sz val="9"/>
            <color indexed="81"/>
            <rFont val="Tahoma"/>
            <family val="2"/>
          </rPr>
          <t>CC Responsable ID: ´07.04.XX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6" authorId="0" shapeId="0" xr:uid="{26D6577E-7F73-46BB-AB19-B5FF779B5FBA}">
      <text>
        <r>
          <rPr>
            <b/>
            <sz val="9"/>
            <color indexed="81"/>
            <rFont val="Tahoma"/>
            <family val="2"/>
          </rPr>
          <t>CC Responsable ID: ´07.04.XX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7" authorId="1" shapeId="0" xr:uid="{C5599E68-925A-4E1E-855B-E2ABB6B4886F}">
      <text>
        <r>
          <rPr>
            <b/>
            <sz val="9"/>
            <color indexed="81"/>
            <rFont val="Tahoma"/>
            <family val="2"/>
          </rPr>
          <t>larissa, vicente, + ing (x1)</t>
        </r>
      </text>
    </comment>
    <comment ref="AJ7" authorId="0" shapeId="0" xr:uid="{2C2CF3A3-867C-4C02-91F1-82DDD8B3A34B}">
      <text>
        <r>
          <rPr>
            <b/>
            <sz val="14"/>
            <color indexed="81"/>
            <rFont val="Tahoma"/>
            <family val="2"/>
          </rPr>
          <t>ROSARIO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AF9" authorId="0" shapeId="0" xr:uid="{B1FF6A39-42D0-404C-A7FA-C71A2E2347B2}">
      <text>
        <r>
          <rPr>
            <sz val="16"/>
            <color indexed="81"/>
            <rFont val="Tahoma"/>
            <family val="2"/>
          </rPr>
          <t xml:space="preserve">ROSARIO
</t>
        </r>
      </text>
    </comment>
    <comment ref="AJ11" authorId="0" shapeId="0" xr:uid="{A497725C-5BBF-44FC-B578-81459504AB3F}">
      <text>
        <r>
          <rPr>
            <b/>
            <sz val="14"/>
            <color indexed="81"/>
            <rFont val="Tahoma"/>
            <family val="2"/>
          </rPr>
          <t>ROSARIO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AJ30" authorId="0" shapeId="0" xr:uid="{156AAE91-2798-4609-A841-C51D0F089C8E}">
      <text>
        <r>
          <rPr>
            <b/>
            <sz val="14"/>
            <color indexed="81"/>
            <rFont val="Tahoma"/>
            <family val="2"/>
          </rPr>
          <t>ROSARIO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AF32" authorId="0" shapeId="0" xr:uid="{E634C8DC-4968-48AD-AABB-7A61FF820E62}">
      <text>
        <r>
          <rPr>
            <sz val="16"/>
            <color indexed="81"/>
            <rFont val="Tahoma"/>
            <family val="2"/>
          </rPr>
          <t xml:space="preserve">ROSARIO
</t>
        </r>
      </text>
    </comment>
    <comment ref="AJ34" authorId="0" shapeId="0" xr:uid="{E3F5905D-91F5-4AC2-93B9-2005AB719687}">
      <text>
        <r>
          <rPr>
            <b/>
            <sz val="14"/>
            <color indexed="81"/>
            <rFont val="Tahoma"/>
            <family val="2"/>
          </rPr>
          <t>ROSARIO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AF36" authorId="0" shapeId="0" xr:uid="{0FE815C4-1461-42E0-88FD-F12B7D8F762D}">
      <text>
        <r>
          <rPr>
            <sz val="16"/>
            <color indexed="81"/>
            <rFont val="Tahoma"/>
            <family val="2"/>
          </rPr>
          <t xml:space="preserve">ROSARIO
</t>
        </r>
      </text>
    </comment>
    <comment ref="AJ41" authorId="0" shapeId="0" xr:uid="{B3CC376A-0522-4F93-9A87-A4453A4C618C}">
      <text>
        <r>
          <rPr>
            <b/>
            <sz val="14"/>
            <color indexed="81"/>
            <rFont val="Tahoma"/>
            <family val="2"/>
          </rPr>
          <t>ROSARIO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AF45" authorId="0" shapeId="0" xr:uid="{101D5B1B-8530-4B94-8FBF-D2D60F05F514}">
      <text>
        <r>
          <rPr>
            <sz val="16"/>
            <color indexed="81"/>
            <rFont val="Tahoma"/>
            <family val="2"/>
          </rPr>
          <t xml:space="preserve">ROSARIO
</t>
        </r>
      </text>
    </comment>
    <comment ref="AJ48" authorId="0" shapeId="0" xr:uid="{D08C26DB-F5C2-46AB-BB2A-CFE15C59326B}">
      <text>
        <r>
          <rPr>
            <b/>
            <sz val="14"/>
            <color indexed="81"/>
            <rFont val="Tahoma"/>
            <family val="2"/>
          </rPr>
          <t>ROSARIO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AF49" authorId="0" shapeId="0" xr:uid="{646C8E14-33E9-405F-9291-88C2C968AA3D}">
      <text>
        <r>
          <rPr>
            <sz val="16"/>
            <color indexed="81"/>
            <rFont val="Tahoma"/>
            <family val="2"/>
          </rPr>
          <t xml:space="preserve">ROSARIO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DIEMTERCERO</author>
    <author>soporte</author>
  </authors>
  <commentList>
    <comment ref="C5" authorId="0" shapeId="0" xr:uid="{94EBB006-F7EE-4157-9762-141FD231732D}">
      <text>
        <r>
          <rPr>
            <b/>
            <sz val="9"/>
            <color indexed="81"/>
            <rFont val="Tahoma"/>
            <family val="2"/>
          </rPr>
          <t>CC Responsable ID: ´07.04.XX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" authorId="0" shapeId="0" xr:uid="{60EC6C74-A2C0-496C-B048-3B76C114F2BA}">
      <text>
        <r>
          <rPr>
            <b/>
            <sz val="9"/>
            <color indexed="81"/>
            <rFont val="Tahoma"/>
            <family val="2"/>
          </rPr>
          <t>CC Responsable ID: ´07.04.XX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1" shapeId="0" xr:uid="{4DF4FAB0-C50D-443B-8816-F1A8DB1BBD5B}">
      <text>
        <r>
          <rPr>
            <b/>
            <sz val="9"/>
            <color indexed="81"/>
            <rFont val="Tahoma"/>
            <family val="2"/>
          </rPr>
          <t>larissa, vicente, + ing (x1)</t>
        </r>
      </text>
    </comment>
    <comment ref="AI6" authorId="0" shapeId="0" xr:uid="{C7801BBA-A287-4AA4-9BF8-5B32E3354B35}">
      <text>
        <r>
          <rPr>
            <b/>
            <sz val="14"/>
            <color indexed="81"/>
            <rFont val="Tahoma"/>
            <family val="2"/>
          </rPr>
          <t>ROSARIO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AE8" authorId="0" shapeId="0" xr:uid="{D19E53CE-1527-479A-9F9A-65A192A79CCA}">
      <text>
        <r>
          <rPr>
            <sz val="16"/>
            <color indexed="81"/>
            <rFont val="Tahoma"/>
            <family val="2"/>
          </rPr>
          <t xml:space="preserve">ROSARIO
</t>
        </r>
      </text>
    </comment>
    <comment ref="AI10" authorId="0" shapeId="0" xr:uid="{39AEEA81-EF41-42F0-9799-47E19AB6A9BC}">
      <text>
        <r>
          <rPr>
            <b/>
            <sz val="14"/>
            <color indexed="81"/>
            <rFont val="Tahoma"/>
            <family val="2"/>
          </rPr>
          <t>ROSARIO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AI29" authorId="0" shapeId="0" xr:uid="{FA5A3ADC-5C81-474F-9D2C-A622F8B2A119}">
      <text>
        <r>
          <rPr>
            <b/>
            <sz val="14"/>
            <color indexed="81"/>
            <rFont val="Tahoma"/>
            <family val="2"/>
          </rPr>
          <t>ROSARIO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AE31" authorId="0" shapeId="0" xr:uid="{5179C8D7-B9B4-4B6A-B016-0AFC7E2AFE17}">
      <text>
        <r>
          <rPr>
            <sz val="16"/>
            <color indexed="81"/>
            <rFont val="Tahoma"/>
            <family val="2"/>
          </rPr>
          <t xml:space="preserve">ROSARIO
</t>
        </r>
      </text>
    </comment>
    <comment ref="AI33" authorId="0" shapeId="0" xr:uid="{F3B782A0-A6F2-4585-BA75-DEAE6D8F37CC}">
      <text>
        <r>
          <rPr>
            <b/>
            <sz val="14"/>
            <color indexed="81"/>
            <rFont val="Tahoma"/>
            <family val="2"/>
          </rPr>
          <t>ROSARIO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AE35" authorId="0" shapeId="0" xr:uid="{2B48A4DE-01C6-4132-9DD6-D7D798A791D2}">
      <text>
        <r>
          <rPr>
            <sz val="16"/>
            <color indexed="81"/>
            <rFont val="Tahoma"/>
            <family val="2"/>
          </rPr>
          <t xml:space="preserve">ROSARIO
</t>
        </r>
      </text>
    </comment>
    <comment ref="E40" authorId="0" shapeId="0" xr:uid="{3DEB7CEC-9D7F-424A-8930-69EA09AE01F0}">
      <text>
        <r>
          <rPr>
            <b/>
            <sz val="9"/>
            <color indexed="81"/>
            <rFont val="Tahoma"/>
            <family val="2"/>
          </rPr>
          <t xml:space="preserve">COORDINAR CON GONZALO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40" authorId="0" shapeId="0" xr:uid="{FDFA351B-AB6F-469A-8266-A13239D6622D}">
      <text>
        <r>
          <rPr>
            <b/>
            <sz val="14"/>
            <color indexed="81"/>
            <rFont val="Tahoma"/>
            <family val="2"/>
          </rPr>
          <t>ROSARIO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AE44" authorId="0" shapeId="0" xr:uid="{4176779B-F9A6-4D6E-861F-B87260504974}">
      <text>
        <r>
          <rPr>
            <sz val="16"/>
            <color indexed="81"/>
            <rFont val="Tahoma"/>
            <family val="2"/>
          </rPr>
          <t xml:space="preserve">ROSARIO
</t>
        </r>
      </text>
    </comment>
    <comment ref="E47" authorId="0" shapeId="0" xr:uid="{D9EBD08C-ABEA-4CD3-A54B-8B0FC333EC80}">
      <text>
        <r>
          <rPr>
            <b/>
            <sz val="9"/>
            <color indexed="81"/>
            <rFont val="Tahoma"/>
            <family val="2"/>
          </rPr>
          <t xml:space="preserve">COORDINAR CON GONZALO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I47" authorId="0" shapeId="0" xr:uid="{B13C78C1-FAE1-444A-BEDD-C7A6F7AB85B4}">
      <text>
        <r>
          <rPr>
            <b/>
            <sz val="14"/>
            <color indexed="81"/>
            <rFont val="Tahoma"/>
            <family val="2"/>
          </rPr>
          <t>ROSARIO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AE48" authorId="0" shapeId="0" xr:uid="{474B0E5D-D86E-4AF6-ACE1-5F6B67F9852E}">
      <text>
        <r>
          <rPr>
            <sz val="16"/>
            <color indexed="81"/>
            <rFont val="Tahoma"/>
            <family val="2"/>
          </rPr>
          <t xml:space="preserve">ROSARIO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DIEMTERCERO</author>
    <author>soporte</author>
  </authors>
  <commentList>
    <comment ref="C5" authorId="0" shapeId="0" xr:uid="{974AA37F-3075-4D4A-B2FF-77F017290557}">
      <text>
        <r>
          <rPr>
            <b/>
            <sz val="9"/>
            <color indexed="81"/>
            <rFont val="Tahoma"/>
            <family val="2"/>
          </rPr>
          <t>CC Responsable ID: ´07.04.XX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" authorId="0" shapeId="0" xr:uid="{FCBC9ABC-03BC-4709-BB24-55B04241564E}">
      <text>
        <r>
          <rPr>
            <b/>
            <sz val="9"/>
            <color indexed="81"/>
            <rFont val="Tahoma"/>
            <family val="2"/>
          </rPr>
          <t>CC Responsable ID: ´07.04.XX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1" shapeId="0" xr:uid="{0EBF0AE8-BC13-48C3-9668-57DEEFB79FBB}">
      <text>
        <r>
          <rPr>
            <b/>
            <sz val="9"/>
            <color indexed="81"/>
            <rFont val="Tahoma"/>
            <family val="2"/>
          </rPr>
          <t>larissa, vicente, + ing (x1)</t>
        </r>
      </text>
    </comment>
    <comment ref="AU6" authorId="0" shapeId="0" xr:uid="{7E177D0C-4606-4E07-AEFB-36BDB6026162}">
      <text>
        <r>
          <rPr>
            <b/>
            <sz val="14"/>
            <color indexed="81"/>
            <rFont val="Tahoma"/>
            <family val="2"/>
          </rPr>
          <t>ROSARIO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AI8" authorId="0" shapeId="0" xr:uid="{73B65203-9BDA-4A08-B8F6-F52040CBC4E1}">
      <text>
        <r>
          <rPr>
            <sz val="16"/>
            <color indexed="81"/>
            <rFont val="Tahoma"/>
            <family val="2"/>
          </rPr>
          <t xml:space="preserve">ROSARIO
</t>
        </r>
      </text>
    </comment>
    <comment ref="AU13" authorId="0" shapeId="0" xr:uid="{724EE511-F1A4-49FE-8A0D-38E485F140E1}">
      <text>
        <r>
          <rPr>
            <b/>
            <sz val="14"/>
            <color indexed="81"/>
            <rFont val="Tahoma"/>
            <family val="2"/>
          </rPr>
          <t>ROSARIO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AU47" authorId="0" shapeId="0" xr:uid="{556C0DCC-7FEA-4A72-B2B3-5E8C8074F53D}">
      <text>
        <r>
          <rPr>
            <b/>
            <sz val="14"/>
            <color indexed="81"/>
            <rFont val="Tahoma"/>
            <family val="2"/>
          </rPr>
          <t>ROSARIO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AI49" authorId="0" shapeId="0" xr:uid="{3B7775CC-DBA9-4F78-A2FE-367AD5D1D760}">
      <text>
        <r>
          <rPr>
            <sz val="16"/>
            <color indexed="81"/>
            <rFont val="Tahoma"/>
            <family val="2"/>
          </rPr>
          <t xml:space="preserve">ROSARIO
</t>
        </r>
      </text>
    </comment>
    <comment ref="AU53" authorId="0" shapeId="0" xr:uid="{92226013-15DA-48A8-BDBB-D806AE023031}">
      <text>
        <r>
          <rPr>
            <b/>
            <sz val="14"/>
            <color indexed="81"/>
            <rFont val="Tahoma"/>
            <family val="2"/>
          </rPr>
          <t>ROSARIO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AI58" authorId="0" shapeId="0" xr:uid="{2B2C8DF3-A137-4240-8CCE-845DCBDBC985}">
      <text>
        <r>
          <rPr>
            <sz val="16"/>
            <color indexed="81"/>
            <rFont val="Tahoma"/>
            <family val="2"/>
          </rPr>
          <t xml:space="preserve">ROSARIO
</t>
        </r>
      </text>
    </comment>
    <comment ref="E65" authorId="0" shapeId="0" xr:uid="{08B7576E-09CD-41D9-A122-D2D275D380A3}">
      <text>
        <r>
          <rPr>
            <b/>
            <sz val="9"/>
            <color indexed="81"/>
            <rFont val="Tahoma"/>
            <family val="2"/>
          </rPr>
          <t xml:space="preserve">COORDINAR CON GONZALO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65" authorId="0" shapeId="0" xr:uid="{B9978B90-2DBE-4DC5-816B-224E07D7938D}">
      <text>
        <r>
          <rPr>
            <b/>
            <sz val="14"/>
            <color indexed="81"/>
            <rFont val="Tahoma"/>
            <family val="2"/>
          </rPr>
          <t>ROSARIO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AI69" authorId="0" shapeId="0" xr:uid="{6438F2A5-E4A1-47D1-965A-03DCA7E1E913}">
      <text>
        <r>
          <rPr>
            <sz val="16"/>
            <color indexed="81"/>
            <rFont val="Tahoma"/>
            <family val="2"/>
          </rPr>
          <t xml:space="preserve">ROSARIO
</t>
        </r>
      </text>
    </comment>
    <comment ref="AU74" authorId="0" shapeId="0" xr:uid="{F83AB413-2B5C-4322-B506-6E8B09DFD762}">
      <text>
        <r>
          <rPr>
            <b/>
            <sz val="14"/>
            <color indexed="81"/>
            <rFont val="Tahoma"/>
            <family val="2"/>
          </rPr>
          <t>ROSARIO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AI75" authorId="0" shapeId="0" xr:uid="{2D505665-7BD4-435A-BE98-B4ECB7165C9B}">
      <text>
        <r>
          <rPr>
            <sz val="16"/>
            <color indexed="81"/>
            <rFont val="Tahoma"/>
            <family val="2"/>
          </rPr>
          <t xml:space="preserve">ROSARIO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DIEMTERCERO</author>
    <author>soporte</author>
  </authors>
  <commentList>
    <comment ref="C5" authorId="0" shapeId="0" xr:uid="{DA923805-2270-443D-A45B-FA1D849CCE2F}">
      <text>
        <r>
          <rPr>
            <b/>
            <sz val="9"/>
            <color indexed="81"/>
            <rFont val="Tahoma"/>
            <family val="2"/>
          </rPr>
          <t>CC Responsable ID: ´07.04.XX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" authorId="0" shapeId="0" xr:uid="{CD77AEE4-62C9-4835-AEBF-42C1884F192A}">
      <text>
        <r>
          <rPr>
            <b/>
            <sz val="9"/>
            <color indexed="81"/>
            <rFont val="Tahoma"/>
            <family val="2"/>
          </rPr>
          <t>CC Responsable ID: ´07.04.XX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" authorId="1" shapeId="0" xr:uid="{4C71B870-183B-4604-8BB7-C52B589253F7}">
      <text>
        <r>
          <rPr>
            <b/>
            <sz val="9"/>
            <color indexed="81"/>
            <rFont val="Tahoma"/>
            <family val="2"/>
          </rPr>
          <t>larissa, vicente, + ing (x1)</t>
        </r>
      </text>
    </comment>
    <comment ref="AU6" authorId="0" shapeId="0" xr:uid="{8178CB01-6DA1-4B39-9ABD-C178B21BD6C9}">
      <text>
        <r>
          <rPr>
            <b/>
            <sz val="14"/>
            <color indexed="81"/>
            <rFont val="Tahoma"/>
            <family val="2"/>
          </rPr>
          <t>ROSARIO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AI8" authorId="0" shapeId="0" xr:uid="{F9424085-0927-4082-80FB-3C817F61C41B}">
      <text>
        <r>
          <rPr>
            <sz val="16"/>
            <color indexed="81"/>
            <rFont val="Tahoma"/>
            <family val="2"/>
          </rPr>
          <t xml:space="preserve">ROSARIO
</t>
        </r>
      </text>
    </comment>
    <comment ref="AU13" authorId="0" shapeId="0" xr:uid="{9987BCE3-0CC1-4899-AB3D-9F6F0BFEAE1D}">
      <text>
        <r>
          <rPr>
            <b/>
            <sz val="14"/>
            <color indexed="81"/>
            <rFont val="Tahoma"/>
            <family val="2"/>
          </rPr>
          <t>ROSARIO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AU47" authorId="0" shapeId="0" xr:uid="{FB4F88F2-BC16-4581-B7AC-81ED37683E1F}">
      <text>
        <r>
          <rPr>
            <b/>
            <sz val="14"/>
            <color indexed="81"/>
            <rFont val="Tahoma"/>
            <family val="2"/>
          </rPr>
          <t>ROSARIO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AI49" authorId="0" shapeId="0" xr:uid="{C10D0807-30E2-49AD-8D7C-8ACA3A6B3B14}">
      <text>
        <r>
          <rPr>
            <sz val="16"/>
            <color indexed="81"/>
            <rFont val="Tahoma"/>
            <family val="2"/>
          </rPr>
          <t xml:space="preserve">ROSARIO
</t>
        </r>
      </text>
    </comment>
    <comment ref="AU53" authorId="0" shapeId="0" xr:uid="{16D63699-3FAF-4588-AE8B-F7373817016D}">
      <text>
        <r>
          <rPr>
            <b/>
            <sz val="14"/>
            <color indexed="81"/>
            <rFont val="Tahoma"/>
            <family val="2"/>
          </rPr>
          <t>ROSARIO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AI58" authorId="0" shapeId="0" xr:uid="{A4CA4EED-BC43-43B6-9532-4047C3AD7FC0}">
      <text>
        <r>
          <rPr>
            <sz val="16"/>
            <color indexed="81"/>
            <rFont val="Tahoma"/>
            <family val="2"/>
          </rPr>
          <t xml:space="preserve">ROSARIO
</t>
        </r>
      </text>
    </comment>
    <comment ref="E65" authorId="0" shapeId="0" xr:uid="{9A19DF8B-82E4-4670-A869-C5C62D60A07A}">
      <text>
        <r>
          <rPr>
            <b/>
            <sz val="9"/>
            <color indexed="81"/>
            <rFont val="Tahoma"/>
            <family val="2"/>
          </rPr>
          <t xml:space="preserve">COORDINAR CON GONZALO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U65" authorId="0" shapeId="0" xr:uid="{DB8731E0-6B1A-41C2-8E7B-5E2D8D04EC0C}">
      <text>
        <r>
          <rPr>
            <b/>
            <sz val="14"/>
            <color indexed="81"/>
            <rFont val="Tahoma"/>
            <family val="2"/>
          </rPr>
          <t>ROSARIO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AI69" authorId="0" shapeId="0" xr:uid="{D8B00BC4-D414-4480-BFB9-6C8878F215B3}">
      <text>
        <r>
          <rPr>
            <sz val="16"/>
            <color indexed="81"/>
            <rFont val="Tahoma"/>
            <family val="2"/>
          </rPr>
          <t xml:space="preserve">ROSARIO
</t>
        </r>
      </text>
    </comment>
    <comment ref="AU74" authorId="0" shapeId="0" xr:uid="{C106FA7C-EC0A-4168-8F74-5DF3B0D0B07A}">
      <text>
        <r>
          <rPr>
            <b/>
            <sz val="14"/>
            <color indexed="81"/>
            <rFont val="Tahoma"/>
            <family val="2"/>
          </rPr>
          <t>ROSARIO</t>
        </r>
        <r>
          <rPr>
            <sz val="14"/>
            <color indexed="81"/>
            <rFont val="Tahoma"/>
            <family val="2"/>
          </rPr>
          <t xml:space="preserve">
</t>
        </r>
      </text>
    </comment>
    <comment ref="AI75" authorId="0" shapeId="0" xr:uid="{43D61490-8B38-4010-AC92-6842ED93419B}">
      <text>
        <r>
          <rPr>
            <sz val="16"/>
            <color indexed="81"/>
            <rFont val="Tahoma"/>
            <family val="2"/>
          </rPr>
          <t xml:space="preserve">ROSARIO
</t>
        </r>
      </text>
    </comment>
  </commentList>
</comments>
</file>

<file path=xl/sharedStrings.xml><?xml version="1.0" encoding="utf-8"?>
<sst xmlns="http://schemas.openxmlformats.org/spreadsheetml/2006/main" count="3416" uniqueCount="329">
  <si>
    <t>PROGRAMACIÓN MENSUAL</t>
  </si>
  <si>
    <t>ACTIVIDAD OPERATIVA/INVERSIONES</t>
  </si>
  <si>
    <t>U.M</t>
  </si>
  <si>
    <t>META</t>
  </si>
  <si>
    <t>COD.</t>
  </si>
  <si>
    <t>AO1</t>
  </si>
  <si>
    <t>AO2</t>
  </si>
  <si>
    <t>AO3</t>
  </si>
  <si>
    <t>TAREAS</t>
  </si>
  <si>
    <t>AO4</t>
  </si>
  <si>
    <t>AO5</t>
  </si>
  <si>
    <t>FISICA</t>
  </si>
  <si>
    <t>META FÍSICA MENSUAL DE LA AO1</t>
  </si>
  <si>
    <t>AO6</t>
  </si>
  <si>
    <t>T1</t>
  </si>
  <si>
    <t>T2</t>
  </si>
  <si>
    <t>Tn…</t>
  </si>
  <si>
    <t>AO7</t>
  </si>
  <si>
    <t>AO8</t>
  </si>
  <si>
    <t>PRIORIDAD
 (MUY ALTA, ALTA, MEDIA)</t>
  </si>
  <si>
    <t>TOTAL ANUAL DE LA T/AO</t>
  </si>
  <si>
    <t>RESPONSABLES DE LA T/AO</t>
  </si>
  <si>
    <t>OBJETIVO ESTRATÉGICO INSTITUCIONAL</t>
  </si>
  <si>
    <t>ACCIÓN ESTRATÉGICA INSTITUCIONAL</t>
  </si>
  <si>
    <t>FUNCIONES DEL ROF</t>
  </si>
  <si>
    <t>Monitores DIMON</t>
  </si>
  <si>
    <t>Informe</t>
  </si>
  <si>
    <t>Alta</t>
  </si>
  <si>
    <t>T3</t>
  </si>
  <si>
    <t>T4</t>
  </si>
  <si>
    <t>Plan</t>
  </si>
  <si>
    <t>Asistencia Técnica de los indicadores de desempeño y compromisos de mejora del periódo 2025 a las IPRESS y UGIPRESS a nivel naconal.</t>
  </si>
  <si>
    <t>Literal e) del Art. 112 del DS 008-2017-SA, Realizar el seguimiento, monitoreo y, de ser el caso, la asistencia técnica correspondiente para el cumplimiento de los ID, MI y CM de los servicios brindados en las Instituciones (Red, Hospital e Instituto Especializado), en el marco de convenios de gestión y en coordinación con los órganos técnicos competentes del Ministerio de Salud y los Gobiernos Regionales.</t>
  </si>
  <si>
    <t>b) Diseñar indicadores de desempeño u otros instrumentos de medición necesarios para el eficiente y óptimo funcionamiento de la gestión administrativa de las IPRESS públicas y UGIPRESS públicas, a nivel nacional; así como realizar su monitoreo y evaluación, en coordinación con los diferentes niveles de gobierno.</t>
  </si>
  <si>
    <t>Muy Alta</t>
  </si>
  <si>
    <t>DO</t>
  </si>
  <si>
    <t>CP</t>
  </si>
  <si>
    <t>Inducción para el uso de la herramienta</t>
  </si>
  <si>
    <t>Construcción de la herramienta</t>
  </si>
  <si>
    <t>1 informe presentado en el mes de abril, que sustenta el desarrollo de la herramienta en febrero y marzo.</t>
  </si>
  <si>
    <t>1 informe en el mes de abril, que sustenta la inducción desarrollada en el mismo mes.</t>
  </si>
  <si>
    <t>a) Elaborar e implementar normas, lineamientos, estándares, mecanismos y planes para
realizar el monitoreo y evaluación de la Gestión Administrativa desarrolladas en las
IPRESS públicas y UGIPRESS públicas, a nivel nacional.</t>
  </si>
  <si>
    <t>Propuesta del anteproyecto del documento tecnico</t>
  </si>
  <si>
    <t>1 informe que sustenta la elaboracion del proyecto del documento tecnico</t>
  </si>
  <si>
    <r>
      <rPr>
        <b/>
        <sz val="18"/>
        <rFont val="Calibri"/>
        <family val="2"/>
        <scheme val="minor"/>
      </rPr>
      <t>CHRISTIAN,</t>
    </r>
    <r>
      <rPr>
        <sz val="18"/>
        <rFont val="Calibri"/>
        <family val="2"/>
        <scheme val="minor"/>
      </rPr>
      <t xml:space="preserve"> Juky y Jorge</t>
    </r>
  </si>
  <si>
    <t>Evaluacion del desempeño de la gestion administrativa</t>
  </si>
  <si>
    <t>Evaluacion del desempeño de la gestion administrativa y sanitaria</t>
  </si>
  <si>
    <t xml:space="preserve">Emitir informe de opinion tecnica </t>
  </si>
  <si>
    <t xml:space="preserve">10 informes por mes según el promedio de produccion del año 2024 </t>
  </si>
  <si>
    <r>
      <rPr>
        <b/>
        <i/>
        <sz val="18"/>
        <rFont val="Calibri"/>
        <family val="2"/>
        <scheme val="minor"/>
      </rPr>
      <t>Tarea trazadora:</t>
    </r>
    <r>
      <rPr>
        <sz val="18"/>
        <rFont val="Calibri"/>
        <family val="2"/>
        <scheme val="minor"/>
      </rPr>
      <t xml:space="preserve"> Elaboración de informe de opinión técnica en marco de la competencias de DIMON</t>
    </r>
  </si>
  <si>
    <t xml:space="preserve">Niurka Coronel </t>
  </si>
  <si>
    <t xml:space="preserve">Plan Anual de Asistencia Tecnica -DIMON </t>
  </si>
  <si>
    <t>1 Plan Anual de Monitoreo de IPRESS y UGIPRESS publicas a nivel Nacional</t>
  </si>
  <si>
    <t>Componentes priorizados: REFCON y Cirugias</t>
  </si>
  <si>
    <t>Asistencia Técnica para el fortalecimiento de la gestión administrativa de las IPRESS del I, II y III nivel de atención y UGIPRESS en Lima Metropolitana</t>
  </si>
  <si>
    <t>Monitoreo de la implementación de los componentes de interoperabilidad de los sistemas de información hospitalarios priorizados, para el eficiente y optimo funcionamiento de las IPRESS de Lima Metropolitana.</t>
  </si>
  <si>
    <t>01 informe de monitoreo de implementación bimensual, IPRESS de nivel II y III</t>
  </si>
  <si>
    <t>Unidad de información</t>
  </si>
  <si>
    <t>01 informe mensual de monitoreo y seguimiento de febrero a noviembre</t>
  </si>
  <si>
    <t>01 informe semestral y anual del seguimiento del Plan Anual de transferencia de competencias</t>
  </si>
  <si>
    <t>Reporte periodico y sistematico de datos para medir los avances del cumplimiento de los indicadores 2025</t>
  </si>
  <si>
    <t>01 informe trimestral del monitoreo y seguimiento del 2025</t>
  </si>
  <si>
    <t>Proceso planificado, permanente e interactivo mediante el cual se fortalece los conocimientos de los equipos de IPRESS y UGIPRESS</t>
  </si>
  <si>
    <t>01 informe bimensual de las asistencias realizadas en dicho periodo, a las IPRESS y UGIPRESS (virtual o presencial)</t>
  </si>
  <si>
    <t>1 informe que sustenta la elaboracion del anteproyecto del documento tecnico</t>
  </si>
  <si>
    <t>Taller de evaluacion de desempeño de la Gestión Administrativa de las IPRESS y UGIPRESS de Lima Metropolitana</t>
  </si>
  <si>
    <t>Taller de evaluacion de desempeño de la Gestión Administrativa y sanitaria de los Institutos de salud especializados de Lima Metropolitana</t>
  </si>
  <si>
    <t>h) Emitir opinión técnica en materia de sus competencias.</t>
  </si>
  <si>
    <t xml:space="preserve">g) Brindar asistencia técnica en el ámbito de su competencia. </t>
  </si>
  <si>
    <t>Monitoreo de la gestión administrativa en las IPRESS y UGIPRESS de Lima Metropolitana</t>
  </si>
  <si>
    <t>Ing. Larissa Casanova, 2 ingenieros y 1 medico</t>
  </si>
  <si>
    <r>
      <rPr>
        <b/>
        <sz val="18"/>
        <rFont val="Calibri"/>
        <family val="2"/>
        <scheme val="minor"/>
      </rPr>
      <t xml:space="preserve">DORIS, </t>
    </r>
    <r>
      <rPr>
        <sz val="18"/>
        <rFont val="Calibri"/>
        <family val="2"/>
        <scheme val="minor"/>
      </rPr>
      <t>Rocio, Gladys y Liliana</t>
    </r>
  </si>
  <si>
    <t xml:space="preserve">Vicente Ponce </t>
  </si>
  <si>
    <t>Marcos Cueva</t>
  </si>
  <si>
    <r>
      <rPr>
        <b/>
        <sz val="18"/>
        <rFont val="Calibri"/>
        <family val="2"/>
        <scheme val="minor"/>
      </rPr>
      <t>VICENTE</t>
    </r>
    <r>
      <rPr>
        <sz val="18"/>
        <rFont val="Calibri"/>
        <family val="2"/>
        <scheme val="minor"/>
      </rPr>
      <t>, Marcos, Richard,  Mayela y Niurka</t>
    </r>
  </si>
  <si>
    <t>Richard Llanca</t>
  </si>
  <si>
    <t>Monitores DIMON y locadores (5)</t>
  </si>
  <si>
    <t>Madelaine y locadores (2)</t>
  </si>
  <si>
    <t xml:space="preserve">Madelaine </t>
  </si>
  <si>
    <t>Mayela León + 5 locadores</t>
  </si>
  <si>
    <t>Monitores DIMON y locadores (1 QF, 6 médicos, 1 economista)</t>
  </si>
  <si>
    <t>Monitores DIMON y locador (1 economista)</t>
  </si>
  <si>
    <t>Elaboración de documentos técnicos para el monitoreo y evaluación de la Gestión Administrativa  en las IPRESS y UGIPRESS públicas, a nivel nacional.</t>
  </si>
  <si>
    <t>Diseño de la herramienta de  monitoreo y evaluación  para IPRESS y UGIPREES públicas.</t>
  </si>
  <si>
    <t>01  informe técnico en  el mes de febrero, que sustenta el diseño de la herramienta.</t>
  </si>
  <si>
    <t>Definición de la estructura de la herramienta en el mes de enero (campos, indicadores, etc)</t>
  </si>
  <si>
    <t>Elaboracion del proyecto de documento técnico para el monitoreo y evaluación de la gestión administrativa,  en las IPRESS y UGIPRESS</t>
  </si>
  <si>
    <t>Elaboracion del anteproyecto de documento técnico para el monitoreo de Gestión de Camas.</t>
  </si>
  <si>
    <t>1 Informe que contempla el plan de trabajo a utilizar en el mes de marzo</t>
  </si>
  <si>
    <t>Esta actividad se ejecutará en el mes de noviembre</t>
  </si>
  <si>
    <t>Informe del Plan de Trabajo que contempla el objetivo, metodología, cronograma, entre otros</t>
  </si>
  <si>
    <t>Marcos, Carol, Liliana</t>
  </si>
  <si>
    <t>Juky, Marleny, Christian y Carol</t>
  </si>
  <si>
    <t>Rocio Cortijo, Gladys y Jorge</t>
  </si>
  <si>
    <t>Elaboración del Plan Anual de asistencia técnica a las IPRESS y UGIPRESS publicas</t>
  </si>
  <si>
    <t xml:space="preserve">Elaboracion del Plan Anual que se realizara en enero </t>
  </si>
  <si>
    <t>Elaboración y Aprobación del Plan Anual de Monitoreo de IPRESS y UGIPRESS publicas a nivel Nacional</t>
  </si>
  <si>
    <t xml:space="preserve">Monitoreo y seguimiento de los indicadores de desempeño, compromisos de mejora de los servicios relacionados a los convenios de gestión (DL N°1153) en IPRESS y UGIPRESS a nivel nacional. </t>
  </si>
  <si>
    <t>Monitoreo y seguimiento del avance de cumplimiento de los indicadores de desempeño y compromisos de mejora - periodo 2025, en IPRESS y UGIPRESS.</t>
  </si>
  <si>
    <t>Seguimiento de los avances de cumplimiento del Plan anual de transferencia de competencia - periodo 2025</t>
  </si>
  <si>
    <t>Reporte trimestral de avance de cumplimiento de los indicadores de desempeño mediante el tablero de seguimiento y monitoreo de los ID y CM - periodo 2025.</t>
  </si>
  <si>
    <t>Recolección continua y sistemática de datos para medir los avances de cumplimiento de ID 2025</t>
  </si>
  <si>
    <t>Art. 109 Dirige y supervisa las funciones que desarrollan por los órganos desconcentrados: Direcciones
de Gestión de Redes Integradas de Salud de Lima Norte, Lima Centro, Lima Este y Lima Sur; así
como de los Hospitales e Institutos Nacionales Especializados en la jurisdicción de Lima
Metropolitana.</t>
  </si>
  <si>
    <t xml:space="preserve">a) Elaborar e implementar normas, lineamientos, estándares, mecanismos y planes para
realizar el monitoreo y evaluación de la Gestión Administrativa desarrolladas en las
IPRESS públicas y UGIPRESS públicas, a nivel nacional. </t>
  </si>
  <si>
    <t xml:space="preserve">Evaluación del desempeño de la gestión administrativa de las  IPRESS y UGIPRESS a nivel nacional </t>
  </si>
  <si>
    <t>Emisión de opiniones técnicas en el marco de la competencias de DIMON</t>
  </si>
  <si>
    <t>Monitoreo a las IPRESS y UGIPRESS públicas a nivel nacional, para contribuir al fortalecimiento de la gestión administrativa</t>
  </si>
  <si>
    <t xml:space="preserve">Asistencias técnicas para la gestión administrativa de las IPRESS y UGIPRESS públicas a nivel nacional </t>
  </si>
  <si>
    <t>Asistencia técnica a las IPRESS y UGIPRESS para la implementación de los indicadores de desempeño y compromisos de mejora de los servicios, relacionados a los Convenios de Gestión en el marco del DL N°1153.</t>
  </si>
  <si>
    <t>Larissa Casanova</t>
  </si>
  <si>
    <t>Richard, Monitores DIMON</t>
  </si>
  <si>
    <t>Mayela, Monitores DIMON y locador (1)</t>
  </si>
  <si>
    <t>Monitoreo de la gestión administrativa en las IPRESS y UGIPRESS de los GORE</t>
  </si>
  <si>
    <t>Asistencia Técnica para el fortalecimiento de la gestión administrativa de las IPRESS del I, II y III nivel de atención y UGIPRESS de los GORE</t>
  </si>
  <si>
    <t>Desarrollo de la herramienta de  monitoreo y evaluacion para IPRESS y UGIPREES públicas.</t>
  </si>
  <si>
    <t>Puesta en operación de la herramienta de monitoreo y evaluacion para IPRESS y UGIPREES públicas.</t>
  </si>
  <si>
    <t>Elaboración e implementacion de herramienta para el monitoreo y evaluación de la Gestión Administrativa de las IPRESS y UGIPRESS públicas, a nivel nacional.</t>
  </si>
  <si>
    <t xml:space="preserve"> Revision del proyecto del documento tecnico para el monitoreo y evaluación de la gestión administrativa,  en las IPRESS y UGIPRESS</t>
  </si>
  <si>
    <t>Elaboracion de un Plan de Trabajo para la Evaluacion del Desempeño de la gestion administrativa de las IPRESS y UGIPRESS a nivel nacional</t>
  </si>
  <si>
    <t>Informe del análisis del cumplimiento del plan de convenios 2024 y avances de cumplimiento de trasferencia de competencia 2025</t>
  </si>
  <si>
    <t xml:space="preserve">Elaboracion del documento técnico para la mejora de la cadena de suministros de bienes y servicios    </t>
  </si>
  <si>
    <t xml:space="preserve">Propuesta del proyecto del documento técnico que contiene la formulacion del cuadros de necesidades, sinceramiento del cuadro de necesidades del año fiscal y flujogramas de la gestion de adquisiciones   </t>
  </si>
  <si>
    <t xml:space="preserve">3 Informes de Asistencia Tecnica por trimestre: uno a DIRIS, uno a Hospitales y uno a Institutos Especializados de Lima Metropolitana  
</t>
  </si>
  <si>
    <t xml:space="preserve">04 Informes Trimestrales  de Asistencia Tecnica en gestion administrativa: uno por cada macroregion 
04 Reuniones Macroregiones en la gestion de PF, DM y PS (virtual o presencial): uno por trimestre
02 Reuniones Nacionales Semestral (virtual o presencial) en la gestion de PF, DM y PS: uno por semestre </t>
  </si>
  <si>
    <t xml:space="preserve">Informe de monitoreo de la gestión administrativa de las IPRESS y UGIPRESS </t>
  </si>
  <si>
    <t xml:space="preserve">04 Informes mensuales de monitoreo en gestión administrativa en regiones de febrero a noviembre 2024: uno por macroregión
 </t>
  </si>
  <si>
    <t xml:space="preserve">04 informes mensuales de monitoreo de gestión administrativa de febrero a noviembre 2024: Uno por DIRIS  y Hospitales incluidos los Institutos Especializados 
</t>
  </si>
  <si>
    <t>FORMULACIÓN, APROBACIÓN E IMPLEMENTACIÓN DE INDICADORES DE DESEMPEÑO Y COMPROMISO DE MEJORA DE LA GESTIÓN DE LOS SERVICIOS</t>
  </si>
  <si>
    <t>INFORME</t>
  </si>
  <si>
    <t>Socialización de los Indicadores de desempeño y compromisos de mejora con las IPRESS y UGIPRESS a nivel nacional.</t>
  </si>
  <si>
    <t>Reunión de difusión de las fichas técnicas de los ID,CM 2025 a la IPRESS y UGIPRESS a nivel nacional.</t>
  </si>
  <si>
    <t>1 informe que sustenta el desarrollo de la reunión virtual o presencial  del mes enero de presentacion de las fichas técnicas de los ID y CM 2025 en coordinacion con las áreas técnicas del MINSA.</t>
  </si>
  <si>
    <t>Informe(*)</t>
  </si>
  <si>
    <t>Elaboración de la propuesta de Directiva Administrativa con Resolucion Ministerial, que regula la metodologia del proceso de Convenio</t>
  </si>
  <si>
    <t>Documento que regula los aspectos metodológicos, para la elaboracion, monitroeo y evaluación de los Convenios de Gestion 2025 en el marco del Art. 15 del D.L N° 1153.</t>
  </si>
  <si>
    <t>1 Informe que sustanta la propuesta de la DA (inicia en enero, se aprueba con RM en febrero).</t>
  </si>
  <si>
    <t>Reunion Técnica con el grupo de trabajo de convenios de gestion del MINSA</t>
  </si>
  <si>
    <t>En el marco de la RM N° 908-2018/MINSA, que conforma el grupo de trabajo de convenio de gestión, debe sesionar en temas relacionados en socilaizacion de los indicadore de desempeño y la Directiva Administrtiva, sobre la propuesta de ID y CM para el año 2026.</t>
  </si>
  <si>
    <t xml:space="preserve">1 ACTA suscrita de la reunión virtual o presencial en los meses de enero, febrero y diciembre. </t>
  </si>
  <si>
    <t>Acta</t>
  </si>
  <si>
    <t>T5</t>
  </si>
  <si>
    <t>Elaboración de la propuesta  del Decreto Supremo que aprueba los  indicadores de desempeño y compromisos de mejora, para el ejercicio presupuestal del siguiente periodo.</t>
  </si>
  <si>
    <t xml:space="preserve">Elaboración de la exposición de motivos,  que incluye la propuesta de la fichas técnicas de los ID y CM para el año 2026 y sus anexos, la propuesta de proyecto de decreto supremo, y ayuda memoria. </t>
  </si>
  <si>
    <t xml:space="preserve">1 informe que contiene a exposición de motivos, proyecto de decreto supremo, y ayuda memoria. </t>
  </si>
  <si>
    <t>DGOS: Proponer indicadores de desempeño, metas institucionales y compromisos d emejora; asi como getsionar su implmentacion en el marco del DLN°1153, en coordinacion con los organos competentes del MINSA</t>
  </si>
  <si>
    <t>EVALUACIÓN DE LOS INDICADORES DE DESEMPEÑO Y COMPROMISO DE MEJORA DE LA GESTIÓN</t>
  </si>
  <si>
    <t>Publicación del cronograma de evaluación  de los indicadores de desempeño y compromisos de mejora</t>
  </si>
  <si>
    <t>Documento que contiene las actividades a desarrollar, correpondiente al proceso de evalaución de los ID y CM 2024, la cual se publica en el portal institucional de MINSA.</t>
  </si>
  <si>
    <t>1 informe en el mes de abril que sustenta la publiación del cronograma.</t>
  </si>
  <si>
    <t>Informe de resultados preliminares del proceso de evaluación de los ID y CM 2024.</t>
  </si>
  <si>
    <t>Documento que evidencia los resultados preliminares en cada ámbito de evaluación, que participaron el proceso de evaluación, correpondiente a la evaluación de los  ID y CM 2024 la cual se publica en el portal institucional de MINSA.</t>
  </si>
  <si>
    <t>1 informe en el mes de abril que sustenta la publiación de los resultados preliminares, remitido al DVMPAS.</t>
  </si>
  <si>
    <t>Publicación de los resultados finales de la evaluación de los  indicadores de desempeño y compromiso de mejora del año correspondiente.</t>
  </si>
  <si>
    <t>Documento que evidencia los resultados pfinales en cada ámbito de evaluación, que lograron un puntaje mayor igual a 60 puntos del proceso de evaluación, correpondiente a la evaluación de los  ID y CM 2024 la cual se publica en el portal institucional de MINSA.</t>
  </si>
  <si>
    <t>1 informe en el mes de abril que sustenta la publiación de los resultados finales, remitido al DCMPAS</t>
  </si>
  <si>
    <t>Informe final del proceso de evaluación de los ID y CM.</t>
  </si>
  <si>
    <t>Documento que evidencia el desarrollo del proceso de evaluacion de los ID y CM 2025, el cual contiene la informacion de las areas tecnicas responsables de la evaluacion de los ID y CM de su competencia.</t>
  </si>
  <si>
    <t xml:space="preserve">1 informe en el mes de julio </t>
  </si>
  <si>
    <t>Asistencia tecnica del proceso de evaluación de los indicadores de desempeño y compromisos de mejora a las IPRESS y UGIPRESS a nivel nacional.</t>
  </si>
  <si>
    <t>Informe de la ejecucion de las asistencias tecnicas a IPRESS y UGIPRESS relacionadas al proceso de evaluacion de los indicadores de desempeño y compromiso de mejora del periodo 2024</t>
  </si>
  <si>
    <t>1 informe que contiene el desarrollo de las asistencias tecnicas en el mes de febrero y marzo</t>
  </si>
  <si>
    <t>T6</t>
  </si>
  <si>
    <t>Reunion Tecnica con el grupo de trabajo de convenios de gestion del MINSA (RM N°909-2018-MINSA) para la aprobacion del cronograma de evaluación</t>
  </si>
  <si>
    <t>En el marco de la RM 908-2028/minsa, se conforma el grupo de trabajo de convenio de gestión, que debe sesionar para la aprobacion del cronograma de las reuniones de eleccion del peso ponderado de los ID y CM 2025, y del Proceeso de Evaluacion de los ID y CM 2025.</t>
  </si>
  <si>
    <t xml:space="preserve">1 Acta suscrita de la reunión virtual o presencial en los meses de abril, junio y julio. </t>
  </si>
  <si>
    <t>FORMULACIÓN Y SUSCRIPCIÓN DE CONVENIOS DE GESTIÓN</t>
  </si>
  <si>
    <t>Elección de los pesos ponderados de los indicadores de desempeño y compromiso de mejora, con las IPRESS y UGIPRESS a nivel nacional.</t>
  </si>
  <si>
    <t>Proceso de interaccion entre los equipos tecnicos de las DIRIS, Hospitales e Institutos de Lima Metropliltana y  en regiones con las DIRESAS, GERESAS con los responsables tecnicos  y Grupo de Trabajo orientado a la eleccion del peso ponderado de los ID y CM 2025.</t>
  </si>
  <si>
    <t>01 reunion virtual o presencial en Lima Metropolitana con las 4 DIRIS, 17 Hospitales y 8 Institutos y en regiones con las 25 DIRESAS, GERESAS (Total 55 actas).</t>
  </si>
  <si>
    <t xml:space="preserve">Acta </t>
  </si>
  <si>
    <t xml:space="preserve">Gestion para la aprobacion de los convenios de gestion para el año fiscal en el marco del art 15 del DL N°1153 </t>
  </si>
  <si>
    <t>Informe del proceso de formulacion de los Convenios de Gestion para la suscripcion de los Convenios de Gestion 2025 de Lima Metropolitana y Gobiernos Regionales</t>
  </si>
  <si>
    <t>01 Informe del desarrollo del proceso de  formulacion de los Convenios de Gestion 2025 para Lima Metropolitana y 01 infomre para GORES.</t>
  </si>
  <si>
    <t>Suscripción de Convenios de Gestión con las IPRESS, UGIPRESS y GOREs</t>
  </si>
  <si>
    <t xml:space="preserve">Convenio por el cual se describe las obligaciones para el cumplimiento de los ID y CM para el año 2025, contiene los anexos de las tablas de los ID y CM según ambito de evaluacionn </t>
  </si>
  <si>
    <t>01 Convenio de Gestion en Lima Metropolitana con las 4 DIRIS, 17 Hospitales y 8 Institutos y en regiones con las 25 DIRESAS, GERESAS (Total 55 convenios)</t>
  </si>
  <si>
    <t>Convenio (*)</t>
  </si>
  <si>
    <t>Reunion con el grupo de trabajo de convenios de gestion del MINSA (RM N°909-2018-MINSA)</t>
  </si>
  <si>
    <t>En el marco de la RM 908-2028/minsa, se conforma el grupo de trabajo de convenio de gestión, que debe sesionar en temas relacionado a las reuniones de eleccion de pesoso ponderado y del  Proceeso de Suscripcion de Convenios de Gestion de los ID y CM 2025.</t>
  </si>
  <si>
    <t xml:space="preserve">1 Acta suscrita de la reunión virtual o presencial en los meses de  febrero, abril, junio y julio. </t>
  </si>
  <si>
    <t>OEI.02  GARANTIZAR EL ACCESO A CUIDADOS Y SERVICIOS DE SALUD DE CALIDAD ORGANIZADOS EN REDES INTEGRADAS DE SALUD; CENTRADAS EN LA PERSONA; FAMILIA Y COMUNIDAD; CON ÉNFASIS EN LA PROMOCIÓN DE LA SALUD Y LA PREVENCIÓN DE LA ENFERMEDAD</t>
  </si>
  <si>
    <t>OEI.04. FORTALECER LA RECTORÍA Y LA GOBERNANZA SOBRE EL SISTEMA DE SALUD; Y LA GESTIÓN INSTITUCIONAL; PARA EL DESEMPEÑO EFICIENTE; ÉTICO E ÍNTEGRO; EN EL MARCO DE LA MODERNIZACIÓN DE LA GESTIÓN PÚBLICA</t>
  </si>
  <si>
    <t>AEI.04.02. GESTIÓN ORIENTADA A RESULTADOS AL SERVICIO DE LA POBLACIÓN; CON PROCESOS OPTIMIZADOS Y PROCEDIMIENTOS ADMINISTRATIVOS SIMPLIFICADOS.</t>
  </si>
  <si>
    <t>AEI.02.03. REDES INTEGRADAS DE SALUD; IMPLEMENTADAS PROGRESIVAMENTE A NIVEL NACIONAL.</t>
  </si>
  <si>
    <t>AO9</t>
  </si>
  <si>
    <t>AO10</t>
  </si>
  <si>
    <t>AO11</t>
  </si>
  <si>
    <t>META FÍSICA MENSUAL DE LA AO5</t>
  </si>
  <si>
    <t>META FÍSICA MENSUAL DE LA AO6</t>
  </si>
  <si>
    <t>INFORME N° D000001-2025-DGOS-DIMON-GSV-MINSA</t>
  </si>
  <si>
    <t>INFORME N° D000002-2025-DGOS-DIMON-GSV-MINSA</t>
  </si>
  <si>
    <t>AO1 Elaboración e implementacion de herramienta para el monitoreo y evaluación de la Gestión Administrativa de las IPRESS y UGIPRESS públicas, a nivel nacional.</t>
  </si>
  <si>
    <t>AO2 Elaboración de documentos técnicos para el monitoreo y evaluación de la Gestión Administrativa  en las IPRESS y UGIPRESS públicas, a nivel nacional.</t>
  </si>
  <si>
    <t xml:space="preserve">AO3 Evaluación del desempeño de la gestión administrativa de las  IPRESS y UGIPRESS a nivel nacional </t>
  </si>
  <si>
    <t>AO4 Emisión de opiniones técnicas en el marco de la competencias de DIMON</t>
  </si>
  <si>
    <t xml:space="preserve">AO5 Asistencias técnicas para la gestión administrativa de las IPRESS y UGIPRESS públicas a nivel nacional </t>
  </si>
  <si>
    <t>AO6 Monitoreo a las IPRESS y UGIPRESS públicas a nivel nacional, para contribuir al fortalecimiento de la gestión administrativa</t>
  </si>
  <si>
    <t xml:space="preserve">AO7 Monitoreo y seguimiento de los indicadores de desempeño, compromisos de mejora de los servicios relacionados a los convenios de gestión (DL N°1153) en IPRESS y UGIPRESS a nivel nacional. </t>
  </si>
  <si>
    <t>AO8 Asistencia técnica a las IPRESS y UGIPRESS para la implementación de los indicadores de desempeño y compromisos de mejora de los servicios, relacionados a los Convenios de Gestión en el marco del DL N°1153.</t>
  </si>
  <si>
    <t>AO9 FORMULACIÓN, APROBACIÓN E IMPLEMENTACIÓN DE INDICADORES DE DESEMPEÑO Y COMPROMISO DE MEJORA DE LA GESTIÓN DE LOS SERVICIOS</t>
  </si>
  <si>
    <t>AO10 EVALUACIÓN DE LOS INDICADORES DE DESEMPEÑO Y COMPROMISO DE MEJORA DE LA GESTIÓN</t>
  </si>
  <si>
    <t>AO11 FORMULACIÓN Y SUSCRIPCIÓN DE CONVENIOS DE GESTIÓN</t>
  </si>
  <si>
    <t>EJECUTADO</t>
  </si>
  <si>
    <t>AVANCE</t>
  </si>
  <si>
    <t>DOS DE MAYO 
HIPOLITO
MARIA AUXILIADORA
SERGIO BERNALES</t>
  </si>
  <si>
    <t>EJECUTADO ENERO</t>
  </si>
  <si>
    <t>PROG ENERO</t>
  </si>
  <si>
    <t>MARZO</t>
  </si>
  <si>
    <t>ABRIL</t>
  </si>
  <si>
    <t>MAYO</t>
  </si>
  <si>
    <t>JUNIO</t>
  </si>
  <si>
    <t>JULIO</t>
  </si>
  <si>
    <t>AGOSTO</t>
  </si>
  <si>
    <t>SET</t>
  </si>
  <si>
    <t>OCT</t>
  </si>
  <si>
    <t>NOV</t>
  </si>
  <si>
    <t>DIC</t>
  </si>
  <si>
    <t>PROGRAMACIÓN Y EJECUCIÓN  DE ACTIVIDADES, TAREAS Y METAS FÍSICAS - DIMON</t>
  </si>
  <si>
    <t xml:space="preserve">Esta actividad/Tarea, esta en función a los documentos que llegan a esta Dirección Ejecutica para emitir Opiniones Tecnicas en Marco de nuestras competencias. </t>
  </si>
  <si>
    <t>EJE FEB</t>
  </si>
  <si>
    <t>PROG FEB</t>
  </si>
  <si>
    <t>META FÍSICA MENSUAL DE LA AO2</t>
  </si>
  <si>
    <t>META FÍSICA MENSUAL DE LA AO3</t>
  </si>
  <si>
    <t>META FÍSICA MENSUAL DE LA AO4</t>
  </si>
  <si>
    <t>META FÍSICA MENSUAL DE LA AO7</t>
  </si>
  <si>
    <t>META FÍSICA MENSUAL DE LA AO8</t>
  </si>
  <si>
    <t>META FÍSICA MENSUAL DE LA AO9</t>
  </si>
  <si>
    <t>META FÍSICA MENSUAL DE LA AO10</t>
  </si>
  <si>
    <t>META FÍSICA MENSUAL DE LA AO11</t>
  </si>
  <si>
    <t>DESCRIBIR BREVEMENTE EL DOCUMENTO QUE SUSTENTE LA TAREA CUMPLIDA EN EL MES DE ENERO</t>
  </si>
  <si>
    <t>DESCRIBIR LA JUSTIFICACIÓN DEL NO CUMPLIMIETO DE LA TAREA Y RECOMENDACIONES EN EL MES DE ENERO</t>
  </si>
  <si>
    <t>DESCRIBIR BREVEMENTE EL DOCUMENTO QUE SUSTENTE LA TAREA CUMPLIDA EN EL MES DE FEBRERO</t>
  </si>
  <si>
    <t>SUSTENTO ENERO</t>
  </si>
  <si>
    <t>SUSTENTO FEBRERO</t>
  </si>
  <si>
    <t xml:space="preserve">DESCRIBIR LA JUSTIFICACIÓN DEL NO CUMPLIMIETO DE LA TAREA Y LAS ACCIONES DE MEJORA </t>
  </si>
  <si>
    <t xml:space="preserve">Mediante CARTA N° 001-2025-JENC DE FECHA 27 DE FEBRERO, que adjunta el (01) Acta de Reunión  de Trabajo para
Validar el Marco Metodológico para la formulación de la propuesta de Directiva Administrativa.
 </t>
  </si>
  <si>
    <t xml:space="preserve">Se ha realizo un total de 18 Opiniones tecnicas, segun los siguientes informe:
INFORME N° D000001-2025-DGOS-DIMON-CRS-MINSA - OPINION A PROPUESTA DE CARGOS ESTRUCTURALES
INFORME N° D000001-2025-DGOS-DIMON-JPH-MINSA - OPINION A PL 9686
INFORME N° D000001-2025-DGOS-DIMON-VPS-MINSA - OPINION A ANTE PROYECTO NTS 151 MINSA
INFORME N° D000002-2025-DGOS-DIMON-CGS-MINSA - OPINION PROYECTO DE CONVENIO VUELOS DE APOYO MINDEF -  MINSA
INFORME N° D000002-2025-DGOS-DIMON-RCV-MINSA - PEDIDO CONGRESISTA MAGALLY
INFORME N° D000002-2025-DGOS-DIMON-VPS-MINSA - SITUACIOND E LA COVID
INFORME N° D000004-2025-DGOS-DIMON-NCL-MINSA - OPINION SOBRE CONVENIO DE VUELOS DE APOYO
INFORME N° D000005-2025-DGOS-DIMON-RLF-MINSA - PROPUESTA DE LINEAMIENTOS MOP INSTITUTOS
INFORME N° D000005-2025-DGOS-DIMON-VPS-MINSA - OPINION A PL 9686
INFORME N° D000007-2025-DGOS-DIMON-MCP-MINSA - OPINION SOBRE CARTERA DEL INO
INFORME N° D000008-2025-DGOS-DIMON-JVB-MINSA - OPINION A PROPUESTA DE CARGOS ESTRUCTURALES
INFORME N° D000009-2025-DGOS-DIMON-JVB-MINSA - OPINION A GUIA DE CATEGORIZACION
INFORME N°D000001-2025-DGOS-DIMON-MCP-MINSA - VALIDACION Y OPINION AL PLAN MULTIANUAL DE PREVENCION DEL DENGUE
INFORME N°D000001-2025-DGOS-DIMON-VPS-MINSA - OPINION ANTEPROY. ACT. NTS 151-MINSA - ACREDITACION DE EE.SS DONADORES TRASPLANTADORES
INFORME N°D000003-2025-DGOS-DIMON-CGS-MINSA - OPINION PRESUPUESTAL PROY. COV. VUELOS DE APOYO
INFORME N°D000003-2025-DGOS-DIMON-MCP-MINSA - OPINION FAVORABLES ANTE. NTS MANEJO INTEGRAL MALARIA
INFORME N°D000003-2025-DGOS-DIMON-RCV-MINSA -OPINION ANT. PROY, DEL REGLAMENTO LEY 31856 - RECIEN NACIDO PREMATURO
INFORME N°D000004-2025-DGOS-DIMON-RCV-MINSA - ATENCION DE PREGUNTAS MCLCP CANCER Y ADICIONALES
</t>
  </si>
  <si>
    <t>Se ha realizo un total de 8 Opiniones tecnicas, segun los siguientes informe:
INFORME N° D000006-2025-DGOS-DIMON-JVB-MINSA - OPINION AL PL 9856-CR TROPICALES
INFORME N° D000006-2025-DGOS-DIMON-VPS-MINSA - OPINION ANTEPROY. NTS 151-MINSA ACREDITACION EE.SS. DONADORES-TRANSPLANTADORES
INFORME N° D000009-2025-DGOS-DIMON-MCP-MINSA - OPINION PROYECTO DE LEY 9825-2024-CR - LEY QUE FORTALECE AL INO
INFORME N° D000010-2025-DGOS-DIMON-DDP-MINSA - OPINION PROY. LEY 09823-2024-CR CREACION UE HOSPITAL ILO
INFORME N° D000010-2025-DGOS-DIMON-MCP-MINSA - OPINION SOBRE CARTERA DEL INO.2
INFORME N° D000012-2025-DGOS-DIMON-MCP-MINSA - CARTERA DEL INO
INFORME N° D000013-2025-DGOS-DIMON-JVB-MINSA - OPINION A NTS CUIDADO SALUD INTEGRAL POBLACION JOVEN
INFORME N° D000015-2025-DGOS-DIMON-JVB-MINSA -OPINION TECNICA DICTAMEN P.L.6751-2023-CR - FORTALECIMIENTO DE LA ATENCION OPORTUNA DE LAS INTERVENCIONES QUIRURGICAS EN EE.SS.</t>
  </si>
  <si>
    <t>Actividad elaborada en el mes de febrero</t>
  </si>
  <si>
    <t>Se ha elaborado: "PLAN DE ASISTENCIA TÉCNICA EN LA GESTION ADMINISTRATIVA A LAS
IPRESS Y UGIPRESS DEL ÁMBITO NACIONAL 2025", el documento que traslada es la Nota Informativa N°D000273-2025-DGOS-DIMON, de fecha 26 de Febrero del 2025</t>
  </si>
  <si>
    <t xml:space="preserve">Mediante INFORME N° D000003-2025-DGOS-DIMON-YNC-MINSA, se describe las acciones de monitoreo presencial para la implementación de componentes de inteoperabilidad, a (06) IPRESS
Hospital Maria Auxiliadora
Hospital Nacional Cayetano Heredia
Hospital Nacional Hipolito Unanue
Hospital Nacional Arzobispo Loayza
INEN
INR
</t>
  </si>
  <si>
    <t>Con informe N° D000008-20258-DGOS-DIMON-NCL-MINSA, se presenta la actividad realizada de: ASISTENCIA A LA REUNION PROGRAMADO PARA EL DIA 
4 DE FEBRERO DEL PRESENTE AÑO, EN LA REGION DE PASCO</t>
  </si>
  <si>
    <t>Actividad  con documento de sustento sera evidenciado el mes de marzo</t>
  </si>
  <si>
    <t>¨-Se ha realizado el Monitoreo a IPRESS de Lima sobre Gesión de Suminitros de medicamentos, Gestión Presupuestal, dirigido a las IPRESS de Lima  Metropolitana, el cual esta sustentados Con (03) Informe N° 01-2025-CSCB, de fecha 24 de febrero; Informe N° 01-2025-JENC, de fecha  27 de febrero; Informe N° 01-2025-NSCO, de fecha 27 de febrero.
-(01)INFORME N°D000004-2025-DGOS-DIMON-CRS-MINSA - INFORME MONITOREO CAMPAÑA DE PREV. DEL CANCER DEL 1 AL 7 FEBRERO
-(01)INFORME N° D000003-2025-DGOS-DIMON-DDP-MINSA - RESULTADOS IMPLEMENTACION 0 COLAS</t>
  </si>
  <si>
    <t xml:space="preserve">INFORME N°D000001-2025-DGOS-DIMON-JVB-MINSA - INF.FINAL MONITOREO DE LAS IPRESS REGION AYACUCHO - ARTICULACION  DGOS-DSAME
INFORME N° D000009-2025-DGOS-DIMON-RCV-MINSA - COMPROMISOS ASUMIDOS ANTE LAS 34 FAMILIAS
</t>
  </si>
  <si>
    <t xml:space="preserve">Se a realizado las asistencias tecnicas, pendinte de regular documento según Unidad de Medida. </t>
  </si>
  <si>
    <t>El equipo de información a la fecha viene coordinado con la Dirección ejecutiva y la Dirección Gneral a fin de establer los flujos y esquematizar la información, el cual es insumo para el desarrollo de la Herramienta.
Actividad que será reprogramada</t>
  </si>
  <si>
    <t>Para el cumplimieto de la tarea, se ha elaborado el cronograma de trabajo iniciando el 25/02/2024; asi mismo se ha elaborado el diseño del flujo de información de camas. Se proyecta que esta tarea.</t>
  </si>
  <si>
    <t>% Cumplimiento Enero</t>
  </si>
  <si>
    <t>% Cumplimiento Febrero</t>
  </si>
  <si>
    <t>ENERO</t>
  </si>
  <si>
    <t>FEBRERO</t>
  </si>
  <si>
    <t>AO1 ELABORACIÓN E IMPLEMENTACION DE HERRAMIENTA PARA EL MONITOREO Y EVALUACIÓN DE LA GESTIÓN ADMINISTRATIVA DE LAS IPRESS Y UGIPRESS PÚBLICAS, A NIVEL NACIONAL.</t>
  </si>
  <si>
    <t>ELABORACIÓN DE DOCUMENTOS TÉCNICOS PARA EL MONITOREO Y EVALUACIÓN DE LA GESTIÓN ADMINISTRATIVA  EN LAS IPRESS Y UGIPRESS PÚBLICAS, A NIVEL NACIONAL.</t>
  </si>
  <si>
    <t/>
  </si>
  <si>
    <t>AO2 ELABORACIÓN DE DOCUMENTOS TÉCNICOS PARA EL MONITOREO Y EVALUACIÓN DE LA GESTIÓN ADMINISTRATIVA  EN LAS IPRESS Y UGIPRESS PÚBLICAS, A NIVEL NACIONAL.</t>
  </si>
  <si>
    <t xml:space="preserve">EVALUACIÓN DEL DESEMPEÑO DE LA GESTIÓN ADMINISTRATIVA DE LAS  IPRESS Y UGIPRESS A NIVEL NACIONAL </t>
  </si>
  <si>
    <t xml:space="preserve">AO3 EVALUACIÓN DEL DESEMPEÑO DE LA GESTIÓN ADMINISTRATIVA DE LAS  IPRESS Y UGIPRESS A NIVEL NACIONAL </t>
  </si>
  <si>
    <t>EMISIÓN DE OPINIONES TÉCNICAS EN EL MARCO DE LA COMPETENCIAS DE DIMON</t>
  </si>
  <si>
    <t>AO4 EMISIÓN DE OPINIONES TÉCNICAS EN EL MARCO DE LA COMPETENCIAS DE DIMON</t>
  </si>
  <si>
    <t xml:space="preserve">ASISTENCIAS TÉCNICAS PARA LA GESTIÓN ADMINISTRATIVA DE LAS IPRESS Y UGIPRESS PÚBLICAS A NIVEL NACIONAL </t>
  </si>
  <si>
    <t xml:space="preserve">AO5 ASISTENCIAS TÉCNICAS PARA LA GESTIÓN ADMINISTRATIVA DE LAS IPRESS Y UGIPRESS PÚBLICAS A NIVEL NACIONAL </t>
  </si>
  <si>
    <t>MONITOREO A LAS IPRESS Y UGIPRESS PÚBLICAS A NIVEL NACIONAL, PARA CONTRIBUIR AL FORTALECIMIENTO DE LA GESTIÓN ADMINISTRATIVA</t>
  </si>
  <si>
    <t>AO6 MONITOREO A LAS IPRESS Y UGIPRESS PÚBLICAS A NIVEL NACIONAL, PARA CONTRIBUIR AL FORTALECIMIENTO DE LA GESTIÓN ADMINISTRATIVA</t>
  </si>
  <si>
    <t xml:space="preserve">MONITOREO Y SEGUIMIENTO DE LOS INDICADORES DE DESEMPEÑO, COMPROMISOS DE MEJORA DE LOS SERVICIOS RELACIONADOS A LOS CONVENIOS DE GESTIÓN (DL N°1153) EN IPRESS Y UGIPRESS A NIVEL NACIONAL. </t>
  </si>
  <si>
    <t xml:space="preserve">AO7 MONITOREO Y SEGUIMIENTO DE LOS INDICADORES DE DESEMPEÑO, COMPROMISOS DE MEJORA DE LOS SERVICIOS RELACIONADOS A LOS CONVENIOS DE GESTIÓN (DL N°1153) EN IPRESS Y UGIPRESS A NIVEL NACIONAL. </t>
  </si>
  <si>
    <t>ASISTENCIA TÉCNICA A LAS IPRESS Y UGIPRESS PARA LA IMPLEMENTACIÓN DE LOS INDICADORES DE DESEMPEÑO Y COMPROMISOS DE MEJORA DE LOS SERVICIOS, RELACIONADOS A LOS CONVENIOS DE GESTIÓN EN EL MARCO DEL DL N°1153.</t>
  </si>
  <si>
    <t>AO8 ASISTENCIA TÉCNICA A LAS IPRESS Y UGIPRESS PARA LA IMPLEMENTACIÓN DE LOS INDICADORES DE DESEMPEÑO Y COMPROMISOS DE MEJORA DE LOS SERVICIOS, RELACIONADOS A LOS CONVENIOS DE GESTIÓN EN EL MARCO DEL DL N°1153.</t>
  </si>
  <si>
    <t>% Cumplimiento Marzo</t>
  </si>
  <si>
    <t>SUSTENTO MARZO</t>
  </si>
  <si>
    <t xml:space="preserve">EJE MARZO </t>
  </si>
  <si>
    <t>Elaboración de informe de opinión técnica en marco de la competencias de DIMON</t>
  </si>
  <si>
    <t>D000009-2025-DGOS-DIMON-VPS-MINSA
D000013-2025-DGOS-DIMON-VPS-MINSA
D000017-2025-DGOS-DIMON-RCV-MINSA
D000018-2025-DGOS-DIMON-JVB-MINSA
D000019-2025-DGOS-DIMON-MCP-MINSA
D000020-2025-DGOS-DIMON-MCP-MINSA
D000021-2025-DGOS-DIMON-VPS-MINSA
D000021-2025-DGOS-DIMON-RCV-MINSA
D000022-2025-DGOS-DIMON-JVB-MINSA
D000022-2025-DGOS-DIMON-RCV-MINSA
D000026-2025-DGOS-DIMON-JVB-MINSA
D000030-2025-DGOS-DIMON-RCV-MINSA
D000005-2025-DGOS-DIMON-CRS-MINSA
NOTA INFORMATIVA N° D000021-2025-DGOS-DIMON-JVB-MINSA</t>
  </si>
  <si>
    <t>INFORME N°D000006-2025-DGOS-DIMON-MINSA REALIZA ASISTENCIA TÉCNICA DE LOS ID 20, 25 Y 26 A LAS IPRESS DE LIMA METROPOLITANA Y GORE.</t>
  </si>
  <si>
    <t>Con informe N° D000008-20258-DGOS-DIMON-NCL-MINSA, se presenta la actividad realizada de: ASISTENCIA A LA REUNION PROGRAMADO PARA EL DIA 4 DE FEBRERO DEL PRESENTE AÑO, EN LA REGION DE PASCO</t>
  </si>
  <si>
    <t>13. D000013-2025-DGOS-DIMON-DDP-MINSA, Se realiza Asistencia Tecnica a la DIRESA CAJAMARCA, POR EL PLAN DE CERO COLAS</t>
  </si>
  <si>
    <t>1.	CARTA N° 001-GPZC-2025, que contiene el Informe N° 001-GPZC-2025 de fecha 28 de febrero.
2.	CARTA NRO 002-2025-JENC, que contiene el Informe NRO 002-2025-JENC de fecha 27 de marzo del 2025
3.	CARTA N° 002-GPZC-2025, que contiene el Informe N° 002-GPZC-2025 de fecha 31 de marzo del 2025
4.	CARTA N° 001-2025-MOCAB, que contiene el Informe N° 001-2025-MOCAB, de fecha 05 de marzo
5.	CARTA N° 001-2025-AVM, que contiene el Informe N° 001-2025-AVM, de fecha 04 de marzo del 2025
6.	CARTA N° 002-2025-NSCO, que contiene el Informe N° 002-2025-NSCO de fecha 26 de marzo
7.	CARTA N° 002-2025-AVM, que contiene el Informe N° 002-2025-AVM, de fecha 03 de abril del 2025
8.	CARTA N°0015-2025-PERSONALES/03, que contiene el Informe, N°0015-2025-PERSONALES/03, de fecha 14 de marzo
9.	CARTA N°002-2025-CSCB, que contiene el Informe N°002-2025-CSCB, de fecha 24 de marzo del 2025.</t>
  </si>
  <si>
    <t>SE EVIDENCIA UN NUMERO MAYOR DE ASISTENCIA PRACTICA EN RELACIÓN A LA PROGRAMACIÓN FISICA, ESTO DEBIDO A QUE SE ESTA CONSIDERANDO ACTIVIDADES EJECUTADAS EN MESES ANTERIORES (FEBRERO) HASTA MARZO.</t>
  </si>
  <si>
    <t>TOTAL</t>
  </si>
  <si>
    <t>PROGRAMADO</t>
  </si>
  <si>
    <t xml:space="preserve">EJECUTADO </t>
  </si>
  <si>
    <t>I TRISMETRE</t>
  </si>
  <si>
    <t>CUMPLIMIENTO</t>
  </si>
  <si>
    <t>CUMPLIMIENTO (%)</t>
  </si>
  <si>
    <t xml:space="preserve">                                                                                                                                                                            PROGRAMACIÓN Y EJECUCIÓN  DE ACTIVIDADES, TAREAS Y METAS FÍSICAS - DIMON</t>
  </si>
  <si>
    <t>SIN OPINION TECNICA</t>
  </si>
  <si>
    <t xml:space="preserve">DESCRIBIR BREVEMENTE EL DOCUMENTO QUE SUSTENTE LA TAREA CUMPLIDA EN EL MES </t>
  </si>
  <si>
    <t xml:space="preserve">DESCRIBIR LA JUSTIFICACIÓN DEL NO CUMPLIMIETO DE LA TAREA Y RECOMENDACIONES EN EL MES DE </t>
  </si>
  <si>
    <t>SUSTENTO ABRIL</t>
  </si>
  <si>
    <t>DESCRIBIR BREVEMENTE EL DOCUMENTO QUE SUSTENTE LA TAREA CUMPLIDA</t>
  </si>
  <si>
    <t xml:space="preserve">DESCRIBIR LA JUSTIFICACIÓN DEL NO CUMPLIMIETO DE LA TAREA Y RECOMENDACIONES </t>
  </si>
  <si>
    <t xml:space="preserve">DESCRIBIR BREVEMENTE EL DOCUMENTO QUE SUSTENTE LA TAREA CUMPLIDA </t>
  </si>
  <si>
    <t xml:space="preserve">EJE ABRIL </t>
  </si>
  <si>
    <t>% Cumplimiento Abril</t>
  </si>
  <si>
    <t>PROG ABRIL</t>
  </si>
  <si>
    <t>CARTA N° 0003-2025-JENC de 23 de abril de 2025, realiza la Propuesta de Plan de Implementación de la Directiva Administrativa de Supervisión, Monitoreo, Evaluación y Asistencia Técnica de la Gestión en Salud de las IPRESS y UGIPRESS del Ministerio de Salud y de los Gobiernos Regionales</t>
  </si>
  <si>
    <t xml:space="preserve">.- INFORME N° D000047-2025-DGOS-DIMON-RCV-MINSA DE 11 DE ABRIL DE 2025
- INFORME N° D000026-2025-DGOS-DIMON-VPS-MINSA DE 23 DE ABRIL DE 2025
- INFORME N° D000028-2025-DGOS-DIMON-JVB-MINSA
- NOTA INFORMATIVA N° 000002-2025-DGOS-DIMON-NCL-MINSA 
- INFORME N° D000032-2025-DGOS-DIMON-JVB-MINSA 
- INFORME N° D000053-2025-DGOS-DIMON-RCV-MINSA </t>
  </si>
  <si>
    <t>1) Carta N°0018-2025-Personales
2) CARTA N° 003-2025-KREGS
3) CARTA N° 0003-2025-JENC
4) CARTA N° 003-2025-MOCAB 
5) CARTA N° 003-GPZC-2025
6) CARTA N° 003-2025-NSCO
 7) Carta N° 003-2025-AVM</t>
  </si>
  <si>
    <t>INFORME N° D000005-2025-DGOS-DIMON-YNC-MINSA,  realiza el monitoreo de los componentes de interoperabilidad</t>
  </si>
  <si>
    <t>el equipo de convenios menciona que ha realizado la tarea, sin embargo esta pendiente de emitir informe de sustento</t>
  </si>
  <si>
    <t>Segun ACTA N ° 007-2025- GTRM N°908-2018/MINSA, de fecha 26 de febrero 2025, los integrantes del Grupo de trabajo encargado de formular la metodología y las regulaciones para el proceso de elaboración, suscripción, monitoreo y evaluación de los convenios de gestión, se reúnen de manera presencial y establecen como uno de los acuerdos, “Que la DGOS remita al DVMPAS el proyecto de “Directiva Administrativa que regula los aspectos metodológicos para la elaboración, suscripción, monitoreo y evaluación de los convenios de gestión 2025, en el marco del artículo 15".
del decreto legislativo N° 1153”, elaborada y aprobada en la reunión.</t>
  </si>
  <si>
    <t xml:space="preserve">En el area de convenios este año solo se cuenta con un personal, lo que limita el cumplimiento oportuno de los informes de las actividades que se van desarrollando </t>
  </si>
  <si>
    <t>Segun Nota Informativa N° D000214-2025-DGOS-MINSA, se remite el Cronograma de evaluacion de los ID y CM 2024 para la aprobacion, visacion y gestionar la publicacion con Secretaria General, por ello el 11 de marzo del  2025 se publica en el portal institucional del MINSA el cronograma de evaluacion de los ID y CM 2024 https://www.gob.pe/institucion/minsa/informes-publicaciones/6551663-cronograma-de-evaluacion-de-cumplimiento-de-los-indicadores-de-desempeno-y-compromisos-de-mejora-de-los-servicios-alcanzados-en-el-ano-2024-gobiernos-regionales-y-lima-metropolitana</t>
  </si>
  <si>
    <t>Según Acta N° 009-2025-GTRM N° 908-2018/MINSA, el Grupo de Trabajo establece en el acuerdo N° 1 la DGOS remitira al DVMPAS el cronograma de evaluacion de los ID y CM 2024, establecida con el Grupo de Trabajo para la aprobacion por el DVMPAS y su posterior publicacion por Secretaria General, reunion realizada el dia 6 marzo 2025.</t>
  </si>
  <si>
    <t>ACTA N	° 001-2025- GTRM N°908-2018/MINSA, se informa de las acciones para el desarrollo de la reunion virtual de socializacion de los ID y CM 2025 en coordinacion de los responsables tecnicos del MINSA.27/1/2025
ACTA N	° 002-2025- GTRM N°908-2018/MINSA se analiza la situacion de establecimientos de salud con mas de un codigo RENIPRESS</t>
  </si>
  <si>
    <t>Actividad fue desarrollada en el mes de marzo 2025 pero se informa en el mes de abril</t>
  </si>
  <si>
    <t xml:space="preserve">INFORME N° D000026-2025-DGOS-DIMON-MCP-MINSA DE 8 DE ABRIL DE 2025, identificando establecimientos de salud del primer, segundo y tercer nivel de atención del ámbito priorizado para la vacunación conforme la Resolución Ministerial N° 807-2024/MINSA </t>
  </si>
  <si>
    <t>BIENES Y SERVICIOS</t>
  </si>
  <si>
    <t>PERSONAL Y OBLIGACIONES SOCIALES</t>
  </si>
  <si>
    <t>PROG MARZO</t>
  </si>
  <si>
    <t>Reunion Técnica con el grupo de trabajo de convenios de gestion del MINSA (No trazadora)</t>
  </si>
  <si>
    <t>GG 2.1</t>
  </si>
  <si>
    <t>GG 2.3</t>
  </si>
  <si>
    <t>Informe de las acciones de Monitores a IPRESS de Lima Metropolitana, Asi mismo que consideran asistencias tecnicas realizadas a las 04 DIRIS</t>
  </si>
  <si>
    <t xml:space="preserve">Informe de las acciones de Monitores a IPRESS de los GORES </t>
  </si>
  <si>
    <t xml:space="preserve">DISTRIBUCIÓN DE LA EJECUCION PRESUPUESTAL </t>
  </si>
  <si>
    <t>SUSTENTO MAYO</t>
  </si>
  <si>
    <t>EJE MAYO</t>
  </si>
  <si>
    <t>% Cumplimiento Mayo</t>
  </si>
  <si>
    <t>La responsable de la Actividad operativa, refiereque se encuentra en proceso de ejecución de las metas programadas (Febrero a Abril de 2025) y se encuentra pendiente de emitir el informe-</t>
  </si>
  <si>
    <t>El responsable de la ejecución de la actividad operativa, refiere que se encuentra en proceso de ejecución y formulación del informe. (Tareas programadas del mes de febrero de 2025).</t>
  </si>
  <si>
    <t>El responsable de la ejecución de la actividad operativa, refiere que se encuentra en proceso de ejecución y formulación del informe. (Tareas programadas del mes de marzo de 2025).</t>
  </si>
  <si>
    <t>Actividad operativa se encuentra en proceso de ejecución.</t>
  </si>
  <si>
    <t>El equipo de convenios menciona que ha realizado la tarea, sin embargo esta pendiente de emitir informe de sustento</t>
  </si>
  <si>
    <t xml:space="preserve">1. Informe n.° D000008-2025-DGOS-DIMON-CRS-MINSA de 15 de mayo de 2025. Monitoreo a la semana de vacunación de las Américas en Lima Metropolitana, las 4 DIRIS y Regiones </t>
  </si>
  <si>
    <t>el equipo, refiere que se encuentra en proceso de ejecución de la actividad operativa  (Programación del mes de marzo 2025)</t>
  </si>
  <si>
    <t>.- Informe n° D000027-2025-DGOS-DIMON-MCP-MINSA de 12 de mayo de 2025
.- Informe n° D000031-2025-DGOS-DIMON-VPS-MINSA de 15 de mayo de 2025</t>
  </si>
  <si>
    <t>Se emitió dos (2) informes de opiniones técnicas, según a la demanda -(Solicitud de opinión técnica)</t>
  </si>
  <si>
    <t>1. Carta n.° 0018-2025-Personales/05 de 13 de mayo de 2025, que contiene el informe n.° 004-2025/JMC. 
2. Carta n.° 003-2025-CSBC de 24 de abril de 2025, que contiene el informe n.° 002-2025-CSCB. 
3. Informe n.° D000015-2025-DGOS-DIMON-DDP-MINSA de 13 de mayo de 2025.
4. Informe n.° D000014-2025-DGOS-DIMON-MLR-MINSA de 16 de mayo de 2025.
5. Informe n.° D000008-2025-DGOS-DIMON-GSV-MINSA de 23 de mayo de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</si>
</sst>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indexed="81"/>
      <name val="Tahoma"/>
      <family val="2"/>
    </font>
    <font>
      <sz val="14"/>
      <color indexed="81"/>
      <name val="Tahoma"/>
      <family val="2"/>
    </font>
    <font>
      <sz val="16"/>
      <color indexed="81"/>
      <name val="Tahoma"/>
      <family val="2"/>
    </font>
    <font>
      <sz val="72"/>
      <name val="Calibri"/>
      <family val="2"/>
      <scheme val="minor"/>
    </font>
    <font>
      <i/>
      <sz val="18"/>
      <name val="Calibri"/>
      <family val="2"/>
      <scheme val="minor"/>
    </font>
    <font>
      <b/>
      <i/>
      <sz val="1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48"/>
      <color theme="4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28"/>
      <color theme="4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5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5"/>
      <name val="Calibri"/>
      <family val="2"/>
      <scheme val="minor"/>
    </font>
    <font>
      <sz val="15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b/>
      <sz val="26"/>
      <name val="Calibri"/>
      <family val="2"/>
      <scheme val="minor"/>
    </font>
    <font>
      <b/>
      <sz val="24"/>
      <color theme="5"/>
      <name val="Calibri"/>
      <family val="2"/>
      <scheme val="minor"/>
    </font>
    <font>
      <b/>
      <sz val="18"/>
      <color theme="5"/>
      <name val="Calibri"/>
      <family val="2"/>
      <scheme val="minor"/>
    </font>
    <font>
      <sz val="8"/>
      <name val="Calibri"/>
      <family val="2"/>
      <scheme val="minor"/>
    </font>
    <font>
      <b/>
      <sz val="72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8"/>
      <color theme="7" tint="-0.499984740745262"/>
      <name val="Calibri"/>
      <family val="2"/>
      <scheme val="minor"/>
    </font>
    <font>
      <b/>
      <sz val="18"/>
      <color theme="4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60A5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medium">
        <color indexed="6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indexed="64"/>
      </right>
      <top style="thin">
        <color theme="4"/>
      </top>
      <bottom style="thin">
        <color theme="4"/>
      </bottom>
      <diagonal/>
    </border>
    <border>
      <left style="medium">
        <color indexed="64"/>
      </left>
      <right style="thin">
        <color theme="4"/>
      </right>
      <top style="thin">
        <color theme="4"/>
      </top>
      <bottom style="medium">
        <color indexed="64"/>
      </bottom>
      <diagonal/>
    </border>
    <border>
      <left style="thin">
        <color theme="4"/>
      </left>
      <right style="medium">
        <color indexed="64"/>
      </right>
      <top style="thin">
        <color theme="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 style="thin">
        <color theme="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medium">
        <color indexed="6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indexed="64"/>
      </right>
      <top style="thin">
        <color theme="4"/>
      </top>
      <bottom/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4">
    <xf numFmtId="0" fontId="0" fillId="0" borderId="0" xfId="0"/>
    <xf numFmtId="9" fontId="3" fillId="0" borderId="0" xfId="2" applyFont="1" applyFill="1"/>
    <xf numFmtId="9" fontId="3" fillId="0" borderId="0" xfId="2" applyFont="1" applyFill="1" applyAlignment="1">
      <alignment horizontal="center" vertical="center"/>
    </xf>
    <xf numFmtId="0" fontId="2" fillId="0" borderId="0" xfId="0" applyFont="1"/>
    <xf numFmtId="0" fontId="9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3" borderId="4" xfId="0" quotePrefix="1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/>
    <xf numFmtId="0" fontId="2" fillId="5" borderId="4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 wrapText="1"/>
    </xf>
    <xf numFmtId="0" fontId="12" fillId="0" borderId="4" xfId="0" applyFont="1" applyBorder="1" applyAlignment="1">
      <alignment vertical="center" wrapText="1"/>
    </xf>
    <xf numFmtId="0" fontId="3" fillId="0" borderId="0" xfId="0" applyFont="1"/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9" fontId="2" fillId="0" borderId="4" xfId="2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17" fillId="0" borderId="0" xfId="0" applyFont="1"/>
    <xf numFmtId="0" fontId="16" fillId="4" borderId="2" xfId="0" applyFont="1" applyFill="1" applyBorder="1" applyAlignment="1">
      <alignment horizontal="center" vertical="center" wrapText="1"/>
    </xf>
    <xf numFmtId="0" fontId="16" fillId="4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" fillId="3" borderId="4" xfId="0" quotePrefix="1" applyFont="1" applyFill="1" applyBorder="1" applyAlignment="1">
      <alignment horizontal="center" vertical="center" wrapText="1"/>
    </xf>
    <xf numFmtId="9" fontId="3" fillId="0" borderId="4" xfId="2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5" borderId="4" xfId="0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 wrapText="1"/>
    </xf>
    <xf numFmtId="0" fontId="14" fillId="7" borderId="4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2" fillId="0" borderId="11" xfId="0" applyFont="1" applyBorder="1"/>
    <xf numFmtId="0" fontId="12" fillId="0" borderId="18" xfId="0" applyFont="1" applyBorder="1" applyAlignment="1">
      <alignment vertical="center" wrapText="1"/>
    </xf>
    <xf numFmtId="0" fontId="12" fillId="0" borderId="19" xfId="0" applyFont="1" applyBorder="1" applyAlignment="1">
      <alignment vertical="center" wrapText="1"/>
    </xf>
    <xf numFmtId="0" fontId="13" fillId="0" borderId="18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2" fillId="9" borderId="18" xfId="0" applyFont="1" applyFill="1" applyBorder="1" applyAlignment="1">
      <alignment horizontal="center" vertical="center" wrapText="1"/>
    </xf>
    <xf numFmtId="0" fontId="12" fillId="0" borderId="20" xfId="0" applyFont="1" applyBorder="1" applyAlignment="1">
      <alignment vertical="center" wrapText="1"/>
    </xf>
    <xf numFmtId="0" fontId="12" fillId="0" borderId="21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2" fillId="0" borderId="10" xfId="0" applyFont="1" applyBorder="1"/>
    <xf numFmtId="0" fontId="2" fillId="0" borderId="18" xfId="0" applyFont="1" applyBorder="1" applyAlignment="1">
      <alignment horizontal="left" vertical="center" wrapText="1"/>
    </xf>
    <xf numFmtId="0" fontId="2" fillId="2" borderId="18" xfId="0" applyFont="1" applyFill="1" applyBorder="1" applyAlignment="1">
      <alignment horizontal="left" vertical="center" wrapText="1"/>
    </xf>
    <xf numFmtId="0" fontId="2" fillId="12" borderId="4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164" fontId="2" fillId="0" borderId="4" xfId="2" applyNumberFormat="1" applyFont="1" applyBorder="1" applyAlignment="1">
      <alignment horizontal="center" vertical="center" wrapText="1"/>
    </xf>
    <xf numFmtId="164" fontId="2" fillId="3" borderId="4" xfId="2" applyNumberFormat="1" applyFont="1" applyFill="1" applyBorder="1" applyAlignment="1">
      <alignment horizontal="center" vertical="center" wrapText="1"/>
    </xf>
    <xf numFmtId="164" fontId="9" fillId="0" borderId="3" xfId="2" applyNumberFormat="1" applyFont="1" applyBorder="1" applyAlignment="1">
      <alignment horizontal="center" vertical="center" wrapText="1"/>
    </xf>
    <xf numFmtId="164" fontId="3" fillId="0" borderId="0" xfId="2" applyNumberFormat="1" applyFont="1" applyAlignment="1">
      <alignment horizontal="center" vertical="center" wrapText="1"/>
    </xf>
    <xf numFmtId="164" fontId="2" fillId="0" borderId="0" xfId="2" applyNumberFormat="1" applyFont="1" applyAlignment="1">
      <alignment horizontal="center" wrapText="1"/>
    </xf>
    <xf numFmtId="0" fontId="14" fillId="0" borderId="4" xfId="0" applyFont="1" applyBorder="1" applyAlignment="1">
      <alignment horizontal="center" vertical="center"/>
    </xf>
    <xf numFmtId="164" fontId="16" fillId="14" borderId="2" xfId="2" applyNumberFormat="1" applyFont="1" applyFill="1" applyBorder="1" applyAlignment="1">
      <alignment horizontal="center" vertical="center" wrapText="1"/>
    </xf>
    <xf numFmtId="164" fontId="2" fillId="8" borderId="4" xfId="2" applyNumberFormat="1" applyFont="1" applyFill="1" applyBorder="1" applyAlignment="1">
      <alignment horizontal="center" vertical="center" wrapText="1"/>
    </xf>
    <xf numFmtId="164" fontId="3" fillId="3" borderId="4" xfId="2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vertical="center" wrapText="1"/>
    </xf>
    <xf numFmtId="9" fontId="2" fillId="3" borderId="4" xfId="2" applyFont="1" applyFill="1" applyBorder="1" applyAlignment="1">
      <alignment horizontal="center" vertical="center"/>
    </xf>
    <xf numFmtId="0" fontId="12" fillId="3" borderId="18" xfId="0" applyFont="1" applyFill="1" applyBorder="1" applyAlignment="1">
      <alignment vertical="center" wrapText="1"/>
    </xf>
    <xf numFmtId="0" fontId="12" fillId="3" borderId="19" xfId="0" applyFont="1" applyFill="1" applyBorder="1" applyAlignment="1">
      <alignment vertical="center" wrapText="1"/>
    </xf>
    <xf numFmtId="0" fontId="2" fillId="3" borderId="0" xfId="0" applyFont="1" applyFill="1"/>
    <xf numFmtId="0" fontId="3" fillId="3" borderId="4" xfId="0" applyFont="1" applyFill="1" applyBorder="1" applyAlignment="1">
      <alignment vertical="center" wrapText="1"/>
    </xf>
    <xf numFmtId="9" fontId="3" fillId="3" borderId="4" xfId="2" applyFont="1" applyFill="1" applyBorder="1" applyAlignment="1">
      <alignment horizontal="center" vertical="center"/>
    </xf>
    <xf numFmtId="0" fontId="13" fillId="3" borderId="18" xfId="0" applyFont="1" applyFill="1" applyBorder="1" applyAlignment="1">
      <alignment vertical="center" wrapText="1"/>
    </xf>
    <xf numFmtId="0" fontId="13" fillId="3" borderId="19" xfId="0" applyFont="1" applyFill="1" applyBorder="1" applyAlignment="1">
      <alignment vertical="center" wrapText="1"/>
    </xf>
    <xf numFmtId="0" fontId="3" fillId="3" borderId="0" xfId="0" applyFont="1" applyFill="1"/>
    <xf numFmtId="0" fontId="21" fillId="3" borderId="4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vertical="center" wrapText="1"/>
    </xf>
    <xf numFmtId="0" fontId="21" fillId="3" borderId="4" xfId="0" quotePrefix="1" applyFont="1" applyFill="1" applyBorder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/>
    </xf>
    <xf numFmtId="164" fontId="21" fillId="3" borderId="4" xfId="2" applyNumberFormat="1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/>
    </xf>
    <xf numFmtId="9" fontId="21" fillId="3" borderId="4" xfId="2" applyFont="1" applyFill="1" applyBorder="1" applyAlignment="1">
      <alignment horizontal="center" vertical="center"/>
    </xf>
    <xf numFmtId="0" fontId="0" fillId="3" borderId="18" xfId="0" applyFill="1" applyBorder="1" applyAlignment="1">
      <alignment vertical="center" wrapText="1"/>
    </xf>
    <xf numFmtId="0" fontId="0" fillId="3" borderId="19" xfId="0" applyFill="1" applyBorder="1" applyAlignment="1">
      <alignment vertical="center" wrapText="1"/>
    </xf>
    <xf numFmtId="0" fontId="22" fillId="3" borderId="0" xfId="0" applyFont="1" applyFill="1"/>
    <xf numFmtId="164" fontId="22" fillId="3" borderId="4" xfId="2" applyNumberFormat="1" applyFont="1" applyFill="1" applyBorder="1" applyAlignment="1">
      <alignment horizontal="center" vertical="center" wrapText="1"/>
    </xf>
    <xf numFmtId="0" fontId="22" fillId="3" borderId="7" xfId="0" applyFont="1" applyFill="1" applyBorder="1" applyAlignment="1">
      <alignment horizontal="center"/>
    </xf>
    <xf numFmtId="164" fontId="2" fillId="9" borderId="4" xfId="2" applyNumberFormat="1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center" vertical="center"/>
    </xf>
    <xf numFmtId="164" fontId="2" fillId="0" borderId="4" xfId="2" applyNumberFormat="1" applyFont="1" applyFill="1" applyBorder="1" applyAlignment="1">
      <alignment horizontal="center" vertical="center" wrapText="1"/>
    </xf>
    <xf numFmtId="0" fontId="23" fillId="0" borderId="0" xfId="0" applyFont="1"/>
    <xf numFmtId="0" fontId="23" fillId="0" borderId="18" xfId="0" applyFont="1" applyBorder="1" applyAlignment="1">
      <alignment vertical="center" wrapText="1"/>
    </xf>
    <xf numFmtId="0" fontId="23" fillId="0" borderId="11" xfId="0" applyFont="1" applyBorder="1" applyAlignment="1">
      <alignment vertical="center" wrapText="1"/>
    </xf>
    <xf numFmtId="0" fontId="23" fillId="0" borderId="19" xfId="0" applyFont="1" applyBorder="1" applyAlignment="1">
      <alignment vertical="center" wrapText="1"/>
    </xf>
    <xf numFmtId="0" fontId="26" fillId="0" borderId="18" xfId="0" applyFont="1" applyBorder="1" applyAlignment="1">
      <alignment vertical="center" wrapText="1"/>
    </xf>
    <xf numFmtId="0" fontId="26" fillId="0" borderId="11" xfId="0" applyFont="1" applyBorder="1" applyAlignment="1">
      <alignment vertical="center" wrapText="1"/>
    </xf>
    <xf numFmtId="0" fontId="26" fillId="0" borderId="19" xfId="0" applyFont="1" applyBorder="1" applyAlignment="1">
      <alignment vertical="center" wrapText="1"/>
    </xf>
    <xf numFmtId="0" fontId="23" fillId="0" borderId="10" xfId="0" applyFont="1" applyBorder="1"/>
    <xf numFmtId="0" fontId="26" fillId="3" borderId="18" xfId="0" applyFont="1" applyFill="1" applyBorder="1" applyAlignment="1">
      <alignment vertical="center" wrapText="1"/>
    </xf>
    <xf numFmtId="0" fontId="26" fillId="3" borderId="11" xfId="0" applyFont="1" applyFill="1" applyBorder="1" applyAlignment="1">
      <alignment vertical="center" wrapText="1"/>
    </xf>
    <xf numFmtId="0" fontId="26" fillId="3" borderId="19" xfId="0" applyFont="1" applyFill="1" applyBorder="1" applyAlignment="1">
      <alignment vertical="center" wrapText="1"/>
    </xf>
    <xf numFmtId="0" fontId="23" fillId="3" borderId="18" xfId="0" applyFont="1" applyFill="1" applyBorder="1" applyAlignment="1">
      <alignment vertical="center" wrapText="1"/>
    </xf>
    <xf numFmtId="0" fontId="23" fillId="3" borderId="11" xfId="0" applyFont="1" applyFill="1" applyBorder="1" applyAlignment="1">
      <alignment vertical="center" wrapText="1"/>
    </xf>
    <xf numFmtId="0" fontId="23" fillId="3" borderId="19" xfId="0" applyFont="1" applyFill="1" applyBorder="1" applyAlignment="1">
      <alignment vertical="center" wrapText="1"/>
    </xf>
    <xf numFmtId="0" fontId="23" fillId="0" borderId="18" xfId="0" applyFont="1" applyBorder="1" applyAlignment="1">
      <alignment horizontal="left" vertical="center" wrapText="1"/>
    </xf>
    <xf numFmtId="0" fontId="23" fillId="2" borderId="18" xfId="0" applyFont="1" applyFill="1" applyBorder="1" applyAlignment="1">
      <alignment horizontal="left"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9" borderId="18" xfId="0" applyFont="1" applyFill="1" applyBorder="1" applyAlignment="1">
      <alignment horizontal="center" vertical="center" wrapText="1"/>
    </xf>
    <xf numFmtId="0" fontId="27" fillId="3" borderId="18" xfId="0" applyFont="1" applyFill="1" applyBorder="1" applyAlignment="1">
      <alignment vertical="center" wrapText="1"/>
    </xf>
    <xf numFmtId="0" fontId="27" fillId="3" borderId="11" xfId="0" applyFont="1" applyFill="1" applyBorder="1" applyAlignment="1">
      <alignment vertical="center" wrapText="1"/>
    </xf>
    <xf numFmtId="0" fontId="27" fillId="3" borderId="19" xfId="0" applyFont="1" applyFill="1" applyBorder="1" applyAlignment="1">
      <alignment vertical="center" wrapText="1"/>
    </xf>
    <xf numFmtId="0" fontId="27" fillId="3" borderId="20" xfId="0" applyFont="1" applyFill="1" applyBorder="1" applyAlignment="1">
      <alignment vertical="center" wrapText="1"/>
    </xf>
    <xf numFmtId="0" fontId="27" fillId="3" borderId="24" xfId="0" applyFont="1" applyFill="1" applyBorder="1" applyAlignment="1">
      <alignment vertical="center" wrapText="1"/>
    </xf>
    <xf numFmtId="0" fontId="27" fillId="3" borderId="21" xfId="0" applyFont="1" applyFill="1" applyBorder="1" applyAlignment="1">
      <alignment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/>
    </xf>
    <xf numFmtId="164" fontId="19" fillId="14" borderId="2" xfId="2" applyNumberFormat="1" applyFont="1" applyFill="1" applyBorder="1" applyAlignment="1">
      <alignment horizontal="center" vertical="center" wrapText="1"/>
    </xf>
    <xf numFmtId="0" fontId="28" fillId="0" borderId="0" xfId="0" applyFont="1"/>
    <xf numFmtId="0" fontId="2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2" fillId="3" borderId="0" xfId="0" applyFont="1" applyFill="1" applyAlignment="1">
      <alignment horizontal="center" vertical="center" wrapText="1"/>
    </xf>
    <xf numFmtId="0" fontId="2" fillId="8" borderId="4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 wrapText="1"/>
    </xf>
    <xf numFmtId="9" fontId="2" fillId="8" borderId="4" xfId="2" applyFont="1" applyFill="1" applyBorder="1" applyAlignment="1">
      <alignment horizontal="center" vertical="center"/>
    </xf>
    <xf numFmtId="164" fontId="3" fillId="8" borderId="4" xfId="2" applyNumberFormat="1" applyFont="1" applyFill="1" applyBorder="1" applyAlignment="1">
      <alignment horizontal="center" vertical="center"/>
    </xf>
    <xf numFmtId="164" fontId="3" fillId="3" borderId="4" xfId="2" applyNumberFormat="1" applyFont="1" applyFill="1" applyBorder="1" applyAlignment="1">
      <alignment horizontal="center" vertical="center"/>
    </xf>
    <xf numFmtId="9" fontId="2" fillId="0" borderId="4" xfId="2" applyFont="1" applyFill="1" applyBorder="1" applyAlignment="1">
      <alignment horizontal="center" vertical="center"/>
    </xf>
    <xf numFmtId="164" fontId="2" fillId="9" borderId="4" xfId="2" applyNumberFormat="1" applyFont="1" applyFill="1" applyBorder="1" applyAlignment="1">
      <alignment horizontal="center" vertical="center"/>
    </xf>
    <xf numFmtId="164" fontId="3" fillId="17" borderId="4" xfId="2" applyNumberFormat="1" applyFont="1" applyFill="1" applyBorder="1" applyAlignment="1">
      <alignment horizontal="center" vertical="center"/>
    </xf>
    <xf numFmtId="0" fontId="2" fillId="18" borderId="4" xfId="0" applyFont="1" applyFill="1" applyBorder="1" applyAlignment="1">
      <alignment horizontal="left" vertical="center" wrapText="1"/>
    </xf>
    <xf numFmtId="0" fontId="2" fillId="18" borderId="4" xfId="0" applyFont="1" applyFill="1" applyBorder="1" applyAlignment="1">
      <alignment horizontal="center" vertical="center" wrapText="1"/>
    </xf>
    <xf numFmtId="164" fontId="2" fillId="0" borderId="4" xfId="2" applyNumberFormat="1" applyFont="1" applyBorder="1" applyAlignment="1">
      <alignment horizontal="center" vertical="center"/>
    </xf>
    <xf numFmtId="164" fontId="3" fillId="9" borderId="4" xfId="2" applyNumberFormat="1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164" fontId="2" fillId="13" borderId="4" xfId="2" applyNumberFormat="1" applyFont="1" applyFill="1" applyBorder="1" applyAlignment="1">
      <alignment horizontal="center" vertical="center" wrapText="1"/>
    </xf>
    <xf numFmtId="0" fontId="2" fillId="19" borderId="4" xfId="0" applyFont="1" applyFill="1" applyBorder="1" applyAlignment="1">
      <alignment horizontal="center" vertical="center"/>
    </xf>
    <xf numFmtId="9" fontId="2" fillId="19" borderId="4" xfId="0" applyNumberFormat="1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3" fillId="0" borderId="7" xfId="0" quotePrefix="1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164" fontId="3" fillId="0" borderId="4" xfId="2" applyNumberFormat="1" applyFont="1" applyFill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/>
    </xf>
    <xf numFmtId="0" fontId="22" fillId="0" borderId="8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22" fillId="0" borderId="4" xfId="0" applyFont="1" applyBorder="1" applyAlignment="1">
      <alignment horizontal="center" vertical="center" wrapText="1"/>
    </xf>
    <xf numFmtId="9" fontId="22" fillId="0" borderId="4" xfId="2" applyFont="1" applyFill="1" applyBorder="1" applyAlignment="1">
      <alignment horizontal="center" vertical="center"/>
    </xf>
    <xf numFmtId="164" fontId="3" fillId="13" borderId="4" xfId="2" applyNumberFormat="1" applyFont="1" applyFill="1" applyBorder="1" applyAlignment="1">
      <alignment horizontal="center" vertical="center" wrapText="1"/>
    </xf>
    <xf numFmtId="164" fontId="3" fillId="20" borderId="4" xfId="2" applyNumberFormat="1" applyFont="1" applyFill="1" applyBorder="1" applyAlignment="1">
      <alignment horizontal="center" vertical="center" wrapText="1"/>
    </xf>
    <xf numFmtId="9" fontId="22" fillId="13" borderId="4" xfId="2" applyFont="1" applyFill="1" applyBorder="1" applyAlignment="1">
      <alignment horizontal="center" vertical="center"/>
    </xf>
    <xf numFmtId="164" fontId="3" fillId="22" borderId="4" xfId="2" applyNumberFormat="1" applyFont="1" applyFill="1" applyBorder="1" applyAlignment="1">
      <alignment horizontal="center" vertical="center" wrapText="1"/>
    </xf>
    <xf numFmtId="164" fontId="3" fillId="21" borderId="4" xfId="2" applyNumberFormat="1" applyFont="1" applyFill="1" applyBorder="1" applyAlignment="1">
      <alignment horizontal="center" vertical="center" wrapText="1"/>
    </xf>
    <xf numFmtId="9" fontId="22" fillId="21" borderId="4" xfId="2" applyFont="1" applyFill="1" applyBorder="1" applyAlignment="1">
      <alignment horizontal="center" vertical="center"/>
    </xf>
    <xf numFmtId="9" fontId="22" fillId="22" borderId="4" xfId="2" applyFont="1" applyFill="1" applyBorder="1" applyAlignment="1">
      <alignment horizontal="center" vertical="center"/>
    </xf>
    <xf numFmtId="43" fontId="16" fillId="4" borderId="2" xfId="1" applyFont="1" applyFill="1" applyBorder="1" applyAlignment="1">
      <alignment horizontal="center" vertical="center" wrapText="1"/>
    </xf>
    <xf numFmtId="0" fontId="12" fillId="0" borderId="29" xfId="0" applyFont="1" applyBorder="1" applyAlignment="1">
      <alignment vertical="center" wrapText="1"/>
    </xf>
    <xf numFmtId="0" fontId="13" fillId="3" borderId="29" xfId="0" applyFont="1" applyFill="1" applyBorder="1" applyAlignment="1">
      <alignment vertical="center" wrapText="1"/>
    </xf>
    <xf numFmtId="0" fontId="12" fillId="3" borderId="29" xfId="0" applyFont="1" applyFill="1" applyBorder="1" applyAlignment="1">
      <alignment vertical="center" wrapText="1"/>
    </xf>
    <xf numFmtId="0" fontId="0" fillId="3" borderId="29" xfId="0" applyFill="1" applyBorder="1" applyAlignment="1">
      <alignment vertical="center" wrapText="1"/>
    </xf>
    <xf numFmtId="0" fontId="24" fillId="5" borderId="31" xfId="0" applyFont="1" applyFill="1" applyBorder="1" applyAlignment="1">
      <alignment horizontal="center"/>
    </xf>
    <xf numFmtId="0" fontId="23" fillId="0" borderId="31" xfId="0" applyFont="1" applyBorder="1" applyAlignment="1">
      <alignment vertical="center" wrapText="1"/>
    </xf>
    <xf numFmtId="0" fontId="24" fillId="5" borderId="34" xfId="0" applyFont="1" applyFill="1" applyBorder="1" applyAlignment="1">
      <alignment horizontal="center"/>
    </xf>
    <xf numFmtId="0" fontId="23" fillId="0" borderId="34" xfId="0" applyFont="1" applyBorder="1" applyAlignment="1">
      <alignment vertical="center" wrapText="1"/>
    </xf>
    <xf numFmtId="0" fontId="23" fillId="0" borderId="31" xfId="0" applyFont="1" applyBorder="1"/>
    <xf numFmtId="0" fontId="2" fillId="0" borderId="31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9" fontId="3" fillId="0" borderId="31" xfId="2" applyFont="1" applyFill="1" applyBorder="1" applyAlignment="1">
      <alignment horizontal="center" vertical="center" wrapText="1"/>
    </xf>
    <xf numFmtId="9" fontId="3" fillId="13" borderId="31" xfId="2" applyFont="1" applyFill="1" applyBorder="1" applyAlignment="1">
      <alignment horizontal="center" vertical="center" wrapText="1"/>
    </xf>
    <xf numFmtId="9" fontId="3" fillId="21" borderId="31" xfId="2" applyFont="1" applyFill="1" applyBorder="1" applyAlignment="1">
      <alignment horizontal="center" vertical="center" wrapText="1"/>
    </xf>
    <xf numFmtId="9" fontId="3" fillId="22" borderId="31" xfId="2" applyFont="1" applyFill="1" applyBorder="1" applyAlignment="1">
      <alignment horizontal="center" vertical="center" wrapText="1"/>
    </xf>
    <xf numFmtId="9" fontId="3" fillId="20" borderId="31" xfId="2" applyFont="1" applyFill="1" applyBorder="1" applyAlignment="1">
      <alignment horizontal="center" vertical="center" wrapText="1"/>
    </xf>
    <xf numFmtId="0" fontId="25" fillId="4" borderId="32" xfId="0" applyFont="1" applyFill="1" applyBorder="1" applyAlignment="1">
      <alignment vertical="center" wrapText="1"/>
    </xf>
    <xf numFmtId="0" fontId="25" fillId="4" borderId="33" xfId="0" applyFont="1" applyFill="1" applyBorder="1" applyAlignment="1">
      <alignment vertical="center" wrapText="1"/>
    </xf>
    <xf numFmtId="0" fontId="25" fillId="4" borderId="34" xfId="0" applyFont="1" applyFill="1" applyBorder="1" applyAlignment="1">
      <alignment vertical="center" wrapText="1"/>
    </xf>
    <xf numFmtId="0" fontId="9" fillId="0" borderId="3" xfId="0" applyFont="1" applyBorder="1" applyAlignment="1">
      <alignment horizontal="left" vertical="center"/>
    </xf>
    <xf numFmtId="43" fontId="16" fillId="4" borderId="2" xfId="1" applyFont="1" applyFill="1" applyBorder="1" applyAlignment="1">
      <alignment horizontal="left" vertical="center" wrapText="1"/>
    </xf>
    <xf numFmtId="0" fontId="19" fillId="4" borderId="2" xfId="0" applyFont="1" applyFill="1" applyBorder="1" applyAlignment="1">
      <alignment horizontal="left" vertical="center" wrapText="1"/>
    </xf>
    <xf numFmtId="0" fontId="3" fillId="0" borderId="7" xfId="0" quotePrefix="1" applyFont="1" applyBorder="1" applyAlignment="1">
      <alignment horizontal="left" vertical="center" wrapText="1"/>
    </xf>
    <xf numFmtId="0" fontId="29" fillId="0" borderId="31" xfId="0" applyFont="1" applyBorder="1" applyAlignment="1">
      <alignment horizontal="center" vertical="center"/>
    </xf>
    <xf numFmtId="9" fontId="29" fillId="0" borderId="31" xfId="2" applyFont="1" applyBorder="1" applyAlignment="1">
      <alignment horizontal="center" vertical="center"/>
    </xf>
    <xf numFmtId="9" fontId="29" fillId="0" borderId="31" xfId="0" applyNumberFormat="1" applyFont="1" applyBorder="1" applyAlignment="1">
      <alignment horizontal="center" vertical="center"/>
    </xf>
    <xf numFmtId="0" fontId="23" fillId="0" borderId="44" xfId="0" applyFont="1" applyBorder="1"/>
    <xf numFmtId="0" fontId="29" fillId="0" borderId="3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9" fontId="3" fillId="23" borderId="31" xfId="2" applyFont="1" applyFill="1" applyBorder="1" applyAlignment="1">
      <alignment horizontal="center" vertical="center"/>
    </xf>
    <xf numFmtId="0" fontId="2" fillId="0" borderId="31" xfId="0" applyFont="1" applyBorder="1"/>
    <xf numFmtId="0" fontId="2" fillId="0" borderId="31" xfId="0" applyFont="1" applyBorder="1" applyAlignment="1">
      <alignment horizontal="left"/>
    </xf>
    <xf numFmtId="0" fontId="30" fillId="0" borderId="31" xfId="0" applyFont="1" applyBorder="1" applyAlignment="1">
      <alignment horizontal="center" vertical="center"/>
    </xf>
    <xf numFmtId="9" fontId="30" fillId="0" borderId="31" xfId="2" applyFont="1" applyBorder="1" applyAlignment="1">
      <alignment horizontal="center" vertical="center"/>
    </xf>
    <xf numFmtId="9" fontId="31" fillId="0" borderId="31" xfId="2" applyFont="1" applyFill="1" applyBorder="1" applyAlignment="1">
      <alignment horizontal="center"/>
    </xf>
    <xf numFmtId="0" fontId="31" fillId="0" borderId="31" xfId="0" applyFont="1" applyBorder="1"/>
    <xf numFmtId="9" fontId="31" fillId="0" borderId="31" xfId="2" applyFont="1" applyFill="1" applyBorder="1" applyAlignment="1">
      <alignment horizontal="center" vertical="center"/>
    </xf>
    <xf numFmtId="164" fontId="31" fillId="0" borderId="31" xfId="2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43" fontId="16" fillId="4" borderId="1" xfId="1" applyFont="1" applyFill="1" applyBorder="1" applyAlignment="1">
      <alignment horizontal="center" vertical="center" wrapText="1"/>
    </xf>
    <xf numFmtId="0" fontId="2" fillId="24" borderId="4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3" fillId="19" borderId="4" xfId="0" applyFont="1" applyFill="1" applyBorder="1" applyAlignment="1">
      <alignment horizontal="center" vertical="center"/>
    </xf>
    <xf numFmtId="0" fontId="3" fillId="17" borderId="4" xfId="0" applyFont="1" applyFill="1" applyBorder="1" applyAlignment="1">
      <alignment horizontal="center" vertical="center"/>
    </xf>
    <xf numFmtId="0" fontId="2" fillId="17" borderId="4" xfId="0" applyFont="1" applyFill="1" applyBorder="1" applyAlignment="1">
      <alignment horizontal="center" vertical="center"/>
    </xf>
    <xf numFmtId="0" fontId="26" fillId="17" borderId="18" xfId="0" applyFont="1" applyFill="1" applyBorder="1" applyAlignment="1">
      <alignment vertical="center" wrapText="1"/>
    </xf>
    <xf numFmtId="0" fontId="23" fillId="17" borderId="18" xfId="0" applyFont="1" applyFill="1" applyBorder="1" applyAlignment="1">
      <alignment vertical="center" wrapText="1"/>
    </xf>
    <xf numFmtId="0" fontId="22" fillId="17" borderId="4" xfId="0" applyFont="1" applyFill="1" applyBorder="1" applyAlignment="1">
      <alignment horizontal="center" vertical="center"/>
    </xf>
    <xf numFmtId="0" fontId="27" fillId="17" borderId="18" xfId="0" applyFont="1" applyFill="1" applyBorder="1" applyAlignment="1">
      <alignment vertical="center" wrapText="1"/>
    </xf>
    <xf numFmtId="0" fontId="33" fillId="0" borderId="3" xfId="0" applyFont="1" applyBorder="1" applyAlignment="1">
      <alignment horizontal="center" vertical="center"/>
    </xf>
    <xf numFmtId="9" fontId="3" fillId="19" borderId="4" xfId="2" applyFont="1" applyFill="1" applyBorder="1" applyAlignment="1">
      <alignment horizontal="center" vertical="center"/>
    </xf>
    <xf numFmtId="9" fontId="3" fillId="17" borderId="4" xfId="2" applyFont="1" applyFill="1" applyBorder="1" applyAlignment="1">
      <alignment horizontal="center" vertical="center"/>
    </xf>
    <xf numFmtId="9" fontId="2" fillId="0" borderId="3" xfId="2" applyFont="1" applyBorder="1" applyAlignment="1">
      <alignment horizontal="center" vertical="center"/>
    </xf>
    <xf numFmtId="9" fontId="34" fillId="14" borderId="2" xfId="2" applyFont="1" applyFill="1" applyBorder="1" applyAlignment="1">
      <alignment horizontal="center" vertical="center" wrapText="1"/>
    </xf>
    <xf numFmtId="9" fontId="2" fillId="0" borderId="4" xfId="2" applyFont="1" applyBorder="1" applyAlignment="1">
      <alignment horizontal="center" vertical="center" wrapText="1"/>
    </xf>
    <xf numFmtId="9" fontId="2" fillId="2" borderId="4" xfId="2" applyFont="1" applyFill="1" applyBorder="1" applyAlignment="1">
      <alignment horizontal="center" vertical="center"/>
    </xf>
    <xf numFmtId="9" fontId="2" fillId="16" borderId="4" xfId="2" applyFont="1" applyFill="1" applyBorder="1" applyAlignment="1">
      <alignment horizontal="center" vertical="center"/>
    </xf>
    <xf numFmtId="9" fontId="3" fillId="0" borderId="0" xfId="2" applyFont="1" applyAlignment="1">
      <alignment horizontal="center" vertical="center"/>
    </xf>
    <xf numFmtId="9" fontId="2" fillId="17" borderId="4" xfId="2" applyFont="1" applyFill="1" applyBorder="1" applyAlignment="1">
      <alignment horizontal="center" vertical="center" wrapText="1"/>
    </xf>
    <xf numFmtId="9" fontId="2" fillId="13" borderId="4" xfId="2" applyFont="1" applyFill="1" applyBorder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  <xf numFmtId="0" fontId="21" fillId="3" borderId="0" xfId="0" applyFont="1" applyFill="1" applyAlignment="1">
      <alignment vertical="center" wrapText="1"/>
    </xf>
    <xf numFmtId="0" fontId="2" fillId="3" borderId="0" xfId="0" quotePrefix="1" applyFont="1" applyFill="1" applyAlignment="1">
      <alignment horizontal="center" vertical="center" wrapText="1"/>
    </xf>
    <xf numFmtId="0" fontId="22" fillId="3" borderId="0" xfId="0" applyFont="1" applyFill="1" applyAlignment="1">
      <alignment horizontal="center" vertical="center"/>
    </xf>
    <xf numFmtId="164" fontId="21" fillId="3" borderId="0" xfId="2" applyNumberFormat="1" applyFont="1" applyFill="1" applyBorder="1" applyAlignment="1">
      <alignment horizontal="center" vertical="center" wrapText="1"/>
    </xf>
    <xf numFmtId="9" fontId="22" fillId="3" borderId="0" xfId="2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9" fontId="3" fillId="17" borderId="0" xfId="2" applyFont="1" applyFill="1" applyBorder="1" applyAlignment="1">
      <alignment horizontal="center" vertical="center"/>
    </xf>
    <xf numFmtId="0" fontId="27" fillId="17" borderId="0" xfId="0" applyFont="1" applyFill="1" applyAlignment="1">
      <alignment vertical="center" wrapText="1"/>
    </xf>
    <xf numFmtId="0" fontId="27" fillId="3" borderId="0" xfId="0" applyFont="1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9" fillId="0" borderId="3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164" fontId="3" fillId="3" borderId="5" xfId="2" applyNumberFormat="1" applyFont="1" applyFill="1" applyBorder="1" applyAlignment="1">
      <alignment horizontal="center" vertical="center" wrapText="1"/>
    </xf>
    <xf numFmtId="164" fontId="3" fillId="9" borderId="5" xfId="2" applyNumberFormat="1" applyFont="1" applyFill="1" applyBorder="1" applyAlignment="1">
      <alignment horizontal="center" vertical="center"/>
    </xf>
    <xf numFmtId="9" fontId="3" fillId="3" borderId="5" xfId="2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2" fillId="0" borderId="45" xfId="0" applyFont="1" applyBorder="1" applyAlignment="1">
      <alignment horizontal="center" vertical="center" wrapText="1"/>
    </xf>
    <xf numFmtId="0" fontId="2" fillId="0" borderId="45" xfId="0" applyFont="1" applyBorder="1" applyAlignment="1">
      <alignment horizontal="left" vertical="center" wrapText="1"/>
    </xf>
    <xf numFmtId="0" fontId="2" fillId="3" borderId="45" xfId="0" applyFont="1" applyFill="1" applyBorder="1" applyAlignment="1">
      <alignment horizontal="center" vertical="center" wrapText="1"/>
    </xf>
    <xf numFmtId="0" fontId="2" fillId="0" borderId="45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164" fontId="2" fillId="8" borderId="45" xfId="2" applyNumberFormat="1" applyFont="1" applyFill="1" applyBorder="1" applyAlignment="1">
      <alignment horizontal="center" vertical="center" wrapText="1"/>
    </xf>
    <xf numFmtId="164" fontId="2" fillId="0" borderId="45" xfId="2" applyNumberFormat="1" applyFont="1" applyBorder="1" applyAlignment="1">
      <alignment horizontal="center" vertical="center" wrapText="1"/>
    </xf>
    <xf numFmtId="9" fontId="2" fillId="0" borderId="45" xfId="2" applyFont="1" applyBorder="1" applyAlignment="1">
      <alignment horizontal="center" vertical="center"/>
    </xf>
    <xf numFmtId="0" fontId="3" fillId="15" borderId="4" xfId="0" quotePrefix="1" applyFont="1" applyFill="1" applyBorder="1" applyAlignment="1">
      <alignment horizontal="center" vertical="center" wrapText="1"/>
    </xf>
    <xf numFmtId="0" fontId="3" fillId="15" borderId="7" xfId="0" applyFont="1" applyFill="1" applyBorder="1" applyAlignment="1">
      <alignment horizontal="center" vertical="center" wrapText="1"/>
    </xf>
    <xf numFmtId="0" fontId="3" fillId="15" borderId="8" xfId="0" applyFont="1" applyFill="1" applyBorder="1" applyAlignment="1">
      <alignment horizontal="center" vertical="center" wrapText="1"/>
    </xf>
    <xf numFmtId="0" fontId="3" fillId="15" borderId="9" xfId="0" applyFont="1" applyFill="1" applyBorder="1" applyAlignment="1">
      <alignment horizontal="center" vertical="center" wrapText="1"/>
    </xf>
    <xf numFmtId="0" fontId="3" fillId="15" borderId="4" xfId="0" applyFont="1" applyFill="1" applyBorder="1" applyAlignment="1">
      <alignment horizontal="center" vertical="center" wrapText="1"/>
    </xf>
    <xf numFmtId="0" fontId="3" fillId="15" borderId="4" xfId="0" applyFont="1" applyFill="1" applyBorder="1" applyAlignment="1">
      <alignment horizontal="center" vertical="center"/>
    </xf>
    <xf numFmtId="164" fontId="2" fillId="15" borderId="4" xfId="2" applyNumberFormat="1" applyFont="1" applyFill="1" applyBorder="1" applyAlignment="1">
      <alignment horizontal="center" vertical="center" wrapText="1"/>
    </xf>
    <xf numFmtId="164" fontId="3" fillId="15" borderId="4" xfId="2" applyNumberFormat="1" applyFont="1" applyFill="1" applyBorder="1" applyAlignment="1">
      <alignment horizontal="center" vertical="center" wrapText="1"/>
    </xf>
    <xf numFmtId="0" fontId="22" fillId="15" borderId="4" xfId="0" applyFont="1" applyFill="1" applyBorder="1" applyAlignment="1">
      <alignment horizontal="center" vertical="center"/>
    </xf>
    <xf numFmtId="4" fontId="3" fillId="15" borderId="4" xfId="0" applyNumberFormat="1" applyFont="1" applyFill="1" applyBorder="1" applyAlignment="1">
      <alignment horizontal="center" vertical="center"/>
    </xf>
    <xf numFmtId="4" fontId="22" fillId="15" borderId="4" xfId="0" applyNumberFormat="1" applyFont="1" applyFill="1" applyBorder="1" applyAlignment="1">
      <alignment horizontal="center" vertical="center"/>
    </xf>
    <xf numFmtId="4" fontId="3" fillId="0" borderId="4" xfId="0" applyNumberFormat="1" applyFont="1" applyBorder="1" applyAlignment="1">
      <alignment horizontal="center" vertical="center" wrapText="1"/>
    </xf>
    <xf numFmtId="4" fontId="3" fillId="0" borderId="4" xfId="0" applyNumberFormat="1" applyFont="1" applyBorder="1" applyAlignment="1">
      <alignment vertical="center" wrapText="1"/>
    </xf>
    <xf numFmtId="4" fontId="2" fillId="0" borderId="6" xfId="0" applyNumberFormat="1" applyFont="1" applyBorder="1" applyAlignment="1">
      <alignment horizontal="center" vertical="center" wrapText="1"/>
    </xf>
    <xf numFmtId="4" fontId="26" fillId="0" borderId="18" xfId="0" applyNumberFormat="1" applyFont="1" applyBorder="1" applyAlignment="1">
      <alignment vertical="center" wrapText="1"/>
    </xf>
    <xf numFmtId="4" fontId="26" fillId="0" borderId="11" xfId="0" applyNumberFormat="1" applyFont="1" applyBorder="1" applyAlignment="1">
      <alignment vertical="center" wrapText="1"/>
    </xf>
    <xf numFmtId="4" fontId="26" fillId="0" borderId="19" xfId="0" applyNumberFormat="1" applyFont="1" applyBorder="1" applyAlignment="1">
      <alignment vertical="center" wrapText="1"/>
    </xf>
    <xf numFmtId="4" fontId="12" fillId="0" borderId="18" xfId="0" applyNumberFormat="1" applyFont="1" applyBorder="1" applyAlignment="1">
      <alignment vertical="center" wrapText="1"/>
    </xf>
    <xf numFmtId="4" fontId="12" fillId="0" borderId="19" xfId="0" applyNumberFormat="1" applyFont="1" applyBorder="1" applyAlignment="1">
      <alignment vertical="center" wrapText="1"/>
    </xf>
    <xf numFmtId="4" fontId="3" fillId="25" borderId="4" xfId="0" quotePrefix="1" applyNumberFormat="1" applyFont="1" applyFill="1" applyBorder="1" applyAlignment="1">
      <alignment horizontal="center" vertical="center" wrapText="1"/>
    </xf>
    <xf numFmtId="4" fontId="3" fillId="25" borderId="7" xfId="0" applyNumberFormat="1" applyFont="1" applyFill="1" applyBorder="1" applyAlignment="1">
      <alignment horizontal="center" vertical="center" wrapText="1"/>
    </xf>
    <xf numFmtId="4" fontId="3" fillId="25" borderId="8" xfId="0" applyNumberFormat="1" applyFont="1" applyFill="1" applyBorder="1" applyAlignment="1">
      <alignment horizontal="center" vertical="center" wrapText="1"/>
    </xf>
    <xf numFmtId="4" fontId="3" fillId="25" borderId="9" xfId="0" applyNumberFormat="1" applyFont="1" applyFill="1" applyBorder="1" applyAlignment="1">
      <alignment horizontal="center" vertical="center" wrapText="1"/>
    </xf>
    <xf numFmtId="4" fontId="3" fillId="25" borderId="4" xfId="0" applyNumberFormat="1" applyFont="1" applyFill="1" applyBorder="1" applyAlignment="1">
      <alignment horizontal="center" vertical="center" wrapText="1"/>
    </xf>
    <xf numFmtId="4" fontId="3" fillId="25" borderId="4" xfId="0" applyNumberFormat="1" applyFont="1" applyFill="1" applyBorder="1" applyAlignment="1">
      <alignment horizontal="center" vertical="center"/>
    </xf>
    <xf numFmtId="4" fontId="22" fillId="25" borderId="4" xfId="0" applyNumberFormat="1" applyFont="1" applyFill="1" applyBorder="1" applyAlignment="1">
      <alignment horizontal="center" vertical="center"/>
    </xf>
    <xf numFmtId="164" fontId="3" fillId="25" borderId="4" xfId="2" applyNumberFormat="1" applyFont="1" applyFill="1" applyBorder="1" applyAlignment="1">
      <alignment horizontal="center" vertical="center" wrapText="1"/>
    </xf>
    <xf numFmtId="0" fontId="3" fillId="25" borderId="4" xfId="0" quotePrefix="1" applyFont="1" applyFill="1" applyBorder="1" applyAlignment="1">
      <alignment horizontal="center" vertical="center" wrapText="1"/>
    </xf>
    <xf numFmtId="0" fontId="3" fillId="25" borderId="7" xfId="0" applyFont="1" applyFill="1" applyBorder="1" applyAlignment="1">
      <alignment horizontal="center" vertical="center" wrapText="1"/>
    </xf>
    <xf numFmtId="0" fontId="3" fillId="25" borderId="8" xfId="0" applyFont="1" applyFill="1" applyBorder="1" applyAlignment="1">
      <alignment horizontal="center" vertical="center" wrapText="1"/>
    </xf>
    <xf numFmtId="0" fontId="3" fillId="25" borderId="9" xfId="0" applyFont="1" applyFill="1" applyBorder="1" applyAlignment="1">
      <alignment horizontal="center" vertical="center" wrapText="1"/>
    </xf>
    <xf numFmtId="0" fontId="3" fillId="25" borderId="4" xfId="0" applyFont="1" applyFill="1" applyBorder="1" applyAlignment="1">
      <alignment horizontal="center" vertical="center" wrapText="1"/>
    </xf>
    <xf numFmtId="164" fontId="3" fillId="15" borderId="4" xfId="2" applyNumberFormat="1" applyFont="1" applyFill="1" applyBorder="1" applyAlignment="1">
      <alignment horizontal="center" vertical="center"/>
    </xf>
    <xf numFmtId="164" fontId="3" fillId="25" borderId="4" xfId="2" applyNumberFormat="1" applyFont="1" applyFill="1" applyBorder="1" applyAlignment="1">
      <alignment horizontal="center" vertical="center"/>
    </xf>
    <xf numFmtId="0" fontId="3" fillId="25" borderId="4" xfId="0" applyFont="1" applyFill="1" applyBorder="1" applyAlignment="1">
      <alignment vertical="center" wrapText="1"/>
    </xf>
    <xf numFmtId="0" fontId="2" fillId="25" borderId="6" xfId="0" applyFont="1" applyFill="1" applyBorder="1" applyAlignment="1">
      <alignment horizontal="center" vertical="center" wrapText="1"/>
    </xf>
    <xf numFmtId="0" fontId="26" fillId="25" borderId="18" xfId="0" applyFont="1" applyFill="1" applyBorder="1" applyAlignment="1">
      <alignment vertical="center" wrapText="1"/>
    </xf>
    <xf numFmtId="0" fontId="26" fillId="25" borderId="11" xfId="0" applyFont="1" applyFill="1" applyBorder="1" applyAlignment="1">
      <alignment vertical="center" wrapText="1"/>
    </xf>
    <xf numFmtId="0" fontId="26" fillId="25" borderId="19" xfId="0" applyFont="1" applyFill="1" applyBorder="1" applyAlignment="1">
      <alignment vertical="center" wrapText="1"/>
    </xf>
    <xf numFmtId="0" fontId="13" fillId="25" borderId="18" xfId="0" applyFont="1" applyFill="1" applyBorder="1" applyAlignment="1">
      <alignment vertical="center" wrapText="1"/>
    </xf>
    <xf numFmtId="0" fontId="13" fillId="25" borderId="19" xfId="0" applyFont="1" applyFill="1" applyBorder="1" applyAlignment="1">
      <alignment vertical="center" wrapText="1"/>
    </xf>
    <xf numFmtId="0" fontId="3" fillId="15" borderId="4" xfId="0" applyFont="1" applyFill="1" applyBorder="1" applyAlignment="1">
      <alignment vertical="center" wrapText="1"/>
    </xf>
    <xf numFmtId="0" fontId="2" fillId="15" borderId="6" xfId="0" applyFont="1" applyFill="1" applyBorder="1" applyAlignment="1">
      <alignment horizontal="center" vertical="center" wrapText="1"/>
    </xf>
    <xf numFmtId="0" fontId="26" fillId="15" borderId="18" xfId="0" applyFont="1" applyFill="1" applyBorder="1" applyAlignment="1">
      <alignment vertical="center" wrapText="1"/>
    </xf>
    <xf numFmtId="0" fontId="26" fillId="15" borderId="11" xfId="0" applyFont="1" applyFill="1" applyBorder="1" applyAlignment="1">
      <alignment vertical="center" wrapText="1"/>
    </xf>
    <xf numFmtId="0" fontId="26" fillId="15" borderId="19" xfId="0" applyFont="1" applyFill="1" applyBorder="1" applyAlignment="1">
      <alignment vertical="center" wrapText="1"/>
    </xf>
    <xf numFmtId="0" fontId="13" fillId="15" borderId="18" xfId="0" applyFont="1" applyFill="1" applyBorder="1" applyAlignment="1">
      <alignment vertical="center" wrapText="1"/>
    </xf>
    <xf numFmtId="0" fontId="13" fillId="15" borderId="19" xfId="0" applyFont="1" applyFill="1" applyBorder="1" applyAlignment="1">
      <alignment vertical="center" wrapText="1"/>
    </xf>
    <xf numFmtId="0" fontId="2" fillId="15" borderId="4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vertical="center" wrapText="1"/>
    </xf>
    <xf numFmtId="0" fontId="2" fillId="15" borderId="4" xfId="0" quotePrefix="1" applyFont="1" applyFill="1" applyBorder="1" applyAlignment="1">
      <alignment horizontal="center" vertical="center" wrapText="1"/>
    </xf>
    <xf numFmtId="0" fontId="23" fillId="15" borderId="18" xfId="0" applyFont="1" applyFill="1" applyBorder="1" applyAlignment="1">
      <alignment vertical="center" wrapText="1"/>
    </xf>
    <xf numFmtId="0" fontId="23" fillId="15" borderId="11" xfId="0" applyFont="1" applyFill="1" applyBorder="1" applyAlignment="1">
      <alignment vertical="center" wrapText="1"/>
    </xf>
    <xf numFmtId="0" fontId="23" fillId="15" borderId="19" xfId="0" applyFont="1" applyFill="1" applyBorder="1" applyAlignment="1">
      <alignment vertical="center" wrapText="1"/>
    </xf>
    <xf numFmtId="0" fontId="12" fillId="15" borderId="18" xfId="0" applyFont="1" applyFill="1" applyBorder="1" applyAlignment="1">
      <alignment vertical="center" wrapText="1"/>
    </xf>
    <xf numFmtId="0" fontId="12" fillId="15" borderId="19" xfId="0" applyFont="1" applyFill="1" applyBorder="1" applyAlignment="1">
      <alignment vertical="center" wrapText="1"/>
    </xf>
    <xf numFmtId="0" fontId="2" fillId="25" borderId="4" xfId="0" applyFont="1" applyFill="1" applyBorder="1" applyAlignment="1">
      <alignment horizontal="center" vertical="center" wrapText="1"/>
    </xf>
    <xf numFmtId="0" fontId="2" fillId="25" borderId="4" xfId="0" applyFont="1" applyFill="1" applyBorder="1" applyAlignment="1">
      <alignment vertical="center" wrapText="1"/>
    </xf>
    <xf numFmtId="0" fontId="2" fillId="25" borderId="4" xfId="0" quotePrefix="1" applyFont="1" applyFill="1" applyBorder="1" applyAlignment="1">
      <alignment horizontal="center" vertical="center" wrapText="1"/>
    </xf>
    <xf numFmtId="0" fontId="23" fillId="25" borderId="18" xfId="0" applyFont="1" applyFill="1" applyBorder="1" applyAlignment="1">
      <alignment vertical="center" wrapText="1"/>
    </xf>
    <xf numFmtId="0" fontId="23" fillId="25" borderId="11" xfId="0" applyFont="1" applyFill="1" applyBorder="1" applyAlignment="1">
      <alignment vertical="center" wrapText="1"/>
    </xf>
    <xf numFmtId="0" fontId="23" fillId="25" borderId="19" xfId="0" applyFont="1" applyFill="1" applyBorder="1" applyAlignment="1">
      <alignment vertical="center" wrapText="1"/>
    </xf>
    <xf numFmtId="0" fontId="12" fillId="25" borderId="18" xfId="0" applyFont="1" applyFill="1" applyBorder="1" applyAlignment="1">
      <alignment vertical="center" wrapText="1"/>
    </xf>
    <xf numFmtId="0" fontId="12" fillId="25" borderId="19" xfId="0" applyFont="1" applyFill="1" applyBorder="1" applyAlignment="1">
      <alignment vertical="center" wrapText="1"/>
    </xf>
    <xf numFmtId="0" fontId="3" fillId="25" borderId="11" xfId="0" applyFont="1" applyFill="1" applyBorder="1" applyAlignment="1">
      <alignment horizontal="center" vertical="center" wrapText="1"/>
    </xf>
    <xf numFmtId="0" fontId="3" fillId="15" borderId="11" xfId="0" applyFont="1" applyFill="1" applyBorder="1" applyAlignment="1">
      <alignment horizontal="center" vertical="center" wrapText="1"/>
    </xf>
    <xf numFmtId="4" fontId="3" fillId="15" borderId="29" xfId="0" applyNumberFormat="1" applyFont="1" applyFill="1" applyBorder="1" applyAlignment="1">
      <alignment horizontal="center" vertical="center"/>
    </xf>
    <xf numFmtId="4" fontId="22" fillId="15" borderId="4" xfId="0" applyNumberFormat="1" applyFont="1" applyFill="1" applyBorder="1" applyAlignment="1">
      <alignment vertical="center"/>
    </xf>
    <xf numFmtId="4" fontId="22" fillId="15" borderId="4" xfId="0" applyNumberFormat="1" applyFont="1" applyFill="1" applyBorder="1" applyAlignment="1">
      <alignment horizontal="center" vertical="center" wrapText="1"/>
    </xf>
    <xf numFmtId="4" fontId="3" fillId="15" borderId="4" xfId="0" applyNumberFormat="1" applyFont="1" applyFill="1" applyBorder="1" applyAlignment="1">
      <alignment horizontal="center" vertical="center" wrapText="1"/>
    </xf>
    <xf numFmtId="4" fontId="3" fillId="15" borderId="4" xfId="0" applyNumberFormat="1" applyFont="1" applyFill="1" applyBorder="1" applyAlignment="1">
      <alignment vertical="center" wrapText="1"/>
    </xf>
    <xf numFmtId="4" fontId="3" fillId="15" borderId="6" xfId="0" applyNumberFormat="1" applyFont="1" applyFill="1" applyBorder="1" applyAlignment="1">
      <alignment horizontal="center" vertical="center" wrapText="1"/>
    </xf>
    <xf numFmtId="4" fontId="3" fillId="15" borderId="4" xfId="0" quotePrefix="1" applyNumberFormat="1" applyFont="1" applyFill="1" applyBorder="1" applyAlignment="1">
      <alignment horizontal="center" vertical="center" wrapText="1"/>
    </xf>
    <xf numFmtId="4" fontId="3" fillId="15" borderId="7" xfId="0" applyNumberFormat="1" applyFont="1" applyFill="1" applyBorder="1" applyAlignment="1">
      <alignment horizontal="center" vertical="center" wrapText="1"/>
    </xf>
    <xf numFmtId="4" fontId="3" fillId="15" borderId="8" xfId="0" applyNumberFormat="1" applyFont="1" applyFill="1" applyBorder="1" applyAlignment="1">
      <alignment horizontal="center" vertical="center" wrapText="1"/>
    </xf>
    <xf numFmtId="4" fontId="3" fillId="15" borderId="9" xfId="0" applyNumberFormat="1" applyFont="1" applyFill="1" applyBorder="1" applyAlignment="1">
      <alignment horizontal="center" vertical="center" wrapText="1"/>
    </xf>
    <xf numFmtId="4" fontId="3" fillId="15" borderId="18" xfId="0" applyNumberFormat="1" applyFont="1" applyFill="1" applyBorder="1" applyAlignment="1">
      <alignment vertical="center" wrapText="1"/>
    </xf>
    <xf numFmtId="4" fontId="3" fillId="15" borderId="11" xfId="0" applyNumberFormat="1" applyFont="1" applyFill="1" applyBorder="1" applyAlignment="1">
      <alignment vertical="center" wrapText="1"/>
    </xf>
    <xf numFmtId="4" fontId="3" fillId="15" borderId="19" xfId="0" applyNumberFormat="1" applyFont="1" applyFill="1" applyBorder="1" applyAlignment="1">
      <alignment vertical="center" wrapText="1"/>
    </xf>
    <xf numFmtId="4" fontId="3" fillId="25" borderId="4" xfId="0" applyNumberFormat="1" applyFont="1" applyFill="1" applyBorder="1" applyAlignment="1">
      <alignment vertical="center" wrapText="1"/>
    </xf>
    <xf numFmtId="4" fontId="3" fillId="25" borderId="6" xfId="0" applyNumberFormat="1" applyFont="1" applyFill="1" applyBorder="1" applyAlignment="1">
      <alignment horizontal="center" vertical="center" wrapText="1"/>
    </xf>
    <xf numFmtId="4" fontId="3" fillId="25" borderId="18" xfId="0" applyNumberFormat="1" applyFont="1" applyFill="1" applyBorder="1" applyAlignment="1">
      <alignment vertical="center" wrapText="1"/>
    </xf>
    <xf numFmtId="4" fontId="3" fillId="25" borderId="11" xfId="0" applyNumberFormat="1" applyFont="1" applyFill="1" applyBorder="1" applyAlignment="1">
      <alignment vertical="center" wrapText="1"/>
    </xf>
    <xf numFmtId="4" fontId="3" fillId="25" borderId="19" xfId="0" applyNumberFormat="1" applyFont="1" applyFill="1" applyBorder="1" applyAlignment="1">
      <alignment vertical="center" wrapText="1"/>
    </xf>
    <xf numFmtId="0" fontId="21" fillId="25" borderId="4" xfId="0" applyFont="1" applyFill="1" applyBorder="1" applyAlignment="1">
      <alignment horizontal="center" vertical="center" wrapText="1"/>
    </xf>
    <xf numFmtId="0" fontId="21" fillId="25" borderId="4" xfId="0" applyFont="1" applyFill="1" applyBorder="1" applyAlignment="1">
      <alignment vertical="center" wrapText="1"/>
    </xf>
    <xf numFmtId="0" fontId="21" fillId="25" borderId="4" xfId="0" quotePrefix="1" applyFont="1" applyFill="1" applyBorder="1" applyAlignment="1">
      <alignment horizontal="center" vertical="center" wrapText="1"/>
    </xf>
    <xf numFmtId="0" fontId="22" fillId="25" borderId="7" xfId="0" applyFont="1" applyFill="1" applyBorder="1" applyAlignment="1">
      <alignment horizontal="center" vertical="center" wrapText="1"/>
    </xf>
    <xf numFmtId="0" fontId="22" fillId="25" borderId="8" xfId="0" applyFont="1" applyFill="1" applyBorder="1" applyAlignment="1">
      <alignment horizontal="center" vertical="center" wrapText="1"/>
    </xf>
    <xf numFmtId="0" fontId="22" fillId="25" borderId="9" xfId="0" applyFont="1" applyFill="1" applyBorder="1" applyAlignment="1">
      <alignment horizontal="center" vertical="center" wrapText="1"/>
    </xf>
    <xf numFmtId="9" fontId="22" fillId="25" borderId="4" xfId="2" applyFont="1" applyFill="1" applyBorder="1" applyAlignment="1">
      <alignment horizontal="center" vertical="center"/>
    </xf>
    <xf numFmtId="0" fontId="27" fillId="25" borderId="18" xfId="0" applyFont="1" applyFill="1" applyBorder="1" applyAlignment="1">
      <alignment vertical="center" wrapText="1"/>
    </xf>
    <xf numFmtId="0" fontId="27" fillId="25" borderId="11" xfId="0" applyFont="1" applyFill="1" applyBorder="1" applyAlignment="1">
      <alignment vertical="center" wrapText="1"/>
    </xf>
    <xf numFmtId="0" fontId="27" fillId="25" borderId="19" xfId="0" applyFont="1" applyFill="1" applyBorder="1" applyAlignment="1">
      <alignment vertical="center" wrapText="1"/>
    </xf>
    <xf numFmtId="0" fontId="0" fillId="25" borderId="18" xfId="0" applyFill="1" applyBorder="1" applyAlignment="1">
      <alignment vertical="center" wrapText="1"/>
    </xf>
    <xf numFmtId="0" fontId="0" fillId="25" borderId="19" xfId="0" applyFill="1" applyBorder="1" applyAlignment="1">
      <alignment vertical="center" wrapText="1"/>
    </xf>
    <xf numFmtId="0" fontId="22" fillId="25" borderId="4" xfId="0" applyFont="1" applyFill="1" applyBorder="1" applyAlignment="1">
      <alignment horizontal="center" vertical="center" wrapText="1"/>
    </xf>
    <xf numFmtId="0" fontId="21" fillId="15" borderId="4" xfId="0" applyFont="1" applyFill="1" applyBorder="1" applyAlignment="1">
      <alignment horizontal="center" vertical="center" wrapText="1"/>
    </xf>
    <xf numFmtId="0" fontId="21" fillId="15" borderId="4" xfId="0" applyFont="1" applyFill="1" applyBorder="1" applyAlignment="1">
      <alignment vertical="center" wrapText="1"/>
    </xf>
    <xf numFmtId="0" fontId="21" fillId="15" borderId="4" xfId="0" quotePrefix="1" applyFont="1" applyFill="1" applyBorder="1" applyAlignment="1">
      <alignment horizontal="center" vertical="center" wrapText="1"/>
    </xf>
    <xf numFmtId="0" fontId="22" fillId="15" borderId="7" xfId="0" applyFont="1" applyFill="1" applyBorder="1" applyAlignment="1">
      <alignment horizontal="center" vertical="center" wrapText="1"/>
    </xf>
    <xf numFmtId="0" fontId="22" fillId="15" borderId="8" xfId="0" applyFont="1" applyFill="1" applyBorder="1" applyAlignment="1">
      <alignment horizontal="center" vertical="center" wrapText="1"/>
    </xf>
    <xf numFmtId="0" fontId="22" fillId="15" borderId="9" xfId="0" applyFont="1" applyFill="1" applyBorder="1" applyAlignment="1">
      <alignment horizontal="center" vertical="center" wrapText="1"/>
    </xf>
    <xf numFmtId="164" fontId="21" fillId="15" borderId="4" xfId="2" applyNumberFormat="1" applyFont="1" applyFill="1" applyBorder="1" applyAlignment="1">
      <alignment horizontal="center" vertical="center" wrapText="1"/>
    </xf>
    <xf numFmtId="9" fontId="22" fillId="15" borderId="4" xfId="2" applyFont="1" applyFill="1" applyBorder="1" applyAlignment="1">
      <alignment horizontal="center" vertical="center"/>
    </xf>
    <xf numFmtId="0" fontId="27" fillId="15" borderId="18" xfId="0" applyFont="1" applyFill="1" applyBorder="1" applyAlignment="1">
      <alignment vertical="center" wrapText="1"/>
    </xf>
    <xf numFmtId="0" fontId="27" fillId="15" borderId="11" xfId="0" applyFont="1" applyFill="1" applyBorder="1" applyAlignment="1">
      <alignment vertical="center" wrapText="1"/>
    </xf>
    <xf numFmtId="0" fontId="27" fillId="15" borderId="19" xfId="0" applyFont="1" applyFill="1" applyBorder="1" applyAlignment="1">
      <alignment vertical="center" wrapText="1"/>
    </xf>
    <xf numFmtId="0" fontId="0" fillId="15" borderId="18" xfId="0" applyFill="1" applyBorder="1" applyAlignment="1">
      <alignment vertical="center" wrapText="1"/>
    </xf>
    <xf numFmtId="0" fontId="0" fillId="15" borderId="19" xfId="0" applyFill="1" applyBorder="1" applyAlignment="1">
      <alignment vertical="center" wrapText="1"/>
    </xf>
    <xf numFmtId="4" fontId="22" fillId="15" borderId="4" xfId="2" applyNumberFormat="1" applyFont="1" applyFill="1" applyBorder="1" applyAlignment="1">
      <alignment horizontal="center" vertical="center"/>
    </xf>
    <xf numFmtId="0" fontId="22" fillId="15" borderId="4" xfId="0" applyFont="1" applyFill="1" applyBorder="1" applyAlignment="1">
      <alignment horizontal="center" vertical="center" wrapText="1"/>
    </xf>
    <xf numFmtId="3" fontId="3" fillId="17" borderId="4" xfId="0" applyNumberFormat="1" applyFont="1" applyFill="1" applyBorder="1" applyAlignment="1">
      <alignment horizontal="center" vertical="center" wrapText="1"/>
    </xf>
    <xf numFmtId="3" fontId="3" fillId="17" borderId="4" xfId="0" applyNumberFormat="1" applyFont="1" applyFill="1" applyBorder="1" applyAlignment="1">
      <alignment vertical="center" wrapText="1"/>
    </xf>
    <xf numFmtId="3" fontId="3" fillId="17" borderId="4" xfId="0" quotePrefix="1" applyNumberFormat="1" applyFont="1" applyFill="1" applyBorder="1" applyAlignment="1">
      <alignment horizontal="center" vertical="center" wrapText="1"/>
    </xf>
    <xf numFmtId="3" fontId="3" fillId="17" borderId="4" xfId="0" applyNumberFormat="1" applyFont="1" applyFill="1" applyBorder="1" applyAlignment="1">
      <alignment horizontal="center" vertical="center"/>
    </xf>
    <xf numFmtId="3" fontId="3" fillId="17" borderId="4" xfId="2" applyNumberFormat="1" applyFont="1" applyFill="1" applyBorder="1" applyAlignment="1">
      <alignment horizontal="center" vertical="center" wrapText="1"/>
    </xf>
    <xf numFmtId="3" fontId="3" fillId="17" borderId="4" xfId="2" applyNumberFormat="1" applyFont="1" applyFill="1" applyBorder="1" applyAlignment="1">
      <alignment horizontal="center" vertical="center"/>
    </xf>
    <xf numFmtId="3" fontId="3" fillId="17" borderId="18" xfId="0" applyNumberFormat="1" applyFont="1" applyFill="1" applyBorder="1" applyAlignment="1">
      <alignment vertical="center" wrapText="1"/>
    </xf>
    <xf numFmtId="3" fontId="3" fillId="17" borderId="11" xfId="0" applyNumberFormat="1" applyFont="1" applyFill="1" applyBorder="1" applyAlignment="1">
      <alignment vertical="center" wrapText="1"/>
    </xf>
    <xf numFmtId="3" fontId="3" fillId="17" borderId="19" xfId="0" applyNumberFormat="1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23" fillId="0" borderId="10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16" borderId="4" xfId="0" applyFont="1" applyFill="1" applyBorder="1" applyAlignment="1">
      <alignment vertical="center"/>
    </xf>
    <xf numFmtId="0" fontId="22" fillId="3" borderId="0" xfId="0" applyFont="1" applyFill="1" applyAlignment="1">
      <alignment vertical="center"/>
    </xf>
    <xf numFmtId="0" fontId="22" fillId="15" borderId="0" xfId="0" applyFont="1" applyFill="1" applyAlignment="1">
      <alignment vertical="center"/>
    </xf>
    <xf numFmtId="0" fontId="22" fillId="25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164" fontId="2" fillId="0" borderId="0" xfId="2" applyNumberFormat="1" applyFont="1" applyAlignment="1">
      <alignment horizontal="center" vertical="center" wrapText="1"/>
    </xf>
    <xf numFmtId="9" fontId="3" fillId="0" borderId="0" xfId="2" applyFont="1" applyFill="1" applyAlignment="1">
      <alignment vertical="center"/>
    </xf>
    <xf numFmtId="9" fontId="2" fillId="0" borderId="0" xfId="2" applyFont="1" applyAlignment="1">
      <alignment horizontal="center" vertical="center"/>
    </xf>
    <xf numFmtId="9" fontId="3" fillId="17" borderId="4" xfId="2" applyFont="1" applyFill="1" applyBorder="1" applyAlignment="1">
      <alignment horizontal="center" vertical="center" wrapText="1"/>
    </xf>
    <xf numFmtId="164" fontId="37" fillId="3" borderId="4" xfId="2" applyNumberFormat="1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vertical="center" wrapText="1"/>
    </xf>
    <xf numFmtId="0" fontId="22" fillId="3" borderId="4" xfId="0" quotePrefix="1" applyFont="1" applyFill="1" applyBorder="1" applyAlignment="1">
      <alignment horizontal="center" vertical="center" wrapText="1"/>
    </xf>
    <xf numFmtId="0" fontId="36" fillId="17" borderId="18" xfId="0" applyFont="1" applyFill="1" applyBorder="1" applyAlignment="1">
      <alignment vertical="center" wrapText="1"/>
    </xf>
    <xf numFmtId="0" fontId="36" fillId="3" borderId="11" xfId="0" applyFont="1" applyFill="1" applyBorder="1" applyAlignment="1">
      <alignment vertical="center" wrapText="1"/>
    </xf>
    <xf numFmtId="0" fontId="36" fillId="3" borderId="18" xfId="0" applyFont="1" applyFill="1" applyBorder="1" applyAlignment="1">
      <alignment vertical="center" wrapText="1"/>
    </xf>
    <xf numFmtId="0" fontId="36" fillId="3" borderId="19" xfId="0" applyFont="1" applyFill="1" applyBorder="1" applyAlignment="1">
      <alignment vertical="center" wrapText="1"/>
    </xf>
    <xf numFmtId="0" fontId="35" fillId="3" borderId="18" xfId="0" applyFont="1" applyFill="1" applyBorder="1" applyAlignment="1">
      <alignment vertical="center" wrapText="1"/>
    </xf>
    <xf numFmtId="0" fontId="35" fillId="3" borderId="19" xfId="0" applyFont="1" applyFill="1" applyBorder="1" applyAlignment="1">
      <alignment vertical="center" wrapText="1"/>
    </xf>
    <xf numFmtId="164" fontId="22" fillId="25" borderId="4" xfId="2" applyNumberFormat="1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164" fontId="22" fillId="15" borderId="4" xfId="2" applyNumberFormat="1" applyFont="1" applyFill="1" applyBorder="1" applyAlignment="1">
      <alignment horizontal="center" vertical="center" wrapText="1"/>
    </xf>
    <xf numFmtId="0" fontId="21" fillId="3" borderId="5" xfId="0" applyFont="1" applyFill="1" applyBorder="1" applyAlignment="1">
      <alignment horizontal="center" vertical="center" wrapText="1"/>
    </xf>
    <xf numFmtId="0" fontId="21" fillId="3" borderId="5" xfId="0" applyFont="1" applyFill="1" applyBorder="1" applyAlignment="1">
      <alignment vertical="center" wrapText="1"/>
    </xf>
    <xf numFmtId="0" fontId="2" fillId="3" borderId="5" xfId="0" quotePrefix="1" applyFont="1" applyFill="1" applyBorder="1" applyAlignment="1">
      <alignment horizontal="center" vertical="center" wrapText="1"/>
    </xf>
    <xf numFmtId="0" fontId="22" fillId="3" borderId="5" xfId="0" applyFont="1" applyFill="1" applyBorder="1" applyAlignment="1">
      <alignment horizontal="center" vertical="center" wrapText="1"/>
    </xf>
    <xf numFmtId="0" fontId="22" fillId="3" borderId="5" xfId="0" applyFont="1" applyFill="1" applyBorder="1" applyAlignment="1">
      <alignment horizontal="center" vertical="center"/>
    </xf>
    <xf numFmtId="0" fontId="27" fillId="17" borderId="46" xfId="0" applyFont="1" applyFill="1" applyBorder="1" applyAlignment="1">
      <alignment vertical="center" wrapText="1"/>
    </xf>
    <xf numFmtId="0" fontId="27" fillId="3" borderId="7" xfId="0" applyFont="1" applyFill="1" applyBorder="1" applyAlignment="1">
      <alignment vertical="center" wrapText="1"/>
    </xf>
    <xf numFmtId="0" fontId="27" fillId="3" borderId="46" xfId="0" applyFont="1" applyFill="1" applyBorder="1" applyAlignment="1">
      <alignment vertical="center" wrapText="1"/>
    </xf>
    <xf numFmtId="0" fontId="27" fillId="3" borderId="47" xfId="0" applyFont="1" applyFill="1" applyBorder="1" applyAlignment="1">
      <alignment vertical="center" wrapText="1"/>
    </xf>
    <xf numFmtId="0" fontId="0" fillId="3" borderId="46" xfId="0" applyFill="1" applyBorder="1" applyAlignment="1">
      <alignment vertical="center" wrapText="1"/>
    </xf>
    <xf numFmtId="0" fontId="0" fillId="3" borderId="47" xfId="0" applyFill="1" applyBorder="1" applyAlignment="1">
      <alignment vertical="center" wrapText="1"/>
    </xf>
    <xf numFmtId="0" fontId="22" fillId="15" borderId="4" xfId="0" applyFont="1" applyFill="1" applyBorder="1" applyAlignment="1">
      <alignment vertical="center"/>
    </xf>
    <xf numFmtId="0" fontId="27" fillId="15" borderId="4" xfId="0" applyFont="1" applyFill="1" applyBorder="1" applyAlignment="1">
      <alignment vertical="center" wrapText="1"/>
    </xf>
    <xf numFmtId="0" fontId="0" fillId="15" borderId="4" xfId="0" applyFill="1" applyBorder="1" applyAlignment="1">
      <alignment vertical="center" wrapText="1"/>
    </xf>
    <xf numFmtId="0" fontId="22" fillId="25" borderId="4" xfId="0" applyFont="1" applyFill="1" applyBorder="1" applyAlignment="1">
      <alignment vertical="center"/>
    </xf>
    <xf numFmtId="0" fontId="27" fillId="25" borderId="4" xfId="0" applyFont="1" applyFill="1" applyBorder="1" applyAlignment="1">
      <alignment vertical="center" wrapText="1"/>
    </xf>
    <xf numFmtId="0" fontId="0" fillId="25" borderId="4" xfId="0" applyFill="1" applyBorder="1" applyAlignment="1">
      <alignment vertical="center" wrapText="1"/>
    </xf>
    <xf numFmtId="164" fontId="22" fillId="3" borderId="5" xfId="2" applyNumberFormat="1" applyFont="1" applyFill="1" applyBorder="1" applyAlignment="1">
      <alignment horizontal="center" vertical="center" wrapText="1"/>
    </xf>
    <xf numFmtId="4" fontId="22" fillId="15" borderId="4" xfId="0" applyNumberFormat="1" applyFont="1" applyFill="1" applyBorder="1" applyAlignment="1">
      <alignment vertical="center" wrapText="1"/>
    </xf>
    <xf numFmtId="4" fontId="22" fillId="25" borderId="4" xfId="0" applyNumberFormat="1" applyFont="1" applyFill="1" applyBorder="1" applyAlignment="1">
      <alignment vertical="center" wrapText="1"/>
    </xf>
    <xf numFmtId="4" fontId="3" fillId="0" borderId="4" xfId="0" applyNumberFormat="1" applyFont="1" applyBorder="1" applyAlignment="1">
      <alignment vertical="center"/>
    </xf>
    <xf numFmtId="4" fontId="3" fillId="15" borderId="4" xfId="0" applyNumberFormat="1" applyFont="1" applyFill="1" applyBorder="1" applyAlignment="1">
      <alignment vertical="center"/>
    </xf>
    <xf numFmtId="0" fontId="1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4" fontId="3" fillId="0" borderId="0" xfId="0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4" xfId="0" applyFont="1" applyBorder="1" applyAlignment="1">
      <alignment vertical="center"/>
    </xf>
    <xf numFmtId="9" fontId="2" fillId="3" borderId="4" xfId="0" applyNumberFormat="1" applyFont="1" applyFill="1" applyBorder="1" applyAlignment="1">
      <alignment horizontal="center" vertical="center"/>
    </xf>
    <xf numFmtId="9" fontId="3" fillId="15" borderId="4" xfId="2" applyFont="1" applyFill="1" applyBorder="1" applyAlignment="1">
      <alignment horizontal="center" vertical="center"/>
    </xf>
    <xf numFmtId="9" fontId="3" fillId="3" borderId="4" xfId="0" applyNumberFormat="1" applyFont="1" applyFill="1" applyBorder="1" applyAlignment="1">
      <alignment horizontal="center" vertical="center"/>
    </xf>
    <xf numFmtId="9" fontId="22" fillId="15" borderId="4" xfId="2" applyFont="1" applyFill="1" applyBorder="1" applyAlignment="1">
      <alignment vertical="center"/>
    </xf>
    <xf numFmtId="9" fontId="3" fillId="25" borderId="4" xfId="2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16" fillId="10" borderId="1" xfId="0" applyFont="1" applyFill="1" applyBorder="1" applyAlignment="1">
      <alignment horizontal="center" vertical="center" wrapText="1"/>
    </xf>
    <xf numFmtId="0" fontId="16" fillId="10" borderId="2" xfId="0" applyFont="1" applyFill="1" applyBorder="1" applyAlignment="1">
      <alignment horizontal="center" vertical="center" wrapText="1"/>
    </xf>
    <xf numFmtId="0" fontId="16" fillId="8" borderId="23" xfId="0" applyFont="1" applyFill="1" applyBorder="1" applyAlignment="1">
      <alignment horizontal="center" vertical="center" wrapText="1"/>
    </xf>
    <xf numFmtId="0" fontId="16" fillId="8" borderId="13" xfId="0" applyFont="1" applyFill="1" applyBorder="1" applyAlignment="1">
      <alignment horizontal="center" vertical="center" wrapText="1"/>
    </xf>
    <xf numFmtId="0" fontId="16" fillId="8" borderId="15" xfId="0" applyFont="1" applyFill="1" applyBorder="1" applyAlignment="1">
      <alignment horizontal="center" vertical="center" wrapText="1"/>
    </xf>
    <xf numFmtId="0" fontId="16" fillId="8" borderId="16" xfId="0" applyFont="1" applyFill="1" applyBorder="1" applyAlignment="1">
      <alignment horizontal="center" vertical="center" wrapText="1"/>
    </xf>
    <xf numFmtId="0" fontId="16" fillId="8" borderId="27" xfId="0" applyFont="1" applyFill="1" applyBorder="1" applyAlignment="1">
      <alignment horizontal="center" vertical="center" wrapText="1"/>
    </xf>
    <xf numFmtId="0" fontId="16" fillId="8" borderId="28" xfId="0" applyFont="1" applyFill="1" applyBorder="1" applyAlignment="1">
      <alignment horizontal="center" vertical="center" wrapText="1"/>
    </xf>
    <xf numFmtId="0" fontId="16" fillId="8" borderId="17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43" fontId="16" fillId="4" borderId="1" xfId="1" applyFont="1" applyFill="1" applyBorder="1" applyAlignment="1">
      <alignment horizontal="center" vertical="center" wrapText="1"/>
    </xf>
    <xf numFmtId="0" fontId="16" fillId="4" borderId="12" xfId="0" applyFont="1" applyFill="1" applyBorder="1" applyAlignment="1">
      <alignment horizontal="center" vertical="center" wrapText="1"/>
    </xf>
    <xf numFmtId="0" fontId="16" fillId="4" borderId="13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center"/>
    </xf>
    <xf numFmtId="0" fontId="15" fillId="5" borderId="22" xfId="0" applyFont="1" applyFill="1" applyBorder="1" applyAlignment="1">
      <alignment horizontal="center"/>
    </xf>
    <xf numFmtId="0" fontId="15" fillId="5" borderId="25" xfId="0" applyFont="1" applyFill="1" applyBorder="1" applyAlignment="1">
      <alignment horizontal="center"/>
    </xf>
    <xf numFmtId="0" fontId="15" fillId="5" borderId="26" xfId="0" applyFont="1" applyFill="1" applyBorder="1" applyAlignment="1">
      <alignment horizontal="center"/>
    </xf>
    <xf numFmtId="0" fontId="29" fillId="0" borderId="32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43" fontId="19" fillId="4" borderId="12" xfId="1" applyFont="1" applyFill="1" applyBorder="1" applyAlignment="1">
      <alignment horizontal="center" vertical="center" wrapText="1"/>
    </xf>
    <xf numFmtId="43" fontId="19" fillId="4" borderId="30" xfId="1" applyFont="1" applyFill="1" applyBorder="1" applyAlignment="1">
      <alignment horizontal="center" vertical="center" wrapText="1"/>
    </xf>
    <xf numFmtId="43" fontId="19" fillId="4" borderId="37" xfId="1" applyFont="1" applyFill="1" applyBorder="1" applyAlignment="1">
      <alignment horizontal="center" vertical="center" wrapText="1"/>
    </xf>
    <xf numFmtId="0" fontId="25" fillId="8" borderId="27" xfId="0" applyFont="1" applyFill="1" applyBorder="1" applyAlignment="1">
      <alignment horizontal="center" vertical="center" wrapText="1"/>
    </xf>
    <xf numFmtId="0" fontId="25" fillId="8" borderId="35" xfId="0" applyFont="1" applyFill="1" applyBorder="1" applyAlignment="1">
      <alignment horizontal="center" vertical="center" wrapText="1"/>
    </xf>
    <xf numFmtId="0" fontId="25" fillId="8" borderId="16" xfId="0" applyFont="1" applyFill="1" applyBorder="1" applyAlignment="1">
      <alignment horizontal="center" vertical="center" wrapText="1"/>
    </xf>
    <xf numFmtId="0" fontId="25" fillId="8" borderId="39" xfId="0" applyFont="1" applyFill="1" applyBorder="1" applyAlignment="1">
      <alignment horizontal="center" vertical="center" wrapText="1"/>
    </xf>
    <xf numFmtId="0" fontId="25" fillId="8" borderId="36" xfId="0" applyFont="1" applyFill="1" applyBorder="1" applyAlignment="1">
      <alignment horizontal="center" vertical="center" wrapText="1"/>
    </xf>
    <xf numFmtId="0" fontId="25" fillId="8" borderId="13" xfId="0" applyFont="1" applyFill="1" applyBorder="1" applyAlignment="1">
      <alignment horizontal="center" vertical="center" wrapText="1"/>
    </xf>
    <xf numFmtId="0" fontId="25" fillId="8" borderId="15" xfId="0" applyFont="1" applyFill="1" applyBorder="1" applyAlignment="1">
      <alignment horizontal="center" vertical="center" wrapText="1"/>
    </xf>
    <xf numFmtId="0" fontId="25" fillId="8" borderId="23" xfId="0" applyFont="1" applyFill="1" applyBorder="1" applyAlignment="1">
      <alignment horizontal="center" vertical="center" wrapText="1"/>
    </xf>
    <xf numFmtId="0" fontId="16" fillId="8" borderId="41" xfId="0" applyFont="1" applyFill="1" applyBorder="1" applyAlignment="1">
      <alignment horizontal="center" vertical="center" wrapText="1"/>
    </xf>
    <xf numFmtId="0" fontId="16" fillId="8" borderId="42" xfId="0" applyFont="1" applyFill="1" applyBorder="1" applyAlignment="1">
      <alignment horizontal="center" vertical="center" wrapText="1"/>
    </xf>
    <xf numFmtId="0" fontId="16" fillId="8" borderId="43" xfId="0" applyFont="1" applyFill="1" applyBorder="1" applyAlignment="1">
      <alignment horizontal="center" vertical="center" wrapText="1"/>
    </xf>
    <xf numFmtId="0" fontId="16" fillId="8" borderId="36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4" fillId="5" borderId="14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/>
    </xf>
    <xf numFmtId="0" fontId="24" fillId="5" borderId="25" xfId="0" applyFont="1" applyFill="1" applyBorder="1" applyAlignment="1">
      <alignment horizontal="center"/>
    </xf>
    <xf numFmtId="0" fontId="24" fillId="5" borderId="38" xfId="0" applyFont="1" applyFill="1" applyBorder="1" applyAlignment="1">
      <alignment horizontal="center"/>
    </xf>
    <xf numFmtId="0" fontId="15" fillId="5" borderId="40" xfId="0" applyFont="1" applyFill="1" applyBorder="1" applyAlignment="1">
      <alignment horizontal="center"/>
    </xf>
    <xf numFmtId="0" fontId="24" fillId="5" borderId="26" xfId="0" applyFont="1" applyFill="1" applyBorder="1" applyAlignment="1">
      <alignment horizontal="center"/>
    </xf>
    <xf numFmtId="0" fontId="25" fillId="8" borderId="28" xfId="0" applyFont="1" applyFill="1" applyBorder="1" applyAlignment="1">
      <alignment horizontal="center" vertical="center" wrapText="1"/>
    </xf>
    <xf numFmtId="0" fontId="25" fillId="8" borderId="17" xfId="0" applyFont="1" applyFill="1" applyBorder="1" applyAlignment="1">
      <alignment horizontal="center" vertical="center" wrapText="1"/>
    </xf>
    <xf numFmtId="0" fontId="22" fillId="3" borderId="8" xfId="0" applyFont="1" applyFill="1" applyBorder="1" applyAlignment="1">
      <alignment horizontal="center" vertical="center" wrapText="1"/>
    </xf>
    <xf numFmtId="0" fontId="22" fillId="3" borderId="7" xfId="0" applyFont="1" applyFill="1" applyBorder="1" applyAlignment="1">
      <alignment horizontal="center" vertical="center" wrapText="1"/>
    </xf>
    <xf numFmtId="0" fontId="22" fillId="3" borderId="9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center" vertical="center"/>
    </xf>
    <xf numFmtId="0" fontId="15" fillId="5" borderId="22" xfId="0" applyFont="1" applyFill="1" applyBorder="1" applyAlignment="1">
      <alignment horizontal="center" vertical="center"/>
    </xf>
    <xf numFmtId="0" fontId="24" fillId="5" borderId="14" xfId="0" applyFont="1" applyFill="1" applyBorder="1" applyAlignment="1">
      <alignment horizontal="center" vertical="center"/>
    </xf>
    <xf numFmtId="0" fontId="24" fillId="5" borderId="22" xfId="0" applyFont="1" applyFill="1" applyBorder="1" applyAlignment="1">
      <alignment horizontal="center" vertical="center"/>
    </xf>
    <xf numFmtId="0" fontId="24" fillId="5" borderId="25" xfId="0" applyFont="1" applyFill="1" applyBorder="1" applyAlignment="1">
      <alignment horizontal="center" vertical="center"/>
    </xf>
    <xf numFmtId="0" fontId="24" fillId="5" borderId="26" xfId="0" applyFont="1" applyFill="1" applyBorder="1" applyAlignment="1">
      <alignment horizontal="center" vertical="center"/>
    </xf>
    <xf numFmtId="3" fontId="3" fillId="17" borderId="7" xfId="0" applyNumberFormat="1" applyFont="1" applyFill="1" applyBorder="1" applyAlignment="1">
      <alignment horizontal="center" vertical="center" wrapText="1"/>
    </xf>
    <xf numFmtId="3" fontId="3" fillId="17" borderId="8" xfId="0" applyNumberFormat="1" applyFont="1" applyFill="1" applyBorder="1" applyAlignment="1">
      <alignment horizontal="center" vertical="center" wrapText="1"/>
    </xf>
    <xf numFmtId="3" fontId="3" fillId="17" borderId="9" xfId="0" applyNumberFormat="1" applyFont="1" applyFill="1" applyBorder="1" applyAlignment="1">
      <alignment horizontal="center" vertical="center" wrapText="1"/>
    </xf>
    <xf numFmtId="0" fontId="38" fillId="0" borderId="48" xfId="0" applyFont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5050"/>
      <color rgb="FFFF7C80"/>
      <color rgb="FFC88800"/>
      <color rgb="FF969696"/>
      <color rgb="FFFFFF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529898</xdr:colOff>
      <xdr:row>0</xdr:row>
      <xdr:rowOff>71951</xdr:rowOff>
    </xdr:from>
    <xdr:to>
      <xdr:col>7</xdr:col>
      <xdr:colOff>929777</xdr:colOff>
      <xdr:row>2</xdr:row>
      <xdr:rowOff>10035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E0DFE0-FB93-4819-9A68-A19B522A24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331" t="17855" r="6774" b="11777"/>
        <a:stretch/>
      </xdr:blipFill>
      <xdr:spPr bwMode="auto">
        <a:xfrm>
          <a:off x="11616998" y="853001"/>
          <a:ext cx="1700041" cy="81438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4</xdr:col>
      <xdr:colOff>3850425</xdr:colOff>
      <xdr:row>0</xdr:row>
      <xdr:rowOff>8951</xdr:rowOff>
    </xdr:from>
    <xdr:to>
      <xdr:col>4</xdr:col>
      <xdr:colOff>5391150</xdr:colOff>
      <xdr:row>2</xdr:row>
      <xdr:rowOff>36959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6DFF73D-9848-4B80-87B6-175193EA24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89425" y="790001"/>
          <a:ext cx="1549997" cy="904308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</xdr:col>
      <xdr:colOff>2928635</xdr:colOff>
      <xdr:row>0</xdr:row>
      <xdr:rowOff>5102</xdr:rowOff>
    </xdr:from>
    <xdr:ext cx="6975894" cy="925080"/>
    <xdr:pic>
      <xdr:nvPicPr>
        <xdr:cNvPr id="4" name="Imagen 3" descr="Forma, Rectángulo&#10;&#10;Descripción generada automáticamente">
          <a:extLst>
            <a:ext uri="{FF2B5EF4-FFF2-40B4-BE49-F238E27FC236}">
              <a16:creationId xmlns:a16="http://schemas.microsoft.com/office/drawing/2014/main" id="{093249AA-4193-4FE7-98A9-C05B85CE0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48425" y="786152"/>
          <a:ext cx="6975894" cy="925080"/>
        </a:xfrm>
        <a:prstGeom prst="rect">
          <a:avLst/>
        </a:prstGeom>
      </xdr:spPr>
    </xdr:pic>
    <xdr:clientData/>
  </xdr:oneCellAnchor>
  <xdr:twoCellAnchor editAs="oneCell">
    <xdr:from>
      <xdr:col>37</xdr:col>
      <xdr:colOff>2452687</xdr:colOff>
      <xdr:row>9</xdr:row>
      <xdr:rowOff>428624</xdr:rowOff>
    </xdr:from>
    <xdr:to>
      <xdr:col>37</xdr:col>
      <xdr:colOff>4019549</xdr:colOff>
      <xdr:row>9</xdr:row>
      <xdr:rowOff>2719103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4FAF991-B26E-71BB-9E81-3353A1F7D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86812" y="7191374"/>
          <a:ext cx="1566862" cy="2290479"/>
        </a:xfrm>
        <a:prstGeom prst="rect">
          <a:avLst/>
        </a:prstGeom>
      </xdr:spPr>
    </xdr:pic>
    <xdr:clientData/>
  </xdr:twoCellAnchor>
  <xdr:twoCellAnchor editAs="oneCell">
    <xdr:from>
      <xdr:col>39</xdr:col>
      <xdr:colOff>4929185</xdr:colOff>
      <xdr:row>10</xdr:row>
      <xdr:rowOff>453894</xdr:rowOff>
    </xdr:from>
    <xdr:to>
      <xdr:col>39</xdr:col>
      <xdr:colOff>6341330</xdr:colOff>
      <xdr:row>10</xdr:row>
      <xdr:rowOff>1785937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8D86CC8-5959-7BFE-C2D1-3E2BCAE7B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67623" y="10407519"/>
          <a:ext cx="1412145" cy="1332043"/>
        </a:xfrm>
        <a:prstGeom prst="rect">
          <a:avLst/>
        </a:prstGeom>
      </xdr:spPr>
    </xdr:pic>
    <xdr:clientData/>
  </xdr:twoCellAnchor>
  <xdr:twoCellAnchor editAs="oneCell">
    <xdr:from>
      <xdr:col>39</xdr:col>
      <xdr:colOff>5024437</xdr:colOff>
      <xdr:row>32</xdr:row>
      <xdr:rowOff>222998</xdr:rowOff>
    </xdr:from>
    <xdr:to>
      <xdr:col>40</xdr:col>
      <xdr:colOff>47625</xdr:colOff>
      <xdr:row>32</xdr:row>
      <xdr:rowOff>1075719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E5B2782-93A8-1E53-FC47-E3B8FABDD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97187" y="32869936"/>
          <a:ext cx="2047875" cy="852721"/>
        </a:xfrm>
        <a:prstGeom prst="rect">
          <a:avLst/>
        </a:prstGeom>
      </xdr:spPr>
    </xdr:pic>
    <xdr:clientData/>
  </xdr:twoCellAnchor>
  <xdr:twoCellAnchor editAs="oneCell">
    <xdr:from>
      <xdr:col>39</xdr:col>
      <xdr:colOff>3119438</xdr:colOff>
      <xdr:row>32</xdr:row>
      <xdr:rowOff>132782</xdr:rowOff>
    </xdr:from>
    <xdr:to>
      <xdr:col>39</xdr:col>
      <xdr:colOff>4691062</xdr:colOff>
      <xdr:row>32</xdr:row>
      <xdr:rowOff>1142082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79B6326-43AE-A4DD-4F70-AD8404219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792188" y="32779720"/>
          <a:ext cx="1571624" cy="1009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529898</xdr:colOff>
      <xdr:row>0</xdr:row>
      <xdr:rowOff>71951</xdr:rowOff>
    </xdr:from>
    <xdr:to>
      <xdr:col>7</xdr:col>
      <xdr:colOff>929777</xdr:colOff>
      <xdr:row>2</xdr:row>
      <xdr:rowOff>10035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6A064A2-DBAE-4B96-89EA-82D8A6D8CD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331" t="17855" r="6774" b="11777"/>
        <a:stretch/>
      </xdr:blipFill>
      <xdr:spPr bwMode="auto">
        <a:xfrm>
          <a:off x="6302048" y="71951"/>
          <a:ext cx="1695279" cy="81438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4</xdr:col>
      <xdr:colOff>3850425</xdr:colOff>
      <xdr:row>0</xdr:row>
      <xdr:rowOff>8951</xdr:rowOff>
    </xdr:from>
    <xdr:to>
      <xdr:col>7</xdr:col>
      <xdr:colOff>247650</xdr:colOff>
      <xdr:row>2</xdr:row>
      <xdr:rowOff>36959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34AE771-3553-4A21-9ED2-96C2C3FDA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0425" y="8951"/>
          <a:ext cx="1540725" cy="904308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</xdr:col>
      <xdr:colOff>2928635</xdr:colOff>
      <xdr:row>0</xdr:row>
      <xdr:rowOff>5102</xdr:rowOff>
    </xdr:from>
    <xdr:ext cx="6975894" cy="925080"/>
    <xdr:pic>
      <xdr:nvPicPr>
        <xdr:cNvPr id="4" name="Imagen 3" descr="Forma, Rectángulo&#10;&#10;Descripción generada automáticamente">
          <a:extLst>
            <a:ext uri="{FF2B5EF4-FFF2-40B4-BE49-F238E27FC236}">
              <a16:creationId xmlns:a16="http://schemas.microsoft.com/office/drawing/2014/main" id="{CBDC526D-044C-4B48-A6F7-6A167087B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02"/>
          <a:ext cx="6975894" cy="925080"/>
        </a:xfrm>
        <a:prstGeom prst="rect">
          <a:avLst/>
        </a:prstGeom>
      </xdr:spPr>
    </xdr:pic>
    <xdr:clientData/>
  </xdr:oneCellAnchor>
  <xdr:twoCellAnchor editAs="oneCell">
    <xdr:from>
      <xdr:col>39</xdr:col>
      <xdr:colOff>2452687</xdr:colOff>
      <xdr:row>9</xdr:row>
      <xdr:rowOff>428624</xdr:rowOff>
    </xdr:from>
    <xdr:to>
      <xdr:col>39</xdr:col>
      <xdr:colOff>4019549</xdr:colOff>
      <xdr:row>9</xdr:row>
      <xdr:rowOff>2719103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F7A77AA-7289-411C-8BCB-DEA2EA4E8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99687" y="7172324"/>
          <a:ext cx="1566862" cy="2290479"/>
        </a:xfrm>
        <a:prstGeom prst="rect">
          <a:avLst/>
        </a:prstGeom>
      </xdr:spPr>
    </xdr:pic>
    <xdr:clientData/>
  </xdr:twoCellAnchor>
  <xdr:twoCellAnchor editAs="oneCell">
    <xdr:from>
      <xdr:col>41</xdr:col>
      <xdr:colOff>4929185</xdr:colOff>
      <xdr:row>10</xdr:row>
      <xdr:rowOff>453894</xdr:rowOff>
    </xdr:from>
    <xdr:to>
      <xdr:col>41</xdr:col>
      <xdr:colOff>6341330</xdr:colOff>
      <xdr:row>10</xdr:row>
      <xdr:rowOff>1785937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AC756D5-7768-4C2A-B456-B21A39375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34285" y="10378944"/>
          <a:ext cx="1412145" cy="1332043"/>
        </a:xfrm>
        <a:prstGeom prst="rect">
          <a:avLst/>
        </a:prstGeom>
      </xdr:spPr>
    </xdr:pic>
    <xdr:clientData/>
  </xdr:twoCellAnchor>
  <xdr:twoCellAnchor editAs="oneCell">
    <xdr:from>
      <xdr:col>41</xdr:col>
      <xdr:colOff>5024437</xdr:colOff>
      <xdr:row>32</xdr:row>
      <xdr:rowOff>222998</xdr:rowOff>
    </xdr:from>
    <xdr:to>
      <xdr:col>42</xdr:col>
      <xdr:colOff>47626</xdr:colOff>
      <xdr:row>32</xdr:row>
      <xdr:rowOff>1075719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495FEC9-609B-49AB-8648-C11765FD5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5829537" y="32636573"/>
          <a:ext cx="2043113" cy="852721"/>
        </a:xfrm>
        <a:prstGeom prst="rect">
          <a:avLst/>
        </a:prstGeom>
      </xdr:spPr>
    </xdr:pic>
    <xdr:clientData/>
  </xdr:twoCellAnchor>
  <xdr:twoCellAnchor editAs="oneCell">
    <xdr:from>
      <xdr:col>41</xdr:col>
      <xdr:colOff>3119438</xdr:colOff>
      <xdr:row>32</xdr:row>
      <xdr:rowOff>132782</xdr:rowOff>
    </xdr:from>
    <xdr:to>
      <xdr:col>41</xdr:col>
      <xdr:colOff>4691062</xdr:colOff>
      <xdr:row>32</xdr:row>
      <xdr:rowOff>1142082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1DDC450-F4A9-4984-9BF5-9056BCFF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3924538" y="32546357"/>
          <a:ext cx="1571624" cy="1009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529898</xdr:colOff>
      <xdr:row>0</xdr:row>
      <xdr:rowOff>71951</xdr:rowOff>
    </xdr:from>
    <xdr:to>
      <xdr:col>14</xdr:col>
      <xdr:colOff>929777</xdr:colOff>
      <xdr:row>3</xdr:row>
      <xdr:rowOff>81472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69D2E9-C8F0-4480-AC21-3128D27A20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331" t="17855" r="6774" b="11777"/>
        <a:stretch/>
      </xdr:blipFill>
      <xdr:spPr bwMode="auto">
        <a:xfrm>
          <a:off x="7549823" y="71951"/>
          <a:ext cx="1695279" cy="81438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5</xdr:col>
      <xdr:colOff>3850425</xdr:colOff>
      <xdr:row>0</xdr:row>
      <xdr:rowOff>8951</xdr:rowOff>
    </xdr:from>
    <xdr:to>
      <xdr:col>5</xdr:col>
      <xdr:colOff>5386388</xdr:colOff>
      <xdr:row>3</xdr:row>
      <xdr:rowOff>108396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04E1DE3-DBF3-4582-AF18-F1C9B1C4A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0425" y="8951"/>
          <a:ext cx="1535963" cy="904308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0</xdr:col>
      <xdr:colOff>0</xdr:colOff>
      <xdr:row>0</xdr:row>
      <xdr:rowOff>5102</xdr:rowOff>
    </xdr:from>
    <xdr:ext cx="6548437" cy="868395"/>
    <xdr:pic>
      <xdr:nvPicPr>
        <xdr:cNvPr id="4" name="Imagen 3" descr="Forma, Rectángulo&#10;&#10;Descripción generada automáticamente">
          <a:extLst>
            <a:ext uri="{FF2B5EF4-FFF2-40B4-BE49-F238E27FC236}">
              <a16:creationId xmlns:a16="http://schemas.microsoft.com/office/drawing/2014/main" id="{292696E8-8330-4E68-9A7B-E13AAAED5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02"/>
          <a:ext cx="6548437" cy="86839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529898</xdr:colOff>
      <xdr:row>0</xdr:row>
      <xdr:rowOff>71951</xdr:rowOff>
    </xdr:from>
    <xdr:to>
      <xdr:col>7</xdr:col>
      <xdr:colOff>929777</xdr:colOff>
      <xdr:row>2</xdr:row>
      <xdr:rowOff>10035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4BD8F15-D7FF-46C5-AE5E-5DA2F011BA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331" t="17855" r="6774" b="11777"/>
        <a:stretch/>
      </xdr:blipFill>
      <xdr:spPr bwMode="auto">
        <a:xfrm>
          <a:off x="3215948" y="71951"/>
          <a:ext cx="1695279" cy="81438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4</xdr:col>
      <xdr:colOff>3850425</xdr:colOff>
      <xdr:row>0</xdr:row>
      <xdr:rowOff>8951</xdr:rowOff>
    </xdr:from>
    <xdr:to>
      <xdr:col>5</xdr:col>
      <xdr:colOff>933450</xdr:colOff>
      <xdr:row>2</xdr:row>
      <xdr:rowOff>36959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F974204-BF05-40FB-BCBC-F29C48DD5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8375" y="8951"/>
          <a:ext cx="1540725" cy="904308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</xdr:col>
      <xdr:colOff>2928635</xdr:colOff>
      <xdr:row>0</xdr:row>
      <xdr:rowOff>5102</xdr:rowOff>
    </xdr:from>
    <xdr:ext cx="6975894" cy="925080"/>
    <xdr:pic>
      <xdr:nvPicPr>
        <xdr:cNvPr id="4" name="Imagen 3" descr="Forma, Rectángulo&#10;&#10;Descripción generada automáticamente">
          <a:extLst>
            <a:ext uri="{FF2B5EF4-FFF2-40B4-BE49-F238E27FC236}">
              <a16:creationId xmlns:a16="http://schemas.microsoft.com/office/drawing/2014/main" id="{114058BE-B710-49BF-A5D3-760731C664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02"/>
          <a:ext cx="6975894" cy="925080"/>
        </a:xfrm>
        <a:prstGeom prst="rect">
          <a:avLst/>
        </a:prstGeom>
      </xdr:spPr>
    </xdr:pic>
    <xdr:clientData/>
  </xdr:oneCellAnchor>
  <xdr:twoCellAnchor>
    <xdr:from>
      <xdr:col>20</xdr:col>
      <xdr:colOff>500061</xdr:colOff>
      <xdr:row>1</xdr:row>
      <xdr:rowOff>190501</xdr:rowOff>
    </xdr:from>
    <xdr:to>
      <xdr:col>20</xdr:col>
      <xdr:colOff>1619249</xdr:colOff>
      <xdr:row>4</xdr:row>
      <xdr:rowOff>190501</xdr:rowOff>
    </xdr:to>
    <xdr:sp macro="" textlink="">
      <xdr:nvSpPr>
        <xdr:cNvPr id="9" name="Flecha: hacia abajo 8">
          <a:extLst>
            <a:ext uri="{FF2B5EF4-FFF2-40B4-BE49-F238E27FC236}">
              <a16:creationId xmlns:a16="http://schemas.microsoft.com/office/drawing/2014/main" id="{F240811A-DF6B-5220-4E65-1B2479CEC2C9}"/>
            </a:ext>
          </a:extLst>
        </xdr:cNvPr>
        <xdr:cNvSpPr/>
      </xdr:nvSpPr>
      <xdr:spPr>
        <a:xfrm>
          <a:off x="38742936" y="619126"/>
          <a:ext cx="1119188" cy="13335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529898</xdr:colOff>
      <xdr:row>0</xdr:row>
      <xdr:rowOff>71951</xdr:rowOff>
    </xdr:from>
    <xdr:to>
      <xdr:col>7</xdr:col>
      <xdr:colOff>929777</xdr:colOff>
      <xdr:row>2</xdr:row>
      <xdr:rowOff>10035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F1192FB-CBE0-4A66-A2DD-99F038DF41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331" t="17855" r="6774" b="11777"/>
        <a:stretch/>
      </xdr:blipFill>
      <xdr:spPr bwMode="auto">
        <a:xfrm>
          <a:off x="7311698" y="71951"/>
          <a:ext cx="1695279" cy="81438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4</xdr:col>
      <xdr:colOff>3802800</xdr:colOff>
      <xdr:row>0</xdr:row>
      <xdr:rowOff>128014</xdr:rowOff>
    </xdr:from>
    <xdr:to>
      <xdr:col>7</xdr:col>
      <xdr:colOff>242888</xdr:colOff>
      <xdr:row>2</xdr:row>
      <xdr:rowOff>156022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0D7D76A-4D9C-42AD-9398-3C0D02655F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36425" y="128014"/>
          <a:ext cx="1535963" cy="885258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</xdr:col>
      <xdr:colOff>2928635</xdr:colOff>
      <xdr:row>0</xdr:row>
      <xdr:rowOff>5102</xdr:rowOff>
    </xdr:from>
    <xdr:ext cx="6975894" cy="925080"/>
    <xdr:pic>
      <xdr:nvPicPr>
        <xdr:cNvPr id="4" name="Imagen 3" descr="Forma, Rectángulo&#10;&#10;Descripción generada automáticamente">
          <a:extLst>
            <a:ext uri="{FF2B5EF4-FFF2-40B4-BE49-F238E27FC236}">
              <a16:creationId xmlns:a16="http://schemas.microsoft.com/office/drawing/2014/main" id="{2DDD8B2D-15CE-4C76-B04A-98B5E8C7C2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02"/>
          <a:ext cx="6975894" cy="925080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529898</xdr:colOff>
      <xdr:row>0</xdr:row>
      <xdr:rowOff>71951</xdr:rowOff>
    </xdr:from>
    <xdr:to>
      <xdr:col>7</xdr:col>
      <xdr:colOff>929777</xdr:colOff>
      <xdr:row>2</xdr:row>
      <xdr:rowOff>10035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309620-6D3D-4DD0-8F03-56901645D8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331" t="17855" r="6774" b="11777"/>
        <a:stretch/>
      </xdr:blipFill>
      <xdr:spPr bwMode="auto">
        <a:xfrm>
          <a:off x="6568748" y="71951"/>
          <a:ext cx="1695279" cy="81438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4</xdr:col>
      <xdr:colOff>3802800</xdr:colOff>
      <xdr:row>0</xdr:row>
      <xdr:rowOff>128014</xdr:rowOff>
    </xdr:from>
    <xdr:to>
      <xdr:col>7</xdr:col>
      <xdr:colOff>242888</xdr:colOff>
      <xdr:row>2</xdr:row>
      <xdr:rowOff>156022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4BFBD64-C0D5-4297-9479-94E3CA485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1175" y="128014"/>
          <a:ext cx="1535963" cy="904308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2</xdr:col>
      <xdr:colOff>2928635</xdr:colOff>
      <xdr:row>0</xdr:row>
      <xdr:rowOff>5102</xdr:rowOff>
    </xdr:from>
    <xdr:ext cx="6975894" cy="925080"/>
    <xdr:pic>
      <xdr:nvPicPr>
        <xdr:cNvPr id="4" name="Imagen 3" descr="Forma, Rectángulo&#10;&#10;Descripción generada automáticamente">
          <a:extLst>
            <a:ext uri="{FF2B5EF4-FFF2-40B4-BE49-F238E27FC236}">
              <a16:creationId xmlns:a16="http://schemas.microsoft.com/office/drawing/2014/main" id="{95DBFEF7-93A7-4698-926D-C43384CC4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02"/>
          <a:ext cx="6975894" cy="92508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gos069\Downloads\PLANTILLA%20CON%20PRESUPUESTO_POI%20DIMON%202025.xlsx" TargetMode="External"/><Relationship Id="rId1" Type="http://schemas.openxmlformats.org/officeDocument/2006/relationships/externalLinkPath" Target="file:///D:\REPORTE%20POI\POI%20ENERO%20ABRIL\PLANTILLA%20CON%20PRESUPUESTO_POI%20DIMON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ERO PPTO"/>
      <sheetName val="FEBRERO PPTO"/>
      <sheetName val="MARZO PPTO"/>
      <sheetName val="ABRIL PPTO"/>
    </sheetNames>
    <sheetDataSet>
      <sheetData sheetId="0"/>
      <sheetData sheetId="1">
        <row r="27">
          <cell r="L27">
            <v>8319.49</v>
          </cell>
          <cell r="M27">
            <v>250</v>
          </cell>
        </row>
        <row r="28">
          <cell r="L28">
            <v>8319.49</v>
          </cell>
        </row>
        <row r="29">
          <cell r="L29">
            <v>18638.98</v>
          </cell>
        </row>
        <row r="30">
          <cell r="M30">
            <v>180</v>
          </cell>
        </row>
        <row r="31">
          <cell r="M31">
            <v>120</v>
          </cell>
        </row>
      </sheetData>
      <sheetData sheetId="2">
        <row r="22">
          <cell r="L22"/>
          <cell r="M22">
            <v>7000</v>
          </cell>
        </row>
        <row r="23">
          <cell r="L23">
            <v>8317.6589999999997</v>
          </cell>
          <cell r="M23">
            <v>9000</v>
          </cell>
        </row>
        <row r="24">
          <cell r="L24">
            <v>18635.317999999999</v>
          </cell>
          <cell r="M24">
            <v>9000</v>
          </cell>
        </row>
        <row r="25">
          <cell r="L25">
            <v>9317.6589999999997</v>
          </cell>
          <cell r="M25">
            <v>7000</v>
          </cell>
        </row>
        <row r="26">
          <cell r="L26">
            <v>12635.317999999999</v>
          </cell>
          <cell r="M26">
            <v>17000</v>
          </cell>
        </row>
        <row r="27">
          <cell r="L27">
            <v>8317.6589999999997</v>
          </cell>
          <cell r="M27">
            <v>18000</v>
          </cell>
        </row>
        <row r="28">
          <cell r="L28">
            <v>8317.6589999999997</v>
          </cell>
        </row>
        <row r="29">
          <cell r="L29">
            <v>18635.317999999999</v>
          </cell>
        </row>
        <row r="30">
          <cell r="M30">
            <v>1698</v>
          </cell>
        </row>
        <row r="31">
          <cell r="M31">
            <v>5500</v>
          </cell>
        </row>
      </sheetData>
      <sheetData sheetId="3">
        <row r="23">
          <cell r="L23">
            <v>8902.6419999999998</v>
          </cell>
          <cell r="M23">
            <v>9000</v>
          </cell>
        </row>
        <row r="24">
          <cell r="L24">
            <v>19805.284</v>
          </cell>
          <cell r="M24">
            <v>9000</v>
          </cell>
        </row>
        <row r="25">
          <cell r="L25">
            <v>9902.6419999999998</v>
          </cell>
          <cell r="M25">
            <v>3500</v>
          </cell>
        </row>
        <row r="26">
          <cell r="L26">
            <v>13805.284</v>
          </cell>
          <cell r="M26">
            <v>17000</v>
          </cell>
        </row>
        <row r="27">
          <cell r="L27">
            <v>8902.6419999999998</v>
          </cell>
          <cell r="M27">
            <v>8000</v>
          </cell>
        </row>
        <row r="28">
          <cell r="L28">
            <v>8902.6419999999998</v>
          </cell>
        </row>
        <row r="29">
          <cell r="L29">
            <v>19805.284</v>
          </cell>
        </row>
        <row r="30">
          <cell r="M30">
            <v>1698</v>
          </cell>
        </row>
        <row r="31">
          <cell r="M31">
            <v>2390.27</v>
          </cell>
        </row>
        <row r="32">
          <cell r="M32">
            <v>1000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DE991-E613-4B7E-BAA5-0CDD9F979779}">
  <sheetPr>
    <tabColor rgb="FFFF0000"/>
    <pageSetUpPr fitToPage="1"/>
  </sheetPr>
  <dimension ref="A1:AN55"/>
  <sheetViews>
    <sheetView showGridLines="0" topLeftCell="E1" zoomScale="40" zoomScaleNormal="40" zoomScalePageLayoutView="71" workbookViewId="0">
      <pane xSplit="5" ySplit="5" topLeftCell="L21" activePane="bottomRight" state="frozen"/>
      <selection activeCell="E1" sqref="E1"/>
      <selection pane="topRight" activeCell="J1" sqref="J1"/>
      <selection pane="bottomLeft" activeCell="E7" sqref="E7"/>
      <selection pane="bottomRight" activeCell="P8" sqref="P8"/>
    </sheetView>
  </sheetViews>
  <sheetFormatPr baseColWidth="10" defaultColWidth="11.44140625" defaultRowHeight="23.4" x14ac:dyDescent="0.45"/>
  <cols>
    <col min="1" max="1" width="66.44140625" style="3" hidden="1" customWidth="1"/>
    <col min="2" max="2" width="96.6640625" style="3" hidden="1" customWidth="1"/>
    <col min="3" max="3" width="70" style="3" hidden="1" customWidth="1"/>
    <col min="4" max="4" width="21.33203125" style="3" hidden="1" customWidth="1"/>
    <col min="5" max="5" width="86.5546875" style="35" customWidth="1"/>
    <col min="6" max="6" width="19.44140625" style="35" customWidth="1"/>
    <col min="7" max="7" width="13.33203125" style="3" hidden="1" customWidth="1"/>
    <col min="8" max="8" width="17.33203125" style="3" customWidth="1"/>
    <col min="9" max="9" width="92.88671875" style="3" customWidth="1"/>
    <col min="10" max="10" width="87.109375" style="3" hidden="1" customWidth="1"/>
    <col min="11" max="11" width="81.88671875" style="3" hidden="1" customWidth="1"/>
    <col min="12" max="12" width="22" style="3" customWidth="1"/>
    <col min="13" max="13" width="37" style="3" customWidth="1"/>
    <col min="14" max="14" width="18.6640625" style="3" customWidth="1"/>
    <col min="15" max="15" width="28.88671875" style="3" customWidth="1"/>
    <col min="16" max="16" width="17.6640625" style="3" customWidth="1"/>
    <col min="17" max="17" width="25.5546875" style="3" customWidth="1"/>
    <col min="18" max="19" width="17.6640625" style="1" hidden="1" customWidth="1"/>
    <col min="20" max="25" width="17.6640625" style="3" hidden="1" customWidth="1"/>
    <col min="26" max="27" width="17.6640625" style="2" hidden="1" customWidth="1"/>
    <col min="28" max="30" width="17.6640625" style="3" hidden="1" customWidth="1"/>
    <col min="31" max="31" width="17.6640625" style="2" hidden="1" customWidth="1"/>
    <col min="32" max="32" width="17.6640625" style="3" hidden="1" customWidth="1"/>
    <col min="33" max="35" width="22.44140625" style="3" customWidth="1"/>
    <col min="36" max="36" width="46" style="3" hidden="1" customWidth="1"/>
    <col min="37" max="37" width="63.88671875" style="3" customWidth="1"/>
    <col min="38" max="38" width="65.33203125" style="3" customWidth="1"/>
    <col min="39" max="39" width="49.5546875" style="3" customWidth="1"/>
    <col min="40" max="40" width="105.33203125" style="3" customWidth="1"/>
    <col min="41" max="16384" width="11.44140625" style="3"/>
  </cols>
  <sheetData>
    <row r="1" spans="1:40" ht="34.5" customHeight="1" x14ac:dyDescent="0.45">
      <c r="D1" s="455" t="s">
        <v>217</v>
      </c>
      <c r="E1" s="455"/>
      <c r="F1" s="455"/>
      <c r="G1" s="455"/>
      <c r="H1" s="455"/>
      <c r="I1" s="455"/>
      <c r="J1" s="455"/>
      <c r="K1" s="455"/>
      <c r="L1" s="455"/>
      <c r="M1" s="455"/>
      <c r="N1" s="455"/>
      <c r="O1" s="455"/>
      <c r="P1" s="455"/>
      <c r="Q1" s="455"/>
      <c r="R1" s="455"/>
      <c r="S1" s="455"/>
      <c r="T1" s="455"/>
      <c r="U1" s="455"/>
      <c r="V1" s="455"/>
      <c r="W1" s="455"/>
      <c r="X1" s="455"/>
      <c r="Y1" s="455"/>
      <c r="Z1" s="455"/>
      <c r="AA1" s="455"/>
      <c r="AB1" s="455"/>
      <c r="AC1" s="455"/>
      <c r="AD1" s="455"/>
      <c r="AE1" s="455"/>
      <c r="AF1" s="455"/>
      <c r="AG1" s="455"/>
      <c r="AH1" s="455"/>
      <c r="AI1" s="455"/>
      <c r="AJ1" s="455"/>
    </row>
    <row r="2" spans="1:40" ht="34.5" customHeight="1" thickBot="1" x14ac:dyDescent="0.5">
      <c r="D2" s="456"/>
      <c r="E2" s="456"/>
      <c r="F2" s="456"/>
      <c r="G2" s="456"/>
      <c r="H2" s="456"/>
      <c r="I2" s="456"/>
      <c r="J2" s="456"/>
      <c r="K2" s="456"/>
      <c r="L2" s="456"/>
      <c r="M2" s="456"/>
      <c r="N2" s="456"/>
      <c r="O2" s="456"/>
      <c r="P2" s="456"/>
      <c r="Q2" s="456"/>
      <c r="R2" s="456"/>
      <c r="S2" s="456"/>
      <c r="T2" s="456"/>
      <c r="U2" s="456"/>
      <c r="V2" s="456"/>
      <c r="W2" s="456"/>
      <c r="X2" s="456"/>
      <c r="Y2" s="456"/>
      <c r="Z2" s="456"/>
      <c r="AA2" s="456"/>
      <c r="AB2" s="456"/>
      <c r="AC2" s="456"/>
      <c r="AD2" s="456"/>
      <c r="AE2" s="456"/>
      <c r="AF2" s="456"/>
      <c r="AG2" s="456"/>
      <c r="AH2" s="456"/>
      <c r="AI2" s="456"/>
      <c r="AJ2" s="456"/>
    </row>
    <row r="3" spans="1:40" ht="26.25" customHeight="1" thickBot="1" x14ac:dyDescent="0.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60" t="s">
        <v>232</v>
      </c>
      <c r="AL3" s="461"/>
      <c r="AM3" s="462" t="s">
        <v>233</v>
      </c>
      <c r="AN3" s="463"/>
    </row>
    <row r="4" spans="1:40" s="29" customFormat="1" ht="84.75" customHeight="1" x14ac:dyDescent="0.5">
      <c r="A4" s="457"/>
      <c r="B4" s="457"/>
      <c r="C4" s="457"/>
      <c r="D4" s="457"/>
      <c r="E4" s="457"/>
      <c r="F4" s="457"/>
      <c r="G4" s="457"/>
      <c r="H4" s="457"/>
      <c r="I4" s="457"/>
      <c r="J4" s="457"/>
      <c r="K4" s="457"/>
      <c r="L4" s="457"/>
      <c r="M4" s="457" t="s">
        <v>0</v>
      </c>
      <c r="N4" s="457"/>
      <c r="O4" s="457"/>
      <c r="P4" s="457"/>
      <c r="Q4" s="457"/>
      <c r="R4" s="457"/>
      <c r="S4" s="457"/>
      <c r="T4" s="457"/>
      <c r="U4" s="457"/>
      <c r="V4" s="457"/>
      <c r="W4" s="457"/>
      <c r="X4" s="457"/>
      <c r="Y4" s="457"/>
      <c r="Z4" s="457"/>
      <c r="AA4" s="457"/>
      <c r="AB4" s="457"/>
      <c r="AC4" s="457"/>
      <c r="AD4" s="457"/>
      <c r="AE4" s="457"/>
      <c r="AF4" s="457"/>
      <c r="AG4" s="446" t="s">
        <v>20</v>
      </c>
      <c r="AH4" s="446" t="s">
        <v>202</v>
      </c>
      <c r="AI4" s="446" t="s">
        <v>203</v>
      </c>
      <c r="AJ4" s="458" t="s">
        <v>21</v>
      </c>
      <c r="AK4" s="450" t="s">
        <v>229</v>
      </c>
      <c r="AL4" s="448" t="s">
        <v>230</v>
      </c>
      <c r="AM4" s="452" t="s">
        <v>231</v>
      </c>
      <c r="AN4" s="453" t="s">
        <v>234</v>
      </c>
    </row>
    <row r="5" spans="1:40" s="29" customFormat="1" ht="54" customHeight="1" x14ac:dyDescent="0.5">
      <c r="A5" s="30" t="s">
        <v>22</v>
      </c>
      <c r="B5" s="30" t="s">
        <v>23</v>
      </c>
      <c r="C5" s="30" t="s">
        <v>24</v>
      </c>
      <c r="D5" s="30" t="s">
        <v>4</v>
      </c>
      <c r="E5" s="30" t="s">
        <v>1</v>
      </c>
      <c r="F5" s="30" t="s">
        <v>2</v>
      </c>
      <c r="G5" s="30" t="s">
        <v>19</v>
      </c>
      <c r="H5" s="31" t="s">
        <v>4</v>
      </c>
      <c r="I5" s="30" t="s">
        <v>8</v>
      </c>
      <c r="J5" s="30" t="s">
        <v>35</v>
      </c>
      <c r="K5" s="30" t="s">
        <v>36</v>
      </c>
      <c r="L5" s="30" t="s">
        <v>2</v>
      </c>
      <c r="M5" s="30" t="s">
        <v>3</v>
      </c>
      <c r="N5" s="30" t="s">
        <v>206</v>
      </c>
      <c r="O5" s="30" t="s">
        <v>205</v>
      </c>
      <c r="P5" s="30" t="s">
        <v>220</v>
      </c>
      <c r="Q5" s="30" t="s">
        <v>219</v>
      </c>
      <c r="R5" s="30" t="s">
        <v>207</v>
      </c>
      <c r="S5" s="30"/>
      <c r="T5" s="30" t="s">
        <v>208</v>
      </c>
      <c r="U5" s="30"/>
      <c r="V5" s="30" t="s">
        <v>209</v>
      </c>
      <c r="W5" s="30"/>
      <c r="X5" s="30" t="s">
        <v>210</v>
      </c>
      <c r="Y5" s="30"/>
      <c r="Z5" s="30" t="s">
        <v>211</v>
      </c>
      <c r="AA5" s="30"/>
      <c r="AB5" s="30" t="s">
        <v>212</v>
      </c>
      <c r="AC5" s="30" t="s">
        <v>213</v>
      </c>
      <c r="AD5" s="30" t="s">
        <v>214</v>
      </c>
      <c r="AE5" s="30" t="s">
        <v>215</v>
      </c>
      <c r="AF5" s="30" t="s">
        <v>216</v>
      </c>
      <c r="AG5" s="447"/>
      <c r="AH5" s="447"/>
      <c r="AI5" s="447"/>
      <c r="AJ5" s="459"/>
      <c r="AK5" s="451"/>
      <c r="AL5" s="449"/>
      <c r="AM5" s="451"/>
      <c r="AN5" s="454"/>
    </row>
    <row r="6" spans="1:40" ht="74.25" customHeight="1" x14ac:dyDescent="0.45">
      <c r="A6" s="5" t="s">
        <v>180</v>
      </c>
      <c r="B6" s="6" t="s">
        <v>183</v>
      </c>
      <c r="C6" s="439" t="s">
        <v>102</v>
      </c>
      <c r="D6" s="7" t="s">
        <v>5</v>
      </c>
      <c r="E6" s="444" t="s">
        <v>116</v>
      </c>
      <c r="F6" s="444" t="s">
        <v>26</v>
      </c>
      <c r="G6" s="5" t="s">
        <v>34</v>
      </c>
      <c r="H6" s="7" t="s">
        <v>14</v>
      </c>
      <c r="I6" s="5" t="s">
        <v>83</v>
      </c>
      <c r="J6" s="5" t="s">
        <v>85</v>
      </c>
      <c r="K6" s="5" t="s">
        <v>84</v>
      </c>
      <c r="L6" s="8" t="s">
        <v>26</v>
      </c>
      <c r="M6" s="9" t="s">
        <v>11</v>
      </c>
      <c r="N6" s="5"/>
      <c r="O6" s="5"/>
      <c r="P6" s="5">
        <v>1</v>
      </c>
      <c r="Q6" s="37">
        <v>0</v>
      </c>
      <c r="R6" s="5"/>
      <c r="S6" s="5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3">
        <f t="shared" ref="AG6:AG51" si="0">SUM(N6+P6+R6+T6+V6+X6+Z6+AB6+AC6+AD6+AE6+AF6)</f>
        <v>1</v>
      </c>
      <c r="AH6" s="10">
        <f t="shared" ref="AH6:AH51" si="1">+O6+Q6</f>
        <v>0</v>
      </c>
      <c r="AI6" s="27">
        <f>+AH6/AG6</f>
        <v>0</v>
      </c>
      <c r="AJ6" s="40" t="s">
        <v>70</v>
      </c>
      <c r="AK6" s="45"/>
      <c r="AL6" s="52"/>
      <c r="AM6" s="45"/>
      <c r="AN6" s="46" t="s">
        <v>246</v>
      </c>
    </row>
    <row r="7" spans="1:40" ht="74.25" customHeight="1" x14ac:dyDescent="0.45">
      <c r="A7" s="5" t="s">
        <v>180</v>
      </c>
      <c r="B7" s="6" t="s">
        <v>183</v>
      </c>
      <c r="C7" s="440"/>
      <c r="D7" s="7" t="s">
        <v>5</v>
      </c>
      <c r="E7" s="444"/>
      <c r="F7" s="444"/>
      <c r="G7" s="5" t="s">
        <v>34</v>
      </c>
      <c r="H7" s="7" t="s">
        <v>15</v>
      </c>
      <c r="I7" s="5" t="s">
        <v>114</v>
      </c>
      <c r="J7" s="5" t="s">
        <v>38</v>
      </c>
      <c r="K7" s="5" t="s">
        <v>39</v>
      </c>
      <c r="L7" s="8" t="s">
        <v>26</v>
      </c>
      <c r="M7" s="9" t="s">
        <v>11</v>
      </c>
      <c r="N7" s="5"/>
      <c r="O7" s="5"/>
      <c r="P7" s="5"/>
      <c r="Q7" s="5"/>
      <c r="R7" s="5"/>
      <c r="S7" s="5"/>
      <c r="T7" s="5">
        <v>1</v>
      </c>
      <c r="U7" s="5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3">
        <f t="shared" si="0"/>
        <v>1</v>
      </c>
      <c r="AH7" s="10">
        <f t="shared" si="1"/>
        <v>0</v>
      </c>
      <c r="AI7" s="27">
        <f t="shared" ref="AI7:AI51" si="2">+AH7/AG7</f>
        <v>0</v>
      </c>
      <c r="AJ7" s="40" t="s">
        <v>70</v>
      </c>
      <c r="AK7" s="45"/>
      <c r="AL7" s="52"/>
      <c r="AM7" s="45"/>
      <c r="AN7" s="46"/>
    </row>
    <row r="8" spans="1:40" ht="74.25" customHeight="1" x14ac:dyDescent="0.45">
      <c r="A8" s="5" t="s">
        <v>180</v>
      </c>
      <c r="B8" s="6" t="s">
        <v>183</v>
      </c>
      <c r="C8" s="440"/>
      <c r="D8" s="7" t="s">
        <v>5</v>
      </c>
      <c r="E8" s="444"/>
      <c r="F8" s="444"/>
      <c r="G8" s="5" t="s">
        <v>34</v>
      </c>
      <c r="H8" s="7" t="s">
        <v>28</v>
      </c>
      <c r="I8" s="5" t="s">
        <v>115</v>
      </c>
      <c r="J8" s="5" t="s">
        <v>37</v>
      </c>
      <c r="K8" s="5" t="s">
        <v>40</v>
      </c>
      <c r="L8" s="8" t="s">
        <v>26</v>
      </c>
      <c r="M8" s="9" t="s">
        <v>11</v>
      </c>
      <c r="N8" s="5"/>
      <c r="O8" s="5"/>
      <c r="P8" s="5"/>
      <c r="Q8" s="5"/>
      <c r="R8" s="5"/>
      <c r="S8" s="5"/>
      <c r="T8" s="5">
        <v>1</v>
      </c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23">
        <f t="shared" si="0"/>
        <v>1</v>
      </c>
      <c r="AH8" s="10">
        <f t="shared" si="1"/>
        <v>0</v>
      </c>
      <c r="AI8" s="27">
        <f t="shared" si="2"/>
        <v>0</v>
      </c>
      <c r="AJ8" s="40" t="s">
        <v>70</v>
      </c>
      <c r="AK8" s="45"/>
      <c r="AL8" s="52"/>
      <c r="AM8" s="45"/>
      <c r="AN8" s="46"/>
    </row>
    <row r="9" spans="1:40" s="22" customFormat="1" ht="74.25" customHeight="1" x14ac:dyDescent="0.45">
      <c r="A9" s="25" t="s">
        <v>180</v>
      </c>
      <c r="B9" s="32" t="s">
        <v>183</v>
      </c>
      <c r="C9" s="440"/>
      <c r="D9" s="33" t="s">
        <v>5</v>
      </c>
      <c r="E9" s="441" t="s">
        <v>191</v>
      </c>
      <c r="F9" s="442"/>
      <c r="G9" s="442"/>
      <c r="H9" s="442"/>
      <c r="I9" s="442"/>
      <c r="J9" s="442"/>
      <c r="K9" s="442"/>
      <c r="L9" s="443"/>
      <c r="M9" s="11" t="s">
        <v>12</v>
      </c>
      <c r="N9" s="13">
        <f>SUM(N6:N8)</f>
        <v>0</v>
      </c>
      <c r="O9" s="13">
        <f t="shared" ref="O9:AE9" si="3">SUM(O6:O8)</f>
        <v>0</v>
      </c>
      <c r="P9" s="13">
        <f t="shared" si="3"/>
        <v>1</v>
      </c>
      <c r="Q9" s="13">
        <f t="shared" si="3"/>
        <v>0</v>
      </c>
      <c r="R9" s="13">
        <f t="shared" si="3"/>
        <v>0</v>
      </c>
      <c r="S9" s="13">
        <f t="shared" si="3"/>
        <v>0</v>
      </c>
      <c r="T9" s="13">
        <f t="shared" si="3"/>
        <v>2</v>
      </c>
      <c r="U9" s="13">
        <f t="shared" si="3"/>
        <v>0</v>
      </c>
      <c r="V9" s="13">
        <f t="shared" si="3"/>
        <v>0</v>
      </c>
      <c r="W9" s="13">
        <f t="shared" si="3"/>
        <v>0</v>
      </c>
      <c r="X9" s="13">
        <f t="shared" si="3"/>
        <v>0</v>
      </c>
      <c r="Y9" s="13">
        <f t="shared" si="3"/>
        <v>0</v>
      </c>
      <c r="Z9" s="13">
        <f t="shared" si="3"/>
        <v>0</v>
      </c>
      <c r="AA9" s="13">
        <f t="shared" si="3"/>
        <v>0</v>
      </c>
      <c r="AB9" s="13">
        <f t="shared" si="3"/>
        <v>0</v>
      </c>
      <c r="AC9" s="13">
        <f t="shared" si="3"/>
        <v>0</v>
      </c>
      <c r="AD9" s="13">
        <f t="shared" si="3"/>
        <v>0</v>
      </c>
      <c r="AE9" s="13">
        <f t="shared" si="3"/>
        <v>0</v>
      </c>
      <c r="AF9" s="13">
        <f>SUM(AF6:AF8)</f>
        <v>0</v>
      </c>
      <c r="AG9" s="23">
        <f t="shared" si="0"/>
        <v>3</v>
      </c>
      <c r="AH9" s="23">
        <f t="shared" si="1"/>
        <v>0</v>
      </c>
      <c r="AI9" s="34">
        <f t="shared" si="2"/>
        <v>0</v>
      </c>
      <c r="AJ9" s="41" t="s">
        <v>109</v>
      </c>
      <c r="AK9" s="47"/>
      <c r="AL9" s="53"/>
      <c r="AM9" s="47"/>
      <c r="AN9" s="48"/>
    </row>
    <row r="10" spans="1:40" ht="250.5" customHeight="1" x14ac:dyDescent="0.45">
      <c r="A10" s="5" t="s">
        <v>181</v>
      </c>
      <c r="B10" s="6" t="s">
        <v>182</v>
      </c>
      <c r="C10" s="439" t="s">
        <v>41</v>
      </c>
      <c r="D10" s="7" t="s">
        <v>6</v>
      </c>
      <c r="E10" s="444" t="s">
        <v>82</v>
      </c>
      <c r="F10" s="444" t="s">
        <v>26</v>
      </c>
      <c r="G10" s="5" t="s">
        <v>27</v>
      </c>
      <c r="H10" s="7" t="s">
        <v>14</v>
      </c>
      <c r="I10" s="5" t="s">
        <v>86</v>
      </c>
      <c r="J10" s="5" t="s">
        <v>117</v>
      </c>
      <c r="K10" s="5" t="s">
        <v>43</v>
      </c>
      <c r="L10" s="14" t="s">
        <v>26</v>
      </c>
      <c r="M10" s="9" t="s">
        <v>11</v>
      </c>
      <c r="N10" s="10">
        <v>1</v>
      </c>
      <c r="O10" s="38">
        <v>0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23">
        <f t="shared" si="0"/>
        <v>1</v>
      </c>
      <c r="AH10" s="10">
        <f t="shared" si="1"/>
        <v>0</v>
      </c>
      <c r="AI10" s="27">
        <f t="shared" si="2"/>
        <v>0</v>
      </c>
      <c r="AJ10" s="40" t="s">
        <v>74</v>
      </c>
      <c r="AK10" s="45"/>
      <c r="AL10" s="52" t="s">
        <v>235</v>
      </c>
      <c r="AM10" s="45"/>
      <c r="AN10" s="46"/>
    </row>
    <row r="11" spans="1:40" ht="149.25" customHeight="1" x14ac:dyDescent="0.45">
      <c r="A11" s="5" t="s">
        <v>181</v>
      </c>
      <c r="B11" s="6" t="s">
        <v>182</v>
      </c>
      <c r="C11" s="440"/>
      <c r="D11" s="7" t="s">
        <v>6</v>
      </c>
      <c r="E11" s="444"/>
      <c r="F11" s="444"/>
      <c r="G11" s="5" t="s">
        <v>27</v>
      </c>
      <c r="H11" s="7" t="s">
        <v>15</v>
      </c>
      <c r="I11" s="5" t="s">
        <v>87</v>
      </c>
      <c r="J11" s="5" t="s">
        <v>42</v>
      </c>
      <c r="K11" s="5" t="s">
        <v>64</v>
      </c>
      <c r="L11" s="14" t="s">
        <v>26</v>
      </c>
      <c r="M11" s="9" t="s">
        <v>11</v>
      </c>
      <c r="N11" s="10"/>
      <c r="O11" s="36"/>
      <c r="P11" s="10">
        <v>1</v>
      </c>
      <c r="Q11" s="38">
        <v>0</v>
      </c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23">
        <f t="shared" si="0"/>
        <v>1</v>
      </c>
      <c r="AH11" s="10">
        <f t="shared" si="1"/>
        <v>0</v>
      </c>
      <c r="AI11" s="27">
        <f t="shared" si="2"/>
        <v>0</v>
      </c>
      <c r="AJ11" s="42" t="s">
        <v>44</v>
      </c>
      <c r="AK11" s="45"/>
      <c r="AL11" s="52"/>
      <c r="AM11" s="55"/>
      <c r="AN11" s="46" t="s">
        <v>247</v>
      </c>
    </row>
    <row r="12" spans="1:40" ht="74.25" customHeight="1" x14ac:dyDescent="0.45">
      <c r="A12" s="5" t="s">
        <v>181</v>
      </c>
      <c r="B12" s="6" t="s">
        <v>182</v>
      </c>
      <c r="C12" s="440"/>
      <c r="D12" s="7" t="s">
        <v>6</v>
      </c>
      <c r="E12" s="444"/>
      <c r="F12" s="444"/>
      <c r="G12" s="5" t="s">
        <v>27</v>
      </c>
      <c r="H12" s="7" t="s">
        <v>28</v>
      </c>
      <c r="I12" s="5" t="s">
        <v>120</v>
      </c>
      <c r="J12" s="5" t="s">
        <v>121</v>
      </c>
      <c r="K12" s="5" t="s">
        <v>43</v>
      </c>
      <c r="L12" s="14" t="s">
        <v>26</v>
      </c>
      <c r="M12" s="9" t="s">
        <v>11</v>
      </c>
      <c r="N12" s="10"/>
      <c r="O12" s="36"/>
      <c r="P12" s="10"/>
      <c r="Q12" s="10"/>
      <c r="R12" s="10">
        <v>1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23">
        <f t="shared" si="0"/>
        <v>1</v>
      </c>
      <c r="AH12" s="10">
        <f t="shared" si="1"/>
        <v>0</v>
      </c>
      <c r="AI12" s="27">
        <f t="shared" si="2"/>
        <v>0</v>
      </c>
      <c r="AJ12" s="42" t="s">
        <v>71</v>
      </c>
      <c r="AK12" s="45"/>
      <c r="AL12" s="52"/>
      <c r="AM12" s="45"/>
      <c r="AN12" s="46"/>
    </row>
    <row r="13" spans="1:40" ht="74.25" customHeight="1" x14ac:dyDescent="0.45">
      <c r="A13" s="5" t="s">
        <v>181</v>
      </c>
      <c r="B13" s="6" t="s">
        <v>182</v>
      </c>
      <c r="C13" s="440"/>
      <c r="D13" s="7" t="s">
        <v>6</v>
      </c>
      <c r="E13" s="441" t="s">
        <v>192</v>
      </c>
      <c r="F13" s="442"/>
      <c r="G13" s="442"/>
      <c r="H13" s="442"/>
      <c r="I13" s="442"/>
      <c r="J13" s="442"/>
      <c r="K13" s="442"/>
      <c r="L13" s="443"/>
      <c r="M13" s="11" t="s">
        <v>221</v>
      </c>
      <c r="N13" s="12">
        <f ca="1">SUM(N10:N37)</f>
        <v>0</v>
      </c>
      <c r="O13" s="12">
        <f t="shared" ref="O13:AF13" ca="1" si="4">SUM(O10:O37)</f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4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23">
        <f t="shared" ca="1" si="0"/>
        <v>0</v>
      </c>
      <c r="AH13" s="10">
        <f t="shared" ca="1" si="1"/>
        <v>0</v>
      </c>
      <c r="AI13" s="27">
        <f t="shared" ca="1" si="2"/>
        <v>0</v>
      </c>
      <c r="AJ13" s="41" t="s">
        <v>72</v>
      </c>
      <c r="AK13" s="45"/>
      <c r="AL13" s="52"/>
      <c r="AM13" s="45"/>
      <c r="AN13" s="46"/>
    </row>
    <row r="14" spans="1:40" ht="74.25" customHeight="1" x14ac:dyDescent="0.45">
      <c r="A14" s="5" t="s">
        <v>181</v>
      </c>
      <c r="B14" s="6" t="s">
        <v>182</v>
      </c>
      <c r="C14" s="439" t="s">
        <v>103</v>
      </c>
      <c r="D14" s="7" t="s">
        <v>7</v>
      </c>
      <c r="E14" s="444" t="s">
        <v>104</v>
      </c>
      <c r="F14" s="5" t="s">
        <v>26</v>
      </c>
      <c r="G14" s="5" t="s">
        <v>27</v>
      </c>
      <c r="H14" s="7" t="s">
        <v>14</v>
      </c>
      <c r="I14" s="5" t="s">
        <v>118</v>
      </c>
      <c r="J14" s="18" t="s">
        <v>90</v>
      </c>
      <c r="K14" s="5" t="s">
        <v>88</v>
      </c>
      <c r="L14" s="15" t="s">
        <v>26</v>
      </c>
      <c r="M14" s="9" t="s">
        <v>11</v>
      </c>
      <c r="N14" s="16"/>
      <c r="O14" s="16"/>
      <c r="P14" s="16"/>
      <c r="Q14" s="16"/>
      <c r="R14" s="10">
        <v>1</v>
      </c>
      <c r="S14" s="10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23">
        <f t="shared" si="0"/>
        <v>1</v>
      </c>
      <c r="AH14" s="10">
        <f t="shared" si="1"/>
        <v>0</v>
      </c>
      <c r="AI14" s="27">
        <f t="shared" si="2"/>
        <v>0</v>
      </c>
      <c r="AJ14" s="42" t="s">
        <v>91</v>
      </c>
      <c r="AK14" s="45"/>
      <c r="AL14" s="52"/>
      <c r="AM14" s="45"/>
      <c r="AN14" s="46"/>
    </row>
    <row r="15" spans="1:40" ht="74.25" customHeight="1" x14ac:dyDescent="0.45">
      <c r="A15" s="5" t="s">
        <v>181</v>
      </c>
      <c r="B15" s="6" t="s">
        <v>182</v>
      </c>
      <c r="C15" s="440"/>
      <c r="D15" s="7" t="s">
        <v>7</v>
      </c>
      <c r="E15" s="444"/>
      <c r="F15" s="5" t="s">
        <v>26</v>
      </c>
      <c r="G15" s="5" t="s">
        <v>27</v>
      </c>
      <c r="H15" s="7" t="s">
        <v>15</v>
      </c>
      <c r="I15" s="5" t="s">
        <v>65</v>
      </c>
      <c r="J15" s="18" t="s">
        <v>45</v>
      </c>
      <c r="K15" s="5" t="s">
        <v>89</v>
      </c>
      <c r="L15" s="14" t="s">
        <v>26</v>
      </c>
      <c r="M15" s="9" t="s">
        <v>11</v>
      </c>
      <c r="N15" s="10"/>
      <c r="O15" s="16"/>
      <c r="P15" s="16"/>
      <c r="Q15" s="16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>
        <v>1</v>
      </c>
      <c r="AF15" s="10"/>
      <c r="AG15" s="23">
        <f t="shared" si="0"/>
        <v>1</v>
      </c>
      <c r="AH15" s="10">
        <f t="shared" si="1"/>
        <v>0</v>
      </c>
      <c r="AI15" s="27">
        <f t="shared" si="2"/>
        <v>0</v>
      </c>
      <c r="AJ15" s="40" t="s">
        <v>92</v>
      </c>
      <c r="AK15" s="45"/>
      <c r="AL15" s="52"/>
      <c r="AM15" s="45"/>
      <c r="AN15" s="46"/>
    </row>
    <row r="16" spans="1:40" ht="74.25" customHeight="1" x14ac:dyDescent="0.45">
      <c r="A16" s="5" t="s">
        <v>181</v>
      </c>
      <c r="B16" s="6" t="s">
        <v>182</v>
      </c>
      <c r="C16" s="440"/>
      <c r="D16" s="7" t="s">
        <v>7</v>
      </c>
      <c r="E16" s="444"/>
      <c r="F16" s="5" t="s">
        <v>26</v>
      </c>
      <c r="G16" s="5" t="s">
        <v>27</v>
      </c>
      <c r="H16" s="7" t="s">
        <v>28</v>
      </c>
      <c r="I16" s="5" t="s">
        <v>66</v>
      </c>
      <c r="J16" s="5" t="s">
        <v>46</v>
      </c>
      <c r="K16" s="5" t="s">
        <v>89</v>
      </c>
      <c r="L16" s="14" t="s">
        <v>132</v>
      </c>
      <c r="M16" s="9" t="s">
        <v>11</v>
      </c>
      <c r="N16" s="10"/>
      <c r="O16" s="16"/>
      <c r="P16" s="16"/>
      <c r="Q16" s="16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>
        <v>1</v>
      </c>
      <c r="AF16" s="10"/>
      <c r="AG16" s="23">
        <f t="shared" si="0"/>
        <v>1</v>
      </c>
      <c r="AH16" s="10">
        <f t="shared" si="1"/>
        <v>0</v>
      </c>
      <c r="AI16" s="27">
        <f t="shared" si="2"/>
        <v>0</v>
      </c>
      <c r="AJ16" s="40" t="s">
        <v>93</v>
      </c>
      <c r="AK16" s="45"/>
      <c r="AL16" s="52"/>
      <c r="AM16" s="45"/>
      <c r="AN16" s="46"/>
    </row>
    <row r="17" spans="1:40" ht="74.25" customHeight="1" x14ac:dyDescent="0.45">
      <c r="A17" s="5" t="s">
        <v>181</v>
      </c>
      <c r="B17" s="6" t="s">
        <v>182</v>
      </c>
      <c r="C17" s="440"/>
      <c r="D17" s="7" t="s">
        <v>7</v>
      </c>
      <c r="E17" s="441" t="s">
        <v>193</v>
      </c>
      <c r="F17" s="442"/>
      <c r="G17" s="442"/>
      <c r="H17" s="442"/>
      <c r="I17" s="442"/>
      <c r="J17" s="442"/>
      <c r="K17" s="442"/>
      <c r="L17" s="443"/>
      <c r="M17" s="11" t="s">
        <v>222</v>
      </c>
      <c r="N17" s="12">
        <f>+N16</f>
        <v>0</v>
      </c>
      <c r="O17" s="12">
        <f t="shared" ref="O17:AE17" si="5">+O16</f>
        <v>0</v>
      </c>
      <c r="P17" s="12">
        <f t="shared" si="5"/>
        <v>0</v>
      </c>
      <c r="Q17" s="12">
        <f t="shared" si="5"/>
        <v>0</v>
      </c>
      <c r="R17" s="12">
        <f t="shared" si="5"/>
        <v>0</v>
      </c>
      <c r="S17" s="12">
        <f t="shared" si="5"/>
        <v>0</v>
      </c>
      <c r="T17" s="12">
        <f t="shared" si="5"/>
        <v>0</v>
      </c>
      <c r="U17" s="12">
        <f t="shared" si="5"/>
        <v>0</v>
      </c>
      <c r="V17" s="12">
        <f t="shared" si="5"/>
        <v>0</v>
      </c>
      <c r="W17" s="12">
        <f t="shared" si="5"/>
        <v>0</v>
      </c>
      <c r="X17" s="12">
        <f t="shared" si="5"/>
        <v>0</v>
      </c>
      <c r="Y17" s="12">
        <f t="shared" si="5"/>
        <v>0</v>
      </c>
      <c r="Z17" s="12">
        <f t="shared" si="5"/>
        <v>0</v>
      </c>
      <c r="AA17" s="12">
        <f t="shared" si="5"/>
        <v>0</v>
      </c>
      <c r="AB17" s="12">
        <f t="shared" si="5"/>
        <v>0</v>
      </c>
      <c r="AC17" s="12">
        <f t="shared" si="5"/>
        <v>0</v>
      </c>
      <c r="AD17" s="12">
        <f t="shared" si="5"/>
        <v>0</v>
      </c>
      <c r="AE17" s="12">
        <f t="shared" si="5"/>
        <v>1</v>
      </c>
      <c r="AF17" s="12">
        <f>+AF16</f>
        <v>0</v>
      </c>
      <c r="AG17" s="23">
        <f t="shared" si="0"/>
        <v>1</v>
      </c>
      <c r="AH17" s="10">
        <f t="shared" si="1"/>
        <v>0</v>
      </c>
      <c r="AI17" s="27">
        <f>+AH17/AG17</f>
        <v>0</v>
      </c>
      <c r="AJ17" s="41" t="s">
        <v>73</v>
      </c>
      <c r="AK17" s="45"/>
      <c r="AL17" s="52"/>
      <c r="AM17" s="45"/>
      <c r="AN17" s="46"/>
    </row>
    <row r="18" spans="1:40" ht="74.25" customHeight="1" x14ac:dyDescent="0.45">
      <c r="A18" s="5" t="s">
        <v>181</v>
      </c>
      <c r="B18" s="6" t="s">
        <v>182</v>
      </c>
      <c r="C18" s="439" t="s">
        <v>67</v>
      </c>
      <c r="D18" s="7" t="s">
        <v>9</v>
      </c>
      <c r="E18" s="5" t="s">
        <v>105</v>
      </c>
      <c r="F18" s="5" t="s">
        <v>26</v>
      </c>
      <c r="G18" s="5" t="s">
        <v>27</v>
      </c>
      <c r="H18" s="7" t="s">
        <v>14</v>
      </c>
      <c r="I18" s="5" t="s">
        <v>49</v>
      </c>
      <c r="J18" s="5" t="s">
        <v>47</v>
      </c>
      <c r="K18" s="5" t="s">
        <v>48</v>
      </c>
      <c r="L18" s="17" t="s">
        <v>26</v>
      </c>
      <c r="M18" s="9" t="s">
        <v>11</v>
      </c>
      <c r="N18" s="10">
        <v>10</v>
      </c>
      <c r="O18" s="39">
        <v>18</v>
      </c>
      <c r="P18" s="10">
        <v>10</v>
      </c>
      <c r="Q18" s="39">
        <v>8</v>
      </c>
      <c r="R18" s="10">
        <v>10</v>
      </c>
      <c r="S18" s="10"/>
      <c r="T18" s="10">
        <v>10</v>
      </c>
      <c r="U18" s="10"/>
      <c r="V18" s="10">
        <v>10</v>
      </c>
      <c r="W18" s="10"/>
      <c r="X18" s="10">
        <v>10</v>
      </c>
      <c r="Y18" s="10"/>
      <c r="Z18" s="10">
        <v>10</v>
      </c>
      <c r="AA18" s="10"/>
      <c r="AB18" s="10">
        <v>10</v>
      </c>
      <c r="AC18" s="10">
        <v>10</v>
      </c>
      <c r="AD18" s="10">
        <v>10</v>
      </c>
      <c r="AE18" s="10">
        <v>10</v>
      </c>
      <c r="AF18" s="10">
        <v>10</v>
      </c>
      <c r="AG18" s="23">
        <f t="shared" si="0"/>
        <v>120</v>
      </c>
      <c r="AH18" s="10">
        <f t="shared" si="1"/>
        <v>26</v>
      </c>
      <c r="AI18" s="27">
        <f>+AH18/AG18</f>
        <v>0.21666666666666667</v>
      </c>
      <c r="AJ18" s="42" t="s">
        <v>25</v>
      </c>
      <c r="AK18" s="45" t="s">
        <v>236</v>
      </c>
      <c r="AL18" s="52" t="s">
        <v>218</v>
      </c>
      <c r="AM18" s="45" t="s">
        <v>237</v>
      </c>
      <c r="AN18" s="46"/>
    </row>
    <row r="19" spans="1:40" ht="74.25" customHeight="1" x14ac:dyDescent="0.45">
      <c r="A19" s="5" t="s">
        <v>181</v>
      </c>
      <c r="B19" s="6" t="s">
        <v>182</v>
      </c>
      <c r="C19" s="440"/>
      <c r="D19" s="7" t="s">
        <v>9</v>
      </c>
      <c r="E19" s="441" t="s">
        <v>194</v>
      </c>
      <c r="F19" s="442"/>
      <c r="G19" s="442"/>
      <c r="H19" s="442"/>
      <c r="I19" s="442"/>
      <c r="J19" s="442"/>
      <c r="K19" s="442"/>
      <c r="L19" s="443"/>
      <c r="M19" s="11" t="s">
        <v>223</v>
      </c>
      <c r="N19" s="12">
        <f>+N18</f>
        <v>10</v>
      </c>
      <c r="O19" s="12">
        <f t="shared" ref="O19:Q19" si="6">+O18</f>
        <v>18</v>
      </c>
      <c r="P19" s="12">
        <f t="shared" si="6"/>
        <v>10</v>
      </c>
      <c r="Q19" s="12">
        <f t="shared" si="6"/>
        <v>8</v>
      </c>
      <c r="R19" s="12">
        <f t="shared" ref="R19:AF19" si="7">+R18</f>
        <v>10</v>
      </c>
      <c r="S19" s="12"/>
      <c r="T19" s="12">
        <f t="shared" si="7"/>
        <v>10</v>
      </c>
      <c r="U19" s="12"/>
      <c r="V19" s="12">
        <f t="shared" si="7"/>
        <v>10</v>
      </c>
      <c r="W19" s="12"/>
      <c r="X19" s="12">
        <f t="shared" si="7"/>
        <v>10</v>
      </c>
      <c r="Y19" s="12"/>
      <c r="Z19" s="12">
        <f t="shared" si="7"/>
        <v>10</v>
      </c>
      <c r="AA19" s="12"/>
      <c r="AB19" s="12">
        <f t="shared" si="7"/>
        <v>10</v>
      </c>
      <c r="AC19" s="12">
        <f t="shared" si="7"/>
        <v>10</v>
      </c>
      <c r="AD19" s="12">
        <f t="shared" si="7"/>
        <v>10</v>
      </c>
      <c r="AE19" s="12">
        <f t="shared" si="7"/>
        <v>10</v>
      </c>
      <c r="AF19" s="12">
        <f t="shared" si="7"/>
        <v>10</v>
      </c>
      <c r="AG19" s="23">
        <f t="shared" si="0"/>
        <v>120</v>
      </c>
      <c r="AH19" s="10">
        <f t="shared" si="1"/>
        <v>26</v>
      </c>
      <c r="AI19" s="27">
        <f>+AH19/AG19</f>
        <v>0.21666666666666667</v>
      </c>
      <c r="AJ19" s="41" t="s">
        <v>50</v>
      </c>
      <c r="AK19" s="45"/>
      <c r="AL19" s="52"/>
      <c r="AM19" s="45"/>
      <c r="AN19" s="46"/>
    </row>
    <row r="20" spans="1:40" ht="74.25" customHeight="1" x14ac:dyDescent="0.45">
      <c r="A20" s="5" t="s">
        <v>180</v>
      </c>
      <c r="B20" s="6" t="s">
        <v>183</v>
      </c>
      <c r="C20" s="439" t="s">
        <v>68</v>
      </c>
      <c r="D20" s="7" t="s">
        <v>10</v>
      </c>
      <c r="E20" s="444" t="s">
        <v>107</v>
      </c>
      <c r="F20" s="444" t="s">
        <v>26</v>
      </c>
      <c r="G20" s="5" t="s">
        <v>27</v>
      </c>
      <c r="H20" s="7" t="s">
        <v>14</v>
      </c>
      <c r="I20" s="5" t="s">
        <v>94</v>
      </c>
      <c r="J20" s="5" t="s">
        <v>51</v>
      </c>
      <c r="K20" s="5" t="s">
        <v>95</v>
      </c>
      <c r="L20" s="14" t="s">
        <v>26</v>
      </c>
      <c r="M20" s="9" t="s">
        <v>11</v>
      </c>
      <c r="N20" s="10">
        <v>1</v>
      </c>
      <c r="O20" s="38">
        <v>0</v>
      </c>
      <c r="P20" s="10"/>
      <c r="Q20" s="39">
        <v>1</v>
      </c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23">
        <f t="shared" si="0"/>
        <v>1</v>
      </c>
      <c r="AH20" s="10">
        <f t="shared" si="1"/>
        <v>1</v>
      </c>
      <c r="AI20" s="27">
        <f>+AH20/AG20</f>
        <v>1</v>
      </c>
      <c r="AJ20" s="42" t="s">
        <v>110</v>
      </c>
      <c r="AK20" s="45" t="s">
        <v>238</v>
      </c>
      <c r="AL20" s="52"/>
      <c r="AM20" s="45" t="s">
        <v>239</v>
      </c>
      <c r="AN20" s="46"/>
    </row>
    <row r="21" spans="1:40" ht="74.25" customHeight="1" x14ac:dyDescent="0.45">
      <c r="A21" s="5" t="s">
        <v>180</v>
      </c>
      <c r="B21" s="6" t="s">
        <v>183</v>
      </c>
      <c r="C21" s="440"/>
      <c r="D21" s="7" t="s">
        <v>10</v>
      </c>
      <c r="E21" s="444"/>
      <c r="F21" s="444"/>
      <c r="G21" s="5" t="s">
        <v>27</v>
      </c>
      <c r="H21" s="7" t="s">
        <v>15</v>
      </c>
      <c r="I21" s="5" t="s">
        <v>54</v>
      </c>
      <c r="J21" s="5"/>
      <c r="K21" s="5" t="s">
        <v>122</v>
      </c>
      <c r="L21" s="14" t="s">
        <v>26</v>
      </c>
      <c r="M21" s="9" t="s">
        <v>11</v>
      </c>
      <c r="N21" s="10"/>
      <c r="O21" s="10"/>
      <c r="P21" s="10"/>
      <c r="Q21" s="10"/>
      <c r="R21" s="10">
        <v>3</v>
      </c>
      <c r="S21" s="10"/>
      <c r="T21" s="10"/>
      <c r="U21" s="10"/>
      <c r="V21" s="10"/>
      <c r="W21" s="10"/>
      <c r="X21" s="10">
        <v>3</v>
      </c>
      <c r="Y21" s="10"/>
      <c r="Z21" s="10"/>
      <c r="AA21" s="10"/>
      <c r="AB21" s="10"/>
      <c r="AC21" s="10">
        <v>3</v>
      </c>
      <c r="AD21" s="10"/>
      <c r="AE21" s="10"/>
      <c r="AF21" s="10">
        <v>3</v>
      </c>
      <c r="AG21" s="23">
        <f t="shared" si="0"/>
        <v>12</v>
      </c>
      <c r="AH21" s="10">
        <f t="shared" si="1"/>
        <v>0</v>
      </c>
      <c r="AI21" s="27">
        <f t="shared" si="2"/>
        <v>0</v>
      </c>
      <c r="AJ21" s="40" t="s">
        <v>81</v>
      </c>
      <c r="AK21" s="45"/>
      <c r="AL21" s="52"/>
      <c r="AM21" s="56" t="s">
        <v>204</v>
      </c>
      <c r="AN21" s="46"/>
    </row>
    <row r="22" spans="1:40" ht="74.25" customHeight="1" x14ac:dyDescent="0.45">
      <c r="A22" s="5" t="s">
        <v>180</v>
      </c>
      <c r="B22" s="6" t="s">
        <v>183</v>
      </c>
      <c r="C22" s="440"/>
      <c r="D22" s="7" t="s">
        <v>10</v>
      </c>
      <c r="E22" s="444"/>
      <c r="F22" s="444"/>
      <c r="G22" s="5" t="s">
        <v>27</v>
      </c>
      <c r="H22" s="7" t="s">
        <v>28</v>
      </c>
      <c r="I22" s="5" t="s">
        <v>113</v>
      </c>
      <c r="J22" s="18"/>
      <c r="K22" s="5" t="s">
        <v>123</v>
      </c>
      <c r="L22" s="14" t="s">
        <v>26</v>
      </c>
      <c r="M22" s="9" t="s">
        <v>11</v>
      </c>
      <c r="N22" s="10"/>
      <c r="O22" s="10"/>
      <c r="P22" s="10"/>
      <c r="Q22" s="58">
        <v>1</v>
      </c>
      <c r="R22" s="19">
        <v>9</v>
      </c>
      <c r="S22" s="19"/>
      <c r="T22" s="19"/>
      <c r="U22" s="19"/>
      <c r="V22" s="19"/>
      <c r="W22" s="19"/>
      <c r="X22" s="19">
        <v>8</v>
      </c>
      <c r="Y22" s="19"/>
      <c r="Z22" s="19"/>
      <c r="AA22" s="19"/>
      <c r="AB22" s="19"/>
      <c r="AC22" s="19">
        <v>8</v>
      </c>
      <c r="AD22" s="19">
        <v>1</v>
      </c>
      <c r="AE22" s="19"/>
      <c r="AF22" s="19">
        <v>8</v>
      </c>
      <c r="AG22" s="23">
        <f t="shared" si="0"/>
        <v>34</v>
      </c>
      <c r="AH22" s="10">
        <f t="shared" si="1"/>
        <v>1</v>
      </c>
      <c r="AI22" s="27">
        <f t="shared" si="2"/>
        <v>2.9411764705882353E-2</v>
      </c>
      <c r="AJ22" s="42" t="s">
        <v>25</v>
      </c>
      <c r="AK22" s="45"/>
      <c r="AL22" s="52"/>
      <c r="AM22" s="57" t="s">
        <v>241</v>
      </c>
      <c r="AN22" s="46"/>
    </row>
    <row r="23" spans="1:40" ht="74.25" customHeight="1" x14ac:dyDescent="0.45">
      <c r="A23" s="5" t="s">
        <v>180</v>
      </c>
      <c r="B23" s="6" t="s">
        <v>183</v>
      </c>
      <c r="C23" s="440"/>
      <c r="D23" s="7" t="s">
        <v>10</v>
      </c>
      <c r="E23" s="441" t="s">
        <v>195</v>
      </c>
      <c r="F23" s="442"/>
      <c r="G23" s="442"/>
      <c r="H23" s="442"/>
      <c r="I23" s="442"/>
      <c r="J23" s="442"/>
      <c r="K23" s="442"/>
      <c r="L23" s="443"/>
      <c r="M23" s="11" t="s">
        <v>187</v>
      </c>
      <c r="N23" s="12">
        <f>SUM(N20:N22)</f>
        <v>1</v>
      </c>
      <c r="O23" s="12">
        <f>SUM(O20:O22)</f>
        <v>0</v>
      </c>
      <c r="P23" s="12">
        <f>SUM(P20:P22)</f>
        <v>0</v>
      </c>
      <c r="Q23" s="12">
        <f>SUM(Q20:Q22)</f>
        <v>2</v>
      </c>
      <c r="R23" s="12">
        <f>SUM(R20:R22)</f>
        <v>12</v>
      </c>
      <c r="S23" s="12"/>
      <c r="T23" s="12">
        <f t="shared" ref="T23:AF23" si="8">SUM(T20:T22)</f>
        <v>0</v>
      </c>
      <c r="U23" s="12"/>
      <c r="V23" s="12">
        <f t="shared" si="8"/>
        <v>0</v>
      </c>
      <c r="W23" s="12"/>
      <c r="X23" s="12">
        <f t="shared" si="8"/>
        <v>11</v>
      </c>
      <c r="Y23" s="12"/>
      <c r="Z23" s="12">
        <f t="shared" si="8"/>
        <v>0</v>
      </c>
      <c r="AA23" s="12"/>
      <c r="AB23" s="12">
        <f t="shared" si="8"/>
        <v>0</v>
      </c>
      <c r="AC23" s="12">
        <f t="shared" si="8"/>
        <v>11</v>
      </c>
      <c r="AD23" s="12">
        <f t="shared" si="8"/>
        <v>1</v>
      </c>
      <c r="AE23" s="12">
        <f t="shared" si="8"/>
        <v>0</v>
      </c>
      <c r="AF23" s="12">
        <f t="shared" si="8"/>
        <v>11</v>
      </c>
      <c r="AG23" s="23">
        <f t="shared" si="0"/>
        <v>47</v>
      </c>
      <c r="AH23" s="10">
        <f t="shared" si="1"/>
        <v>2</v>
      </c>
      <c r="AI23" s="27">
        <f t="shared" si="2"/>
        <v>4.2553191489361701E-2</v>
      </c>
      <c r="AJ23" s="41" t="s">
        <v>75</v>
      </c>
      <c r="AK23" s="45"/>
      <c r="AL23" s="52"/>
      <c r="AM23" s="45"/>
      <c r="AN23" s="46"/>
    </row>
    <row r="24" spans="1:40" ht="74.25" customHeight="1" x14ac:dyDescent="0.45">
      <c r="A24" s="5" t="s">
        <v>180</v>
      </c>
      <c r="B24" s="6" t="s">
        <v>183</v>
      </c>
      <c r="C24" s="439" t="s">
        <v>33</v>
      </c>
      <c r="D24" s="7" t="s">
        <v>13</v>
      </c>
      <c r="E24" s="444" t="s">
        <v>106</v>
      </c>
      <c r="F24" s="444" t="s">
        <v>26</v>
      </c>
      <c r="G24" s="5" t="s">
        <v>27</v>
      </c>
      <c r="H24" s="7" t="s">
        <v>14</v>
      </c>
      <c r="I24" s="14" t="s">
        <v>96</v>
      </c>
      <c r="J24" s="5"/>
      <c r="K24" s="5" t="s">
        <v>52</v>
      </c>
      <c r="L24" s="14" t="s">
        <v>30</v>
      </c>
      <c r="M24" s="9" t="s">
        <v>11</v>
      </c>
      <c r="N24" s="10">
        <v>1</v>
      </c>
      <c r="O24" s="24">
        <v>0</v>
      </c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23">
        <f t="shared" si="0"/>
        <v>1</v>
      </c>
      <c r="AH24" s="10">
        <f t="shared" si="1"/>
        <v>0</v>
      </c>
      <c r="AI24" s="27">
        <f t="shared" si="2"/>
        <v>0</v>
      </c>
      <c r="AJ24" s="40" t="s">
        <v>111</v>
      </c>
      <c r="AK24" s="45"/>
      <c r="AL24" s="52"/>
      <c r="AM24" s="45"/>
      <c r="AN24" s="46"/>
    </row>
    <row r="25" spans="1:40" ht="74.25" customHeight="1" x14ac:dyDescent="0.45">
      <c r="A25" s="5" t="s">
        <v>180</v>
      </c>
      <c r="B25" s="6" t="s">
        <v>183</v>
      </c>
      <c r="C25" s="440"/>
      <c r="D25" s="7" t="s">
        <v>13</v>
      </c>
      <c r="E25" s="444"/>
      <c r="F25" s="444"/>
      <c r="G25" s="5" t="s">
        <v>27</v>
      </c>
      <c r="H25" s="7" t="s">
        <v>15</v>
      </c>
      <c r="I25" s="14" t="s">
        <v>69</v>
      </c>
      <c r="J25" s="20" t="s">
        <v>124</v>
      </c>
      <c r="K25" s="20" t="s">
        <v>126</v>
      </c>
      <c r="L25" s="14" t="s">
        <v>26</v>
      </c>
      <c r="M25" s="9" t="s">
        <v>11</v>
      </c>
      <c r="N25" s="10"/>
      <c r="O25" s="10"/>
      <c r="P25" s="10">
        <v>4</v>
      </c>
      <c r="Q25" s="24">
        <v>5</v>
      </c>
      <c r="R25" s="10">
        <v>4</v>
      </c>
      <c r="S25" s="10"/>
      <c r="T25" s="10">
        <v>4</v>
      </c>
      <c r="U25" s="10"/>
      <c r="V25" s="10">
        <v>4</v>
      </c>
      <c r="W25" s="10"/>
      <c r="X25" s="10">
        <v>4</v>
      </c>
      <c r="Y25" s="10"/>
      <c r="Z25" s="10">
        <v>4</v>
      </c>
      <c r="AA25" s="10"/>
      <c r="AB25" s="10">
        <v>4</v>
      </c>
      <c r="AC25" s="10">
        <v>4</v>
      </c>
      <c r="AD25" s="10">
        <v>4</v>
      </c>
      <c r="AE25" s="10">
        <v>4</v>
      </c>
      <c r="AF25" s="10"/>
      <c r="AG25" s="23">
        <f t="shared" si="0"/>
        <v>40</v>
      </c>
      <c r="AH25" s="10">
        <f t="shared" si="1"/>
        <v>5</v>
      </c>
      <c r="AI25" s="27">
        <f t="shared" si="2"/>
        <v>0.125</v>
      </c>
      <c r="AJ25" s="40" t="s">
        <v>80</v>
      </c>
      <c r="AK25" s="45"/>
      <c r="AL25" s="52"/>
      <c r="AM25" s="56" t="s">
        <v>243</v>
      </c>
      <c r="AN25" s="46"/>
    </row>
    <row r="26" spans="1:40" ht="74.25" customHeight="1" x14ac:dyDescent="0.45">
      <c r="A26" s="5" t="s">
        <v>180</v>
      </c>
      <c r="B26" s="6" t="s">
        <v>183</v>
      </c>
      <c r="C26" s="440"/>
      <c r="D26" s="7" t="s">
        <v>13</v>
      </c>
      <c r="E26" s="444"/>
      <c r="F26" s="444"/>
      <c r="G26" s="5" t="s">
        <v>27</v>
      </c>
      <c r="H26" s="7" t="s">
        <v>28</v>
      </c>
      <c r="I26" s="14" t="s">
        <v>112</v>
      </c>
      <c r="J26" s="5" t="s">
        <v>124</v>
      </c>
      <c r="K26" s="5" t="s">
        <v>125</v>
      </c>
      <c r="L26" s="14" t="s">
        <v>26</v>
      </c>
      <c r="M26" s="9" t="s">
        <v>11</v>
      </c>
      <c r="N26" s="10"/>
      <c r="O26" s="10"/>
      <c r="P26" s="10">
        <v>4</v>
      </c>
      <c r="Q26" s="24">
        <v>2</v>
      </c>
      <c r="R26" s="10">
        <v>4</v>
      </c>
      <c r="S26" s="10"/>
      <c r="T26" s="10">
        <v>4</v>
      </c>
      <c r="U26" s="10"/>
      <c r="V26" s="10">
        <v>4</v>
      </c>
      <c r="W26" s="10"/>
      <c r="X26" s="10">
        <v>4</v>
      </c>
      <c r="Y26" s="10"/>
      <c r="Z26" s="10">
        <v>4</v>
      </c>
      <c r="AA26" s="10"/>
      <c r="AB26" s="10">
        <v>4</v>
      </c>
      <c r="AC26" s="10">
        <v>4</v>
      </c>
      <c r="AD26" s="10">
        <v>4</v>
      </c>
      <c r="AE26" s="10">
        <v>4</v>
      </c>
      <c r="AF26" s="10"/>
      <c r="AG26" s="23">
        <f t="shared" si="0"/>
        <v>40</v>
      </c>
      <c r="AH26" s="10">
        <f t="shared" si="1"/>
        <v>2</v>
      </c>
      <c r="AI26" s="27">
        <f t="shared" si="2"/>
        <v>0.05</v>
      </c>
      <c r="AJ26" s="40" t="s">
        <v>76</v>
      </c>
      <c r="AK26" s="45"/>
      <c r="AL26" s="52"/>
      <c r="AM26" s="59" t="s">
        <v>244</v>
      </c>
      <c r="AN26" s="46"/>
    </row>
    <row r="27" spans="1:40" ht="136.5" customHeight="1" x14ac:dyDescent="0.45">
      <c r="A27" s="5" t="s">
        <v>180</v>
      </c>
      <c r="B27" s="6" t="s">
        <v>183</v>
      </c>
      <c r="C27" s="440"/>
      <c r="D27" s="7" t="s">
        <v>13</v>
      </c>
      <c r="E27" s="444"/>
      <c r="F27" s="5"/>
      <c r="G27" s="5" t="s">
        <v>27</v>
      </c>
      <c r="H27" s="7" t="s">
        <v>29</v>
      </c>
      <c r="I27" s="14" t="s">
        <v>55</v>
      </c>
      <c r="J27" s="5" t="s">
        <v>53</v>
      </c>
      <c r="K27" s="5" t="s">
        <v>56</v>
      </c>
      <c r="L27" s="14" t="s">
        <v>26</v>
      </c>
      <c r="M27" s="9" t="s">
        <v>11</v>
      </c>
      <c r="N27" s="10"/>
      <c r="O27" s="10"/>
      <c r="P27" s="10">
        <v>1</v>
      </c>
      <c r="Q27" s="24">
        <v>1</v>
      </c>
      <c r="R27" s="10"/>
      <c r="S27" s="10"/>
      <c r="T27" s="10">
        <v>1</v>
      </c>
      <c r="U27" s="10"/>
      <c r="V27" s="10"/>
      <c r="W27" s="10"/>
      <c r="X27" s="10">
        <v>1</v>
      </c>
      <c r="Y27" s="10"/>
      <c r="Z27" s="10"/>
      <c r="AA27" s="10"/>
      <c r="AB27" s="10">
        <v>1</v>
      </c>
      <c r="AC27" s="10"/>
      <c r="AD27" s="10">
        <v>1</v>
      </c>
      <c r="AE27" s="10"/>
      <c r="AF27" s="10"/>
      <c r="AG27" s="23">
        <f t="shared" si="0"/>
        <v>5</v>
      </c>
      <c r="AH27" s="10">
        <f t="shared" si="1"/>
        <v>1</v>
      </c>
      <c r="AI27" s="27">
        <f>+AH27/AG27</f>
        <v>0.2</v>
      </c>
      <c r="AJ27" s="42" t="s">
        <v>57</v>
      </c>
      <c r="AK27" s="45"/>
      <c r="AL27" s="52"/>
      <c r="AM27" s="57" t="s">
        <v>240</v>
      </c>
      <c r="AN27" s="46"/>
    </row>
    <row r="28" spans="1:40" ht="74.25" customHeight="1" x14ac:dyDescent="0.45">
      <c r="A28" s="5" t="s">
        <v>180</v>
      </c>
      <c r="B28" s="6" t="s">
        <v>183</v>
      </c>
      <c r="C28" s="440"/>
      <c r="D28" s="7" t="s">
        <v>13</v>
      </c>
      <c r="E28" s="441" t="s">
        <v>196</v>
      </c>
      <c r="F28" s="442"/>
      <c r="G28" s="442"/>
      <c r="H28" s="442"/>
      <c r="I28" s="442"/>
      <c r="J28" s="442"/>
      <c r="K28" s="442"/>
      <c r="L28" s="443"/>
      <c r="M28" s="11" t="s">
        <v>188</v>
      </c>
      <c r="N28" s="12">
        <f t="shared" ref="N28:AF28" si="9">SUM(N24:N27)</f>
        <v>1</v>
      </c>
      <c r="O28" s="12">
        <f t="shared" si="9"/>
        <v>0</v>
      </c>
      <c r="P28" s="12">
        <f>SUM(P24:P27)</f>
        <v>9</v>
      </c>
      <c r="Q28" s="12">
        <f>SUM(Q24:Q27)</f>
        <v>8</v>
      </c>
      <c r="R28" s="12">
        <f t="shared" si="9"/>
        <v>8</v>
      </c>
      <c r="S28" s="12"/>
      <c r="T28" s="12">
        <f t="shared" si="9"/>
        <v>9</v>
      </c>
      <c r="U28" s="12"/>
      <c r="V28" s="12">
        <f t="shared" si="9"/>
        <v>8</v>
      </c>
      <c r="W28" s="12"/>
      <c r="X28" s="12">
        <f t="shared" si="9"/>
        <v>9</v>
      </c>
      <c r="Y28" s="12"/>
      <c r="Z28" s="12">
        <f t="shared" si="9"/>
        <v>8</v>
      </c>
      <c r="AA28" s="12"/>
      <c r="AB28" s="12">
        <f t="shared" si="9"/>
        <v>9</v>
      </c>
      <c r="AC28" s="12">
        <f t="shared" si="9"/>
        <v>8</v>
      </c>
      <c r="AD28" s="12">
        <f t="shared" si="9"/>
        <v>9</v>
      </c>
      <c r="AE28" s="12">
        <f t="shared" si="9"/>
        <v>8</v>
      </c>
      <c r="AF28" s="12">
        <f t="shared" si="9"/>
        <v>0</v>
      </c>
      <c r="AG28" s="23">
        <f t="shared" si="0"/>
        <v>86</v>
      </c>
      <c r="AH28" s="10">
        <f t="shared" si="1"/>
        <v>8</v>
      </c>
      <c r="AI28" s="27">
        <f t="shared" si="2"/>
        <v>9.3023255813953487E-2</v>
      </c>
      <c r="AJ28" s="28" t="s">
        <v>79</v>
      </c>
      <c r="AK28" s="45"/>
      <c r="AL28" s="52"/>
      <c r="AM28" s="45"/>
      <c r="AN28" s="46"/>
    </row>
    <row r="29" spans="1:40" ht="74.25" customHeight="1" x14ac:dyDescent="0.45">
      <c r="A29" s="5" t="s">
        <v>180</v>
      </c>
      <c r="B29" s="6" t="s">
        <v>183</v>
      </c>
      <c r="C29" s="439" t="s">
        <v>32</v>
      </c>
      <c r="D29" s="7" t="s">
        <v>17</v>
      </c>
      <c r="E29" s="444" t="s">
        <v>97</v>
      </c>
      <c r="F29" s="444" t="s">
        <v>26</v>
      </c>
      <c r="G29" s="5" t="s">
        <v>27</v>
      </c>
      <c r="H29" s="7" t="s">
        <v>14</v>
      </c>
      <c r="I29" s="26" t="s">
        <v>98</v>
      </c>
      <c r="J29" s="5" t="s">
        <v>101</v>
      </c>
      <c r="K29" s="5" t="s">
        <v>58</v>
      </c>
      <c r="L29" s="14" t="s">
        <v>26</v>
      </c>
      <c r="M29" s="9" t="s">
        <v>11</v>
      </c>
      <c r="N29" s="10"/>
      <c r="O29" s="10"/>
      <c r="P29" s="10">
        <v>1</v>
      </c>
      <c r="Q29" s="38">
        <v>0</v>
      </c>
      <c r="R29" s="10">
        <v>1</v>
      </c>
      <c r="S29" s="10"/>
      <c r="T29" s="10">
        <v>1</v>
      </c>
      <c r="U29" s="10"/>
      <c r="V29" s="10">
        <v>1</v>
      </c>
      <c r="W29" s="10"/>
      <c r="X29" s="10">
        <v>1</v>
      </c>
      <c r="Y29" s="10"/>
      <c r="Z29" s="10">
        <v>1</v>
      </c>
      <c r="AA29" s="10"/>
      <c r="AB29" s="10">
        <v>1</v>
      </c>
      <c r="AC29" s="10">
        <v>1</v>
      </c>
      <c r="AD29" s="10">
        <v>1</v>
      </c>
      <c r="AE29" s="10">
        <v>1</v>
      </c>
      <c r="AF29" s="10"/>
      <c r="AG29" s="23">
        <f t="shared" si="0"/>
        <v>10</v>
      </c>
      <c r="AH29" s="10">
        <f t="shared" si="1"/>
        <v>0</v>
      </c>
      <c r="AI29" s="27">
        <f t="shared" si="2"/>
        <v>0</v>
      </c>
      <c r="AJ29" s="42" t="s">
        <v>78</v>
      </c>
      <c r="AK29" s="45"/>
      <c r="AL29" s="52"/>
      <c r="AM29" s="45"/>
      <c r="AN29" s="52" t="s">
        <v>242</v>
      </c>
    </row>
    <row r="30" spans="1:40" ht="74.25" customHeight="1" x14ac:dyDescent="0.45">
      <c r="A30" s="5" t="s">
        <v>180</v>
      </c>
      <c r="B30" s="6" t="s">
        <v>183</v>
      </c>
      <c r="C30" s="440"/>
      <c r="D30" s="7" t="s">
        <v>17</v>
      </c>
      <c r="E30" s="444"/>
      <c r="F30" s="444"/>
      <c r="G30" s="5" t="s">
        <v>27</v>
      </c>
      <c r="H30" s="7" t="s">
        <v>15</v>
      </c>
      <c r="I30" s="26" t="s">
        <v>99</v>
      </c>
      <c r="J30" s="5" t="s">
        <v>119</v>
      </c>
      <c r="K30" s="5" t="s">
        <v>59</v>
      </c>
      <c r="L30" s="14" t="s">
        <v>26</v>
      </c>
      <c r="M30" s="9" t="s">
        <v>11</v>
      </c>
      <c r="N30" s="10">
        <v>1</v>
      </c>
      <c r="O30" s="24">
        <v>1</v>
      </c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>
        <v>1</v>
      </c>
      <c r="AA30" s="10"/>
      <c r="AB30" s="10"/>
      <c r="AC30" s="10"/>
      <c r="AD30" s="10"/>
      <c r="AE30" s="10"/>
      <c r="AF30" s="10"/>
      <c r="AG30" s="23">
        <f t="shared" si="0"/>
        <v>2</v>
      </c>
      <c r="AH30" s="10">
        <f t="shared" si="1"/>
        <v>1</v>
      </c>
      <c r="AI30" s="27">
        <f t="shared" si="2"/>
        <v>0.5</v>
      </c>
      <c r="AJ30" s="42" t="s">
        <v>78</v>
      </c>
      <c r="AK30" s="49" t="s">
        <v>189</v>
      </c>
      <c r="AL30" s="52"/>
      <c r="AM30" s="55"/>
      <c r="AN30" s="46"/>
    </row>
    <row r="31" spans="1:40" ht="74.25" customHeight="1" x14ac:dyDescent="0.45">
      <c r="A31" s="5" t="s">
        <v>180</v>
      </c>
      <c r="B31" s="6" t="s">
        <v>183</v>
      </c>
      <c r="C31" s="440"/>
      <c r="D31" s="7" t="s">
        <v>17</v>
      </c>
      <c r="E31" s="444"/>
      <c r="F31" s="444"/>
      <c r="G31" s="5" t="s">
        <v>27</v>
      </c>
      <c r="H31" s="7" t="s">
        <v>28</v>
      </c>
      <c r="I31" s="26" t="s">
        <v>100</v>
      </c>
      <c r="J31" s="5" t="s">
        <v>60</v>
      </c>
      <c r="K31" s="5" t="s">
        <v>61</v>
      </c>
      <c r="L31" s="14" t="s">
        <v>26</v>
      </c>
      <c r="M31" s="9" t="s">
        <v>11</v>
      </c>
      <c r="N31" s="10"/>
      <c r="O31" s="10"/>
      <c r="P31" s="10"/>
      <c r="Q31" s="10"/>
      <c r="R31" s="10"/>
      <c r="S31" s="10"/>
      <c r="T31" s="10">
        <v>1</v>
      </c>
      <c r="U31" s="10"/>
      <c r="V31" s="10"/>
      <c r="W31" s="10"/>
      <c r="X31" s="10"/>
      <c r="Y31" s="10"/>
      <c r="Z31" s="10"/>
      <c r="AA31" s="10"/>
      <c r="AB31" s="10">
        <v>1</v>
      </c>
      <c r="AC31" s="10"/>
      <c r="AD31" s="10"/>
      <c r="AE31" s="10">
        <v>1</v>
      </c>
      <c r="AF31" s="10"/>
      <c r="AG31" s="23">
        <f t="shared" si="0"/>
        <v>3</v>
      </c>
      <c r="AH31" s="10">
        <f t="shared" si="1"/>
        <v>0</v>
      </c>
      <c r="AI31" s="27">
        <f t="shared" si="2"/>
        <v>0</v>
      </c>
      <c r="AJ31" s="42" t="s">
        <v>78</v>
      </c>
      <c r="AK31" s="45"/>
      <c r="AL31" s="52"/>
      <c r="AM31" s="45"/>
      <c r="AN31" s="46"/>
    </row>
    <row r="32" spans="1:40" s="22" customFormat="1" ht="74.25" customHeight="1" x14ac:dyDescent="0.45">
      <c r="A32" s="5" t="s">
        <v>180</v>
      </c>
      <c r="B32" s="6" t="s">
        <v>183</v>
      </c>
      <c r="C32" s="440"/>
      <c r="D32" s="7" t="s">
        <v>17</v>
      </c>
      <c r="E32" s="441" t="s">
        <v>197</v>
      </c>
      <c r="F32" s="442"/>
      <c r="G32" s="442"/>
      <c r="H32" s="442"/>
      <c r="I32" s="442"/>
      <c r="J32" s="442"/>
      <c r="K32" s="442"/>
      <c r="L32" s="443"/>
      <c r="M32" s="11" t="s">
        <v>224</v>
      </c>
      <c r="N32" s="13">
        <f>SUM(N29:N31)</f>
        <v>1</v>
      </c>
      <c r="O32" s="13">
        <f>SUM(O29:O31)</f>
        <v>1</v>
      </c>
      <c r="P32" s="13">
        <f>SUM(P29:P31)</f>
        <v>1</v>
      </c>
      <c r="Q32" s="13">
        <f>SUM(Q29:Q31)</f>
        <v>0</v>
      </c>
      <c r="R32" s="13">
        <f t="shared" ref="R32:AF32" si="10">SUM(R29:R31)</f>
        <v>1</v>
      </c>
      <c r="S32" s="13"/>
      <c r="T32" s="13">
        <f t="shared" si="10"/>
        <v>2</v>
      </c>
      <c r="U32" s="13"/>
      <c r="V32" s="13">
        <f t="shared" si="10"/>
        <v>1</v>
      </c>
      <c r="W32" s="13"/>
      <c r="X32" s="13">
        <f t="shared" si="10"/>
        <v>1</v>
      </c>
      <c r="Y32" s="13"/>
      <c r="Z32" s="13">
        <f t="shared" si="10"/>
        <v>2</v>
      </c>
      <c r="AA32" s="13"/>
      <c r="AB32" s="13">
        <f t="shared" si="10"/>
        <v>2</v>
      </c>
      <c r="AC32" s="13">
        <f t="shared" si="10"/>
        <v>1</v>
      </c>
      <c r="AD32" s="13">
        <f t="shared" si="10"/>
        <v>1</v>
      </c>
      <c r="AE32" s="13">
        <f t="shared" si="10"/>
        <v>2</v>
      </c>
      <c r="AF32" s="13">
        <f t="shared" si="10"/>
        <v>0</v>
      </c>
      <c r="AG32" s="23">
        <f t="shared" si="0"/>
        <v>15</v>
      </c>
      <c r="AH32" s="10">
        <f t="shared" si="1"/>
        <v>1</v>
      </c>
      <c r="AI32" s="27">
        <f t="shared" si="2"/>
        <v>6.6666666666666666E-2</v>
      </c>
      <c r="AJ32" s="28" t="s">
        <v>77</v>
      </c>
      <c r="AK32" s="45"/>
      <c r="AL32" s="52"/>
      <c r="AM32" s="45"/>
      <c r="AN32" s="46"/>
    </row>
    <row r="33" spans="1:40" ht="99" customHeight="1" x14ac:dyDescent="0.45">
      <c r="A33" s="5" t="s">
        <v>180</v>
      </c>
      <c r="B33" s="6" t="s">
        <v>183</v>
      </c>
      <c r="C33" s="439" t="s">
        <v>32</v>
      </c>
      <c r="D33" s="7" t="s">
        <v>18</v>
      </c>
      <c r="E33" s="5" t="s">
        <v>108</v>
      </c>
      <c r="F33" s="5" t="s">
        <v>26</v>
      </c>
      <c r="G33" s="5" t="s">
        <v>27</v>
      </c>
      <c r="H33" s="7" t="s">
        <v>14</v>
      </c>
      <c r="I33" s="26" t="s">
        <v>31</v>
      </c>
      <c r="J33" s="5" t="s">
        <v>62</v>
      </c>
      <c r="K33" s="5" t="s">
        <v>63</v>
      </c>
      <c r="L33" s="14" t="s">
        <v>26</v>
      </c>
      <c r="M33" s="9" t="s">
        <v>11</v>
      </c>
      <c r="N33" s="10"/>
      <c r="O33" s="10"/>
      <c r="P33" s="10">
        <v>1</v>
      </c>
      <c r="Q33" s="38">
        <v>0</v>
      </c>
      <c r="R33" s="10"/>
      <c r="S33" s="10"/>
      <c r="T33" s="10">
        <v>1</v>
      </c>
      <c r="U33" s="10"/>
      <c r="V33" s="10"/>
      <c r="W33" s="10"/>
      <c r="X33" s="10">
        <v>1</v>
      </c>
      <c r="Y33" s="10"/>
      <c r="Z33" s="10"/>
      <c r="AA33" s="10"/>
      <c r="AB33" s="10">
        <v>1</v>
      </c>
      <c r="AC33" s="10"/>
      <c r="AD33" s="10">
        <v>1</v>
      </c>
      <c r="AE33" s="10"/>
      <c r="AF33" s="10"/>
      <c r="AG33" s="23">
        <f t="shared" si="0"/>
        <v>5</v>
      </c>
      <c r="AH33" s="10">
        <f t="shared" si="1"/>
        <v>0</v>
      </c>
      <c r="AI33" s="27">
        <f t="shared" si="2"/>
        <v>0</v>
      </c>
      <c r="AJ33" s="42" t="s">
        <v>78</v>
      </c>
      <c r="AK33" s="45"/>
      <c r="AL33" s="52"/>
      <c r="AM33" s="45"/>
      <c r="AN33" s="46" t="s">
        <v>245</v>
      </c>
    </row>
    <row r="34" spans="1:40" s="22" customFormat="1" ht="74.25" customHeight="1" x14ac:dyDescent="0.45">
      <c r="A34" s="5" t="s">
        <v>180</v>
      </c>
      <c r="B34" s="6" t="s">
        <v>183</v>
      </c>
      <c r="C34" s="440"/>
      <c r="D34" s="7" t="s">
        <v>18</v>
      </c>
      <c r="E34" s="441" t="s">
        <v>198</v>
      </c>
      <c r="F34" s="442"/>
      <c r="G34" s="442"/>
      <c r="H34" s="442"/>
      <c r="I34" s="442"/>
      <c r="J34" s="442"/>
      <c r="K34" s="442"/>
      <c r="L34" s="443"/>
      <c r="M34" s="11" t="s">
        <v>225</v>
      </c>
      <c r="N34" s="13">
        <f>SUM(N33:N33)</f>
        <v>0</v>
      </c>
      <c r="O34" s="13">
        <f>SUM(O33:O33)</f>
        <v>0</v>
      </c>
      <c r="P34" s="13">
        <f t="shared" ref="P34:AF34" si="11">SUM(P33:P33)</f>
        <v>1</v>
      </c>
      <c r="Q34" s="13">
        <f t="shared" si="11"/>
        <v>0</v>
      </c>
      <c r="R34" s="13">
        <f t="shared" si="11"/>
        <v>0</v>
      </c>
      <c r="S34" s="13"/>
      <c r="T34" s="13">
        <f t="shared" si="11"/>
        <v>1</v>
      </c>
      <c r="U34" s="13"/>
      <c r="V34" s="13">
        <f t="shared" si="11"/>
        <v>0</v>
      </c>
      <c r="W34" s="13"/>
      <c r="X34" s="13">
        <f t="shared" si="11"/>
        <v>1</v>
      </c>
      <c r="Y34" s="13"/>
      <c r="Z34" s="13">
        <f t="shared" si="11"/>
        <v>0</v>
      </c>
      <c r="AA34" s="13"/>
      <c r="AB34" s="13">
        <f t="shared" si="11"/>
        <v>1</v>
      </c>
      <c r="AC34" s="13">
        <f t="shared" si="11"/>
        <v>0</v>
      </c>
      <c r="AD34" s="13">
        <f t="shared" si="11"/>
        <v>1</v>
      </c>
      <c r="AE34" s="13">
        <f t="shared" si="11"/>
        <v>0</v>
      </c>
      <c r="AF34" s="13">
        <f t="shared" si="11"/>
        <v>0</v>
      </c>
      <c r="AG34" s="23">
        <f t="shared" si="0"/>
        <v>5</v>
      </c>
      <c r="AH34" s="10">
        <f t="shared" si="1"/>
        <v>0</v>
      </c>
      <c r="AI34" s="27">
        <f t="shared" si="2"/>
        <v>0</v>
      </c>
      <c r="AJ34" s="28" t="s">
        <v>77</v>
      </c>
      <c r="AK34" s="45"/>
      <c r="AL34" s="52"/>
      <c r="AM34" s="45"/>
      <c r="AN34" s="46"/>
    </row>
    <row r="35" spans="1:40" ht="74.25" customHeight="1" x14ac:dyDescent="0.45">
      <c r="A35" s="5" t="s">
        <v>180</v>
      </c>
      <c r="B35" s="6" t="s">
        <v>183</v>
      </c>
      <c r="C35" s="439" t="s">
        <v>144</v>
      </c>
      <c r="D35" s="7" t="s">
        <v>184</v>
      </c>
      <c r="E35" s="445" t="s">
        <v>127</v>
      </c>
      <c r="F35" s="5" t="s">
        <v>128</v>
      </c>
      <c r="G35" s="5" t="s">
        <v>34</v>
      </c>
      <c r="H35" s="7" t="s">
        <v>14</v>
      </c>
      <c r="I35" s="26" t="s">
        <v>129</v>
      </c>
      <c r="J35" s="5" t="s">
        <v>130</v>
      </c>
      <c r="K35" s="5" t="s">
        <v>131</v>
      </c>
      <c r="L35" s="5" t="s">
        <v>132</v>
      </c>
      <c r="M35" s="9" t="s">
        <v>11</v>
      </c>
      <c r="N35" s="10">
        <v>1</v>
      </c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23">
        <f t="shared" si="0"/>
        <v>1</v>
      </c>
      <c r="AH35" s="10">
        <f t="shared" si="1"/>
        <v>0</v>
      </c>
      <c r="AI35" s="27">
        <f t="shared" si="2"/>
        <v>0</v>
      </c>
      <c r="AJ35" s="42"/>
      <c r="AK35" s="45"/>
      <c r="AL35" s="52" t="s">
        <v>242</v>
      </c>
      <c r="AM35" s="45"/>
      <c r="AN35" s="46"/>
    </row>
    <row r="36" spans="1:40" ht="74.25" customHeight="1" x14ac:dyDescent="0.45">
      <c r="A36" s="5" t="s">
        <v>180</v>
      </c>
      <c r="B36" s="6" t="s">
        <v>183</v>
      </c>
      <c r="C36" s="440"/>
      <c r="D36" s="7" t="s">
        <v>184</v>
      </c>
      <c r="E36" s="445"/>
      <c r="F36" s="5" t="s">
        <v>128</v>
      </c>
      <c r="G36" s="5" t="s">
        <v>34</v>
      </c>
      <c r="H36" s="7" t="s">
        <v>15</v>
      </c>
      <c r="I36" s="26" t="s">
        <v>133</v>
      </c>
      <c r="J36" s="5" t="s">
        <v>134</v>
      </c>
      <c r="K36" s="5" t="s">
        <v>135</v>
      </c>
      <c r="L36" s="5" t="s">
        <v>132</v>
      </c>
      <c r="M36" s="9" t="s">
        <v>11</v>
      </c>
      <c r="N36" s="10"/>
      <c r="O36" s="10"/>
      <c r="P36" s="10">
        <v>1</v>
      </c>
      <c r="Q36" s="24">
        <v>1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23">
        <f t="shared" si="0"/>
        <v>1</v>
      </c>
      <c r="AH36" s="10">
        <f t="shared" si="1"/>
        <v>1</v>
      </c>
      <c r="AI36" s="27">
        <f t="shared" si="2"/>
        <v>1</v>
      </c>
      <c r="AJ36" s="42"/>
      <c r="AK36" s="45"/>
      <c r="AL36" s="52"/>
      <c r="AM36" s="49" t="s">
        <v>190</v>
      </c>
      <c r="AN36" s="46"/>
    </row>
    <row r="37" spans="1:40" ht="74.25" customHeight="1" x14ac:dyDescent="0.45">
      <c r="A37" s="5" t="s">
        <v>180</v>
      </c>
      <c r="B37" s="6" t="s">
        <v>183</v>
      </c>
      <c r="C37" s="440"/>
      <c r="D37" s="7" t="s">
        <v>184</v>
      </c>
      <c r="E37" s="445"/>
      <c r="F37" s="5" t="s">
        <v>128</v>
      </c>
      <c r="G37" s="5" t="s">
        <v>27</v>
      </c>
      <c r="H37" s="7" t="s">
        <v>28</v>
      </c>
      <c r="I37" s="26" t="s">
        <v>136</v>
      </c>
      <c r="J37" s="5" t="s">
        <v>137</v>
      </c>
      <c r="K37" s="5" t="s">
        <v>138</v>
      </c>
      <c r="L37" s="5" t="s">
        <v>139</v>
      </c>
      <c r="M37" s="9" t="s">
        <v>11</v>
      </c>
      <c r="N37" s="10">
        <v>1</v>
      </c>
      <c r="O37" s="10"/>
      <c r="P37" s="10">
        <v>1</v>
      </c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>
        <v>1</v>
      </c>
      <c r="AG37" s="23">
        <f t="shared" si="0"/>
        <v>3</v>
      </c>
      <c r="AH37" s="10">
        <f t="shared" si="1"/>
        <v>0</v>
      </c>
      <c r="AI37" s="27">
        <f t="shared" si="2"/>
        <v>0</v>
      </c>
      <c r="AJ37" s="42"/>
      <c r="AK37" s="45"/>
      <c r="AL37" s="46" t="s">
        <v>242</v>
      </c>
      <c r="AM37" s="45"/>
      <c r="AN37" s="46" t="s">
        <v>242</v>
      </c>
    </row>
    <row r="38" spans="1:40" ht="74.25" customHeight="1" x14ac:dyDescent="0.45">
      <c r="A38" s="5" t="s">
        <v>180</v>
      </c>
      <c r="B38" s="6" t="s">
        <v>183</v>
      </c>
      <c r="C38" s="440"/>
      <c r="D38" s="7" t="s">
        <v>184</v>
      </c>
      <c r="E38" s="445"/>
      <c r="F38" s="5" t="s">
        <v>128</v>
      </c>
      <c r="G38" s="5" t="s">
        <v>34</v>
      </c>
      <c r="H38" s="7" t="s">
        <v>140</v>
      </c>
      <c r="I38" s="26" t="s">
        <v>141</v>
      </c>
      <c r="J38" s="5" t="s">
        <v>142</v>
      </c>
      <c r="K38" s="5" t="s">
        <v>143</v>
      </c>
      <c r="L38" s="5" t="s">
        <v>132</v>
      </c>
      <c r="M38" s="9" t="s">
        <v>11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>
        <v>1</v>
      </c>
      <c r="AG38" s="23">
        <f t="shared" si="0"/>
        <v>1</v>
      </c>
      <c r="AH38" s="10">
        <f t="shared" si="1"/>
        <v>0</v>
      </c>
      <c r="AI38" s="27">
        <f t="shared" si="2"/>
        <v>0</v>
      </c>
      <c r="AJ38" s="42"/>
      <c r="AK38" s="45"/>
      <c r="AL38" s="52"/>
      <c r="AM38" s="45"/>
      <c r="AN38" s="46"/>
    </row>
    <row r="39" spans="1:40" s="22" customFormat="1" ht="74.25" customHeight="1" x14ac:dyDescent="0.45">
      <c r="A39" s="5" t="s">
        <v>180</v>
      </c>
      <c r="B39" s="6" t="s">
        <v>183</v>
      </c>
      <c r="C39" s="440"/>
      <c r="D39" s="7" t="s">
        <v>184</v>
      </c>
      <c r="E39" s="441" t="s">
        <v>199</v>
      </c>
      <c r="F39" s="442"/>
      <c r="G39" s="442"/>
      <c r="H39" s="442"/>
      <c r="I39" s="442"/>
      <c r="J39" s="442"/>
      <c r="K39" s="442"/>
      <c r="L39" s="443"/>
      <c r="M39" s="11" t="s">
        <v>226</v>
      </c>
      <c r="N39" s="13">
        <f>SUM(N35,N36,N38)</f>
        <v>1</v>
      </c>
      <c r="O39" s="13">
        <f>SUM(O35,O36,O38)</f>
        <v>0</v>
      </c>
      <c r="P39" s="13">
        <f t="shared" ref="P39:AF39" si="12">SUM(P35,P36,P38)</f>
        <v>1</v>
      </c>
      <c r="Q39" s="13">
        <f>SUM(Q35,Q36,Q38)</f>
        <v>1</v>
      </c>
      <c r="R39" s="13">
        <f t="shared" si="12"/>
        <v>0</v>
      </c>
      <c r="S39" s="13"/>
      <c r="T39" s="13">
        <f t="shared" si="12"/>
        <v>0</v>
      </c>
      <c r="U39" s="13"/>
      <c r="V39" s="13">
        <f t="shared" si="12"/>
        <v>0</v>
      </c>
      <c r="W39" s="13"/>
      <c r="X39" s="13">
        <f t="shared" si="12"/>
        <v>0</v>
      </c>
      <c r="Y39" s="13"/>
      <c r="Z39" s="13">
        <f t="shared" si="12"/>
        <v>0</v>
      </c>
      <c r="AA39" s="13"/>
      <c r="AB39" s="13">
        <f t="shared" si="12"/>
        <v>0</v>
      </c>
      <c r="AC39" s="13">
        <f t="shared" si="12"/>
        <v>0</v>
      </c>
      <c r="AD39" s="13">
        <f t="shared" si="12"/>
        <v>0</v>
      </c>
      <c r="AE39" s="13">
        <f t="shared" si="12"/>
        <v>0</v>
      </c>
      <c r="AF39" s="13">
        <f t="shared" si="12"/>
        <v>1</v>
      </c>
      <c r="AG39" s="23">
        <f t="shared" si="0"/>
        <v>3</v>
      </c>
      <c r="AH39" s="10">
        <f t="shared" si="1"/>
        <v>1</v>
      </c>
      <c r="AI39" s="27">
        <f t="shared" si="2"/>
        <v>0.33333333333333331</v>
      </c>
      <c r="AJ39" s="43"/>
      <c r="AK39" s="45"/>
      <c r="AL39" s="52"/>
      <c r="AM39" s="45"/>
      <c r="AN39" s="46"/>
    </row>
    <row r="40" spans="1:40" ht="74.25" customHeight="1" x14ac:dyDescent="0.45">
      <c r="A40" s="5" t="s">
        <v>180</v>
      </c>
      <c r="B40" s="6" t="s">
        <v>183</v>
      </c>
      <c r="C40" s="439" t="s">
        <v>144</v>
      </c>
      <c r="D40" s="7" t="s">
        <v>185</v>
      </c>
      <c r="E40" s="444" t="s">
        <v>145</v>
      </c>
      <c r="F40" s="5" t="s">
        <v>128</v>
      </c>
      <c r="G40" s="5" t="s">
        <v>34</v>
      </c>
      <c r="H40" s="7" t="s">
        <v>14</v>
      </c>
      <c r="I40" s="26" t="s">
        <v>146</v>
      </c>
      <c r="J40" s="5" t="s">
        <v>147</v>
      </c>
      <c r="K40" s="5" t="s">
        <v>148</v>
      </c>
      <c r="L40" s="5" t="s">
        <v>132</v>
      </c>
      <c r="M40" s="9" t="s">
        <v>11</v>
      </c>
      <c r="N40" s="10"/>
      <c r="O40" s="10"/>
      <c r="P40" s="10"/>
      <c r="Q40" s="10"/>
      <c r="R40" s="10"/>
      <c r="S40" s="10"/>
      <c r="T40" s="10">
        <v>1</v>
      </c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23">
        <f t="shared" si="0"/>
        <v>1</v>
      </c>
      <c r="AH40" s="10">
        <f t="shared" si="1"/>
        <v>0</v>
      </c>
      <c r="AI40" s="27">
        <f t="shared" si="2"/>
        <v>0</v>
      </c>
      <c r="AJ40" s="42"/>
      <c r="AK40" s="45"/>
      <c r="AL40" s="52"/>
      <c r="AM40" s="45"/>
      <c r="AN40" s="46"/>
    </row>
    <row r="41" spans="1:40" ht="74.25" customHeight="1" x14ac:dyDescent="0.45">
      <c r="A41" s="5" t="s">
        <v>180</v>
      </c>
      <c r="B41" s="6" t="s">
        <v>183</v>
      </c>
      <c r="C41" s="440"/>
      <c r="D41" s="7" t="s">
        <v>185</v>
      </c>
      <c r="E41" s="444"/>
      <c r="F41" s="5" t="s">
        <v>128</v>
      </c>
      <c r="G41" s="5" t="s">
        <v>34</v>
      </c>
      <c r="H41" s="7" t="s">
        <v>15</v>
      </c>
      <c r="I41" s="26" t="s">
        <v>149</v>
      </c>
      <c r="J41" s="5" t="s">
        <v>150</v>
      </c>
      <c r="K41" s="5" t="s">
        <v>151</v>
      </c>
      <c r="L41" s="5" t="s">
        <v>132</v>
      </c>
      <c r="M41" s="9" t="s">
        <v>11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>
        <v>1</v>
      </c>
      <c r="Y41" s="10"/>
      <c r="Z41" s="10"/>
      <c r="AA41" s="10"/>
      <c r="AB41" s="10"/>
      <c r="AC41" s="10"/>
      <c r="AD41" s="10"/>
      <c r="AE41" s="10"/>
      <c r="AF41" s="10"/>
      <c r="AG41" s="23">
        <f t="shared" si="0"/>
        <v>1</v>
      </c>
      <c r="AH41" s="10">
        <f t="shared" si="1"/>
        <v>0</v>
      </c>
      <c r="AI41" s="27">
        <f t="shared" si="2"/>
        <v>0</v>
      </c>
      <c r="AJ41" s="42"/>
      <c r="AK41" s="45"/>
      <c r="AL41" s="52"/>
      <c r="AM41" s="45"/>
      <c r="AN41" s="46"/>
    </row>
    <row r="42" spans="1:40" ht="74.25" customHeight="1" x14ac:dyDescent="0.45">
      <c r="A42" s="5" t="s">
        <v>180</v>
      </c>
      <c r="B42" s="6" t="s">
        <v>183</v>
      </c>
      <c r="C42" s="440"/>
      <c r="D42" s="7" t="s">
        <v>185</v>
      </c>
      <c r="E42" s="444"/>
      <c r="F42" s="5" t="s">
        <v>128</v>
      </c>
      <c r="G42" s="5" t="s">
        <v>34</v>
      </c>
      <c r="H42" s="7" t="s">
        <v>28</v>
      </c>
      <c r="I42" s="26" t="s">
        <v>152</v>
      </c>
      <c r="J42" s="5" t="s">
        <v>153</v>
      </c>
      <c r="K42" s="5" t="s">
        <v>154</v>
      </c>
      <c r="L42" s="5" t="s">
        <v>132</v>
      </c>
      <c r="M42" s="9" t="s">
        <v>11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>
        <v>1</v>
      </c>
      <c r="Y42" s="10"/>
      <c r="Z42" s="10"/>
      <c r="AA42" s="10"/>
      <c r="AB42" s="10"/>
      <c r="AC42" s="10"/>
      <c r="AD42" s="10"/>
      <c r="AE42" s="10"/>
      <c r="AF42" s="10"/>
      <c r="AG42" s="23">
        <f t="shared" si="0"/>
        <v>1</v>
      </c>
      <c r="AH42" s="10">
        <f t="shared" si="1"/>
        <v>0</v>
      </c>
      <c r="AI42" s="27">
        <f t="shared" si="2"/>
        <v>0</v>
      </c>
      <c r="AJ42" s="44"/>
      <c r="AK42" s="45"/>
      <c r="AL42" s="52"/>
      <c r="AM42" s="45"/>
      <c r="AN42" s="46"/>
    </row>
    <row r="43" spans="1:40" ht="74.25" customHeight="1" x14ac:dyDescent="0.45">
      <c r="A43" s="5" t="s">
        <v>180</v>
      </c>
      <c r="B43" s="6" t="s">
        <v>183</v>
      </c>
      <c r="C43" s="440"/>
      <c r="D43" s="7" t="s">
        <v>185</v>
      </c>
      <c r="E43" s="444"/>
      <c r="F43" s="5" t="s">
        <v>128</v>
      </c>
      <c r="G43" s="5" t="s">
        <v>34</v>
      </c>
      <c r="H43" s="7" t="s">
        <v>29</v>
      </c>
      <c r="I43" s="26" t="s">
        <v>155</v>
      </c>
      <c r="J43" s="5" t="s">
        <v>156</v>
      </c>
      <c r="K43" s="5" t="s">
        <v>157</v>
      </c>
      <c r="L43" s="5" t="s">
        <v>132</v>
      </c>
      <c r="M43" s="9" t="s">
        <v>11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>
        <v>1</v>
      </c>
      <c r="AA43" s="10"/>
      <c r="AB43" s="10"/>
      <c r="AC43" s="10"/>
      <c r="AD43" s="10"/>
      <c r="AE43" s="10"/>
      <c r="AF43" s="10"/>
      <c r="AG43" s="23">
        <f t="shared" si="0"/>
        <v>1</v>
      </c>
      <c r="AH43" s="10">
        <f t="shared" si="1"/>
        <v>0</v>
      </c>
      <c r="AI43" s="27">
        <f t="shared" si="2"/>
        <v>0</v>
      </c>
      <c r="AJ43" s="44"/>
      <c r="AK43" s="45"/>
      <c r="AL43" s="52"/>
      <c r="AM43" s="45"/>
      <c r="AN43" s="46"/>
    </row>
    <row r="44" spans="1:40" ht="74.25" customHeight="1" x14ac:dyDescent="0.45">
      <c r="A44" s="5" t="s">
        <v>180</v>
      </c>
      <c r="B44" s="6" t="s">
        <v>183</v>
      </c>
      <c r="C44" s="440"/>
      <c r="D44" s="7" t="s">
        <v>185</v>
      </c>
      <c r="E44" s="444"/>
      <c r="F44" s="5" t="s">
        <v>128</v>
      </c>
      <c r="G44" s="5" t="s">
        <v>27</v>
      </c>
      <c r="H44" s="7" t="s">
        <v>140</v>
      </c>
      <c r="I44" s="26" t="s">
        <v>158</v>
      </c>
      <c r="J44" s="5" t="s">
        <v>159</v>
      </c>
      <c r="K44" s="5" t="s">
        <v>160</v>
      </c>
      <c r="L44" s="5" t="s">
        <v>132</v>
      </c>
      <c r="M44" s="9" t="s">
        <v>11</v>
      </c>
      <c r="N44" s="10"/>
      <c r="O44" s="10"/>
      <c r="P44" s="10">
        <v>1</v>
      </c>
      <c r="Q44" s="38">
        <v>0</v>
      </c>
      <c r="R44" s="10">
        <v>1</v>
      </c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23">
        <f t="shared" si="0"/>
        <v>2</v>
      </c>
      <c r="AH44" s="10">
        <f t="shared" si="1"/>
        <v>0</v>
      </c>
      <c r="AI44" s="27">
        <f t="shared" si="2"/>
        <v>0</v>
      </c>
      <c r="AJ44" s="44"/>
      <c r="AK44" s="45"/>
      <c r="AL44" s="52"/>
      <c r="AM44" s="45"/>
      <c r="AN44" s="46" t="s">
        <v>242</v>
      </c>
    </row>
    <row r="45" spans="1:40" ht="74.25" customHeight="1" x14ac:dyDescent="0.45">
      <c r="A45" s="5" t="s">
        <v>180</v>
      </c>
      <c r="B45" s="6" t="s">
        <v>183</v>
      </c>
      <c r="C45" s="440"/>
      <c r="D45" s="7" t="s">
        <v>185</v>
      </c>
      <c r="E45" s="444"/>
      <c r="F45" s="5" t="s">
        <v>128</v>
      </c>
      <c r="G45" s="5" t="s">
        <v>34</v>
      </c>
      <c r="H45" s="7" t="s">
        <v>161</v>
      </c>
      <c r="I45" s="26" t="s">
        <v>162</v>
      </c>
      <c r="J45" s="5" t="s">
        <v>163</v>
      </c>
      <c r="K45" s="5" t="s">
        <v>164</v>
      </c>
      <c r="L45" s="5" t="s">
        <v>139</v>
      </c>
      <c r="M45" s="9" t="s">
        <v>11</v>
      </c>
      <c r="N45" s="10"/>
      <c r="O45" s="10"/>
      <c r="P45" s="10"/>
      <c r="Q45" s="10"/>
      <c r="R45" s="10"/>
      <c r="S45" s="10"/>
      <c r="T45" s="10">
        <v>1</v>
      </c>
      <c r="U45" s="10"/>
      <c r="V45" s="10"/>
      <c r="W45" s="10"/>
      <c r="X45" s="10">
        <v>1</v>
      </c>
      <c r="Y45" s="10"/>
      <c r="Z45" s="10">
        <v>1</v>
      </c>
      <c r="AA45" s="10"/>
      <c r="AB45" s="10"/>
      <c r="AC45" s="10"/>
      <c r="AD45" s="10"/>
      <c r="AE45" s="10"/>
      <c r="AF45" s="10"/>
      <c r="AG45" s="23">
        <f t="shared" si="0"/>
        <v>3</v>
      </c>
      <c r="AH45" s="10">
        <f t="shared" si="1"/>
        <v>0</v>
      </c>
      <c r="AI45" s="27">
        <f t="shared" si="2"/>
        <v>0</v>
      </c>
      <c r="AJ45" s="44"/>
      <c r="AK45" s="45"/>
      <c r="AL45" s="52"/>
      <c r="AM45" s="45"/>
      <c r="AN45" s="46"/>
    </row>
    <row r="46" spans="1:40" s="22" customFormat="1" ht="74.25" customHeight="1" x14ac:dyDescent="0.45">
      <c r="A46" s="5" t="s">
        <v>180</v>
      </c>
      <c r="B46" s="6" t="s">
        <v>183</v>
      </c>
      <c r="C46" s="440"/>
      <c r="D46" s="7" t="s">
        <v>185</v>
      </c>
      <c r="E46" s="441" t="s">
        <v>200</v>
      </c>
      <c r="F46" s="442"/>
      <c r="G46" s="442"/>
      <c r="H46" s="442"/>
      <c r="I46" s="442"/>
      <c r="J46" s="442"/>
      <c r="K46" s="442"/>
      <c r="L46" s="443"/>
      <c r="M46" s="11" t="s">
        <v>227</v>
      </c>
      <c r="N46" s="13">
        <f>SUM(N40:N45)</f>
        <v>0</v>
      </c>
      <c r="O46" s="13">
        <f>SUM(O40:O45)</f>
        <v>0</v>
      </c>
      <c r="P46" s="13">
        <f>SUM(P40:P45)</f>
        <v>1</v>
      </c>
      <c r="Q46" s="13">
        <f>SUM(Q40:Q45)</f>
        <v>0</v>
      </c>
      <c r="R46" s="13">
        <f t="shared" ref="R46:AF46" si="13">SUM(R40:R45)</f>
        <v>1</v>
      </c>
      <c r="S46" s="13"/>
      <c r="T46" s="13">
        <f t="shared" si="13"/>
        <v>2</v>
      </c>
      <c r="U46" s="13"/>
      <c r="V46" s="13">
        <f t="shared" si="13"/>
        <v>0</v>
      </c>
      <c r="W46" s="13"/>
      <c r="X46" s="13">
        <f t="shared" si="13"/>
        <v>3</v>
      </c>
      <c r="Y46" s="13"/>
      <c r="Z46" s="13">
        <f t="shared" si="13"/>
        <v>2</v>
      </c>
      <c r="AA46" s="13"/>
      <c r="AB46" s="13">
        <f t="shared" si="13"/>
        <v>0</v>
      </c>
      <c r="AC46" s="13">
        <f t="shared" si="13"/>
        <v>0</v>
      </c>
      <c r="AD46" s="13">
        <f t="shared" si="13"/>
        <v>0</v>
      </c>
      <c r="AE46" s="13">
        <f t="shared" si="13"/>
        <v>0</v>
      </c>
      <c r="AF46" s="13">
        <f t="shared" si="13"/>
        <v>0</v>
      </c>
      <c r="AG46" s="23">
        <f t="shared" si="0"/>
        <v>9</v>
      </c>
      <c r="AH46" s="10">
        <f t="shared" si="1"/>
        <v>0</v>
      </c>
      <c r="AI46" s="27">
        <f t="shared" si="2"/>
        <v>0</v>
      </c>
      <c r="AJ46" s="43"/>
      <c r="AK46" s="45"/>
      <c r="AL46" s="52"/>
      <c r="AM46" s="45"/>
      <c r="AN46" s="46"/>
    </row>
    <row r="47" spans="1:40" ht="74.25" customHeight="1" x14ac:dyDescent="0.45">
      <c r="A47" s="5" t="s">
        <v>180</v>
      </c>
      <c r="B47" s="6" t="s">
        <v>183</v>
      </c>
      <c r="C47" s="444" t="s">
        <v>144</v>
      </c>
      <c r="D47" s="7" t="s">
        <v>186</v>
      </c>
      <c r="E47" s="444" t="s">
        <v>165</v>
      </c>
      <c r="F47" s="444" t="s">
        <v>128</v>
      </c>
      <c r="G47" s="5" t="s">
        <v>34</v>
      </c>
      <c r="H47" s="7" t="s">
        <v>14</v>
      </c>
      <c r="I47" s="26" t="s">
        <v>166</v>
      </c>
      <c r="J47" s="5" t="s">
        <v>167</v>
      </c>
      <c r="K47" s="5" t="s">
        <v>168</v>
      </c>
      <c r="L47" s="5" t="s">
        <v>169</v>
      </c>
      <c r="M47" s="9" t="s">
        <v>11</v>
      </c>
      <c r="N47" s="10"/>
      <c r="O47" s="10"/>
      <c r="P47" s="10"/>
      <c r="Q47" s="10"/>
      <c r="R47" s="10">
        <v>25</v>
      </c>
      <c r="S47" s="10"/>
      <c r="T47" s="10">
        <v>20</v>
      </c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23">
        <f t="shared" si="0"/>
        <v>45</v>
      </c>
      <c r="AH47" s="10">
        <f t="shared" si="1"/>
        <v>0</v>
      </c>
      <c r="AI47" s="27">
        <f t="shared" si="2"/>
        <v>0</v>
      </c>
      <c r="AJ47" s="44"/>
      <c r="AK47" s="45"/>
      <c r="AL47" s="52"/>
      <c r="AM47" s="45"/>
      <c r="AN47" s="46"/>
    </row>
    <row r="48" spans="1:40" ht="74.25" customHeight="1" x14ac:dyDescent="0.45">
      <c r="A48" s="5" t="s">
        <v>180</v>
      </c>
      <c r="B48" s="6" t="s">
        <v>183</v>
      </c>
      <c r="C48" s="444"/>
      <c r="D48" s="7" t="s">
        <v>186</v>
      </c>
      <c r="E48" s="444"/>
      <c r="F48" s="444"/>
      <c r="G48" s="5" t="s">
        <v>34</v>
      </c>
      <c r="H48" s="7" t="s">
        <v>15</v>
      </c>
      <c r="I48" s="26" t="s">
        <v>170</v>
      </c>
      <c r="J48" s="5" t="s">
        <v>171</v>
      </c>
      <c r="K48" s="5" t="s">
        <v>172</v>
      </c>
      <c r="L48" s="5" t="s">
        <v>26</v>
      </c>
      <c r="M48" s="9" t="s">
        <v>11</v>
      </c>
      <c r="N48" s="10"/>
      <c r="O48" s="10"/>
      <c r="P48" s="10"/>
      <c r="Q48" s="10"/>
      <c r="R48" s="10"/>
      <c r="S48" s="10"/>
      <c r="T48" s="10"/>
      <c r="U48" s="10"/>
      <c r="V48" s="10">
        <v>1</v>
      </c>
      <c r="W48" s="10"/>
      <c r="X48" s="10">
        <v>1</v>
      </c>
      <c r="Y48" s="10"/>
      <c r="Z48" s="10"/>
      <c r="AA48" s="10"/>
      <c r="AB48" s="10"/>
      <c r="AC48" s="10"/>
      <c r="AD48" s="10"/>
      <c r="AE48" s="10"/>
      <c r="AF48" s="10"/>
      <c r="AG48" s="23">
        <f t="shared" si="0"/>
        <v>2</v>
      </c>
      <c r="AH48" s="10">
        <f t="shared" si="1"/>
        <v>0</v>
      </c>
      <c r="AI48" s="27">
        <f t="shared" si="2"/>
        <v>0</v>
      </c>
      <c r="AJ48" s="44"/>
      <c r="AK48" s="45"/>
      <c r="AL48" s="52"/>
      <c r="AM48" s="45"/>
      <c r="AN48" s="46"/>
    </row>
    <row r="49" spans="1:40" ht="74.25" customHeight="1" x14ac:dyDescent="0.45">
      <c r="A49" s="5" t="s">
        <v>180</v>
      </c>
      <c r="B49" s="6" t="s">
        <v>183</v>
      </c>
      <c r="C49" s="444"/>
      <c r="D49" s="7" t="s">
        <v>186</v>
      </c>
      <c r="E49" s="444"/>
      <c r="F49" s="444"/>
      <c r="G49" s="5" t="s">
        <v>34</v>
      </c>
      <c r="H49" s="7"/>
      <c r="I49" s="26" t="s">
        <v>173</v>
      </c>
      <c r="J49" s="5" t="s">
        <v>174</v>
      </c>
      <c r="K49" s="5" t="s">
        <v>175</v>
      </c>
      <c r="L49" s="5" t="s">
        <v>176</v>
      </c>
      <c r="M49" s="9" t="s">
        <v>11</v>
      </c>
      <c r="N49" s="10"/>
      <c r="O49" s="10"/>
      <c r="P49" s="10"/>
      <c r="Q49" s="10"/>
      <c r="R49" s="10"/>
      <c r="S49" s="10"/>
      <c r="T49" s="10"/>
      <c r="U49" s="10"/>
      <c r="V49" s="16"/>
      <c r="W49" s="16"/>
      <c r="X49" s="10">
        <v>25</v>
      </c>
      <c r="Y49" s="10"/>
      <c r="Z49" s="10">
        <v>30</v>
      </c>
      <c r="AA49" s="10"/>
      <c r="AB49" s="10"/>
      <c r="AC49" s="10"/>
      <c r="AD49" s="10"/>
      <c r="AE49" s="10"/>
      <c r="AF49" s="10"/>
      <c r="AG49" s="23">
        <f t="shared" si="0"/>
        <v>55</v>
      </c>
      <c r="AH49" s="10">
        <f t="shared" si="1"/>
        <v>0</v>
      </c>
      <c r="AI49" s="27">
        <f t="shared" si="2"/>
        <v>0</v>
      </c>
      <c r="AJ49" s="44"/>
      <c r="AK49" s="45"/>
      <c r="AL49" s="52"/>
      <c r="AM49" s="45"/>
      <c r="AN49" s="46"/>
    </row>
    <row r="50" spans="1:40" ht="74.25" customHeight="1" x14ac:dyDescent="0.45">
      <c r="A50" s="5" t="s">
        <v>180</v>
      </c>
      <c r="B50" s="6" t="s">
        <v>183</v>
      </c>
      <c r="C50" s="444"/>
      <c r="D50" s="7" t="s">
        <v>186</v>
      </c>
      <c r="E50" s="444"/>
      <c r="F50" s="444"/>
      <c r="G50" s="5" t="s">
        <v>27</v>
      </c>
      <c r="H50" s="7" t="s">
        <v>16</v>
      </c>
      <c r="I50" s="26" t="s">
        <v>177</v>
      </c>
      <c r="J50" s="5" t="s">
        <v>178</v>
      </c>
      <c r="K50" s="5" t="s">
        <v>179</v>
      </c>
      <c r="L50" s="5" t="s">
        <v>139</v>
      </c>
      <c r="M50" s="9" t="s">
        <v>11</v>
      </c>
      <c r="N50" s="10"/>
      <c r="O50" s="10"/>
      <c r="P50" s="10">
        <v>1</v>
      </c>
      <c r="Q50" s="38">
        <v>0</v>
      </c>
      <c r="R50" s="10"/>
      <c r="S50" s="10"/>
      <c r="T50" s="10">
        <v>1</v>
      </c>
      <c r="U50" s="10"/>
      <c r="V50" s="10"/>
      <c r="W50" s="10"/>
      <c r="X50" s="10">
        <v>1</v>
      </c>
      <c r="Y50" s="10"/>
      <c r="Z50" s="10">
        <v>1</v>
      </c>
      <c r="AA50" s="10"/>
      <c r="AB50" s="10"/>
      <c r="AC50" s="10"/>
      <c r="AD50" s="10"/>
      <c r="AE50" s="10"/>
      <c r="AF50" s="10"/>
      <c r="AG50" s="23">
        <f t="shared" si="0"/>
        <v>4</v>
      </c>
      <c r="AH50" s="10">
        <f t="shared" si="1"/>
        <v>0</v>
      </c>
      <c r="AI50" s="27">
        <f t="shared" si="2"/>
        <v>0</v>
      </c>
      <c r="AJ50" s="44"/>
      <c r="AK50" s="45"/>
      <c r="AL50" s="52"/>
      <c r="AM50" s="45"/>
      <c r="AN50" s="46" t="s">
        <v>242</v>
      </c>
    </row>
    <row r="51" spans="1:40" s="22" customFormat="1" ht="74.25" customHeight="1" thickBot="1" x14ac:dyDescent="0.5">
      <c r="A51" s="5" t="s">
        <v>180</v>
      </c>
      <c r="B51" s="6" t="s">
        <v>183</v>
      </c>
      <c r="C51" s="444"/>
      <c r="D51" s="7" t="s">
        <v>186</v>
      </c>
      <c r="E51" s="442" t="s">
        <v>201</v>
      </c>
      <c r="F51" s="442"/>
      <c r="G51" s="442"/>
      <c r="H51" s="442"/>
      <c r="I51" s="442"/>
      <c r="J51" s="442"/>
      <c r="K51" s="442"/>
      <c r="L51" s="442"/>
      <c r="M51" s="11" t="s">
        <v>228</v>
      </c>
      <c r="N51" s="13">
        <f>SUM(N49)</f>
        <v>0</v>
      </c>
      <c r="O51" s="13">
        <f>SUM(O49)</f>
        <v>0</v>
      </c>
      <c r="P51" s="13">
        <f t="shared" ref="P51:AF51" si="14">SUM(P49)</f>
        <v>0</v>
      </c>
      <c r="Q51" s="13">
        <f>SUM(Q49)</f>
        <v>0</v>
      </c>
      <c r="R51" s="13">
        <f t="shared" si="14"/>
        <v>0</v>
      </c>
      <c r="S51" s="13"/>
      <c r="T51" s="13">
        <f t="shared" si="14"/>
        <v>0</v>
      </c>
      <c r="U51" s="13"/>
      <c r="V51" s="13">
        <f t="shared" si="14"/>
        <v>0</v>
      </c>
      <c r="W51" s="13"/>
      <c r="X51" s="13">
        <f>SUM(X49)</f>
        <v>25</v>
      </c>
      <c r="Y51" s="13"/>
      <c r="Z51" s="13">
        <f>SUM(Z49)</f>
        <v>30</v>
      </c>
      <c r="AA51" s="13"/>
      <c r="AB51" s="13">
        <f t="shared" si="14"/>
        <v>0</v>
      </c>
      <c r="AC51" s="13">
        <f t="shared" si="14"/>
        <v>0</v>
      </c>
      <c r="AD51" s="13">
        <f t="shared" si="14"/>
        <v>0</v>
      </c>
      <c r="AE51" s="13">
        <f t="shared" si="14"/>
        <v>0</v>
      </c>
      <c r="AF51" s="13">
        <f t="shared" si="14"/>
        <v>0</v>
      </c>
      <c r="AG51" s="23">
        <f t="shared" si="0"/>
        <v>55</v>
      </c>
      <c r="AH51" s="10">
        <f t="shared" si="1"/>
        <v>0</v>
      </c>
      <c r="AI51" s="27">
        <f t="shared" si="2"/>
        <v>0</v>
      </c>
      <c r="AJ51" s="43"/>
      <c r="AK51" s="50"/>
      <c r="AL51" s="54"/>
      <c r="AM51" s="50"/>
      <c r="AN51" s="51"/>
    </row>
    <row r="54" spans="1:40" ht="145.5" hidden="1" customHeight="1" x14ac:dyDescent="0.45">
      <c r="N54" s="60">
        <f>SUM(N51,N46,N39,N34,N32,N28,N23,N19,N17,N9)</f>
        <v>14</v>
      </c>
      <c r="O54" s="60">
        <f>SUM(O51,O46,O39,O34,O32,O28,O23,O19,O17,O9)</f>
        <v>19</v>
      </c>
      <c r="P54" s="60">
        <f>SUM(P51,P46,P39,P34,P32,P28,P23,P19,P17,P9)</f>
        <v>24</v>
      </c>
      <c r="Q54" s="60">
        <f>SUM(Q51,Q46,Q39,Q34,Q32,Q28,Q23,Q19,Q17,Q9)</f>
        <v>19</v>
      </c>
      <c r="R54" s="60">
        <f t="shared" ref="R54:AF54" si="15">SUM(R51,R46,R39,R34,R32,R28,R23,R19,R17,R9)</f>
        <v>32</v>
      </c>
      <c r="S54" s="60">
        <f t="shared" si="15"/>
        <v>0</v>
      </c>
      <c r="T54" s="60">
        <f t="shared" si="15"/>
        <v>26</v>
      </c>
      <c r="U54" s="60">
        <f t="shared" si="15"/>
        <v>0</v>
      </c>
      <c r="V54" s="60">
        <f t="shared" si="15"/>
        <v>19</v>
      </c>
      <c r="W54" s="60">
        <f t="shared" si="15"/>
        <v>0</v>
      </c>
      <c r="X54" s="60">
        <f t="shared" si="15"/>
        <v>60</v>
      </c>
      <c r="Y54" s="60">
        <f t="shared" si="15"/>
        <v>0</v>
      </c>
      <c r="Z54" s="60">
        <f t="shared" si="15"/>
        <v>52</v>
      </c>
      <c r="AA54" s="60">
        <f t="shared" si="15"/>
        <v>0</v>
      </c>
      <c r="AB54" s="60">
        <f t="shared" si="15"/>
        <v>22</v>
      </c>
      <c r="AC54" s="60">
        <f t="shared" si="15"/>
        <v>30</v>
      </c>
      <c r="AD54" s="60">
        <f t="shared" si="15"/>
        <v>22</v>
      </c>
      <c r="AE54" s="60">
        <f t="shared" si="15"/>
        <v>21</v>
      </c>
      <c r="AF54" s="60">
        <f t="shared" si="15"/>
        <v>22</v>
      </c>
      <c r="AG54" s="60">
        <f>SUM(AG51,AG46,AG39,AG34,AG32,AG28,AG23,AG19,AG17,AG9)</f>
        <v>344</v>
      </c>
      <c r="AH54" s="60">
        <f>SUM(AH51,AH46,AH39,AH34,AH32,AH28,AH23,AH19,AH17,AH9)</f>
        <v>38</v>
      </c>
      <c r="AI54" s="61">
        <f>+AH54/AG54</f>
        <v>0.11046511627906977</v>
      </c>
    </row>
    <row r="55" spans="1:40" ht="57" customHeight="1" x14ac:dyDescent="0.45"/>
  </sheetData>
  <mergeCells count="50">
    <mergeCell ref="AL4:AL5"/>
    <mergeCell ref="AK4:AK5"/>
    <mergeCell ref="AM4:AM5"/>
    <mergeCell ref="AN4:AN5"/>
    <mergeCell ref="D1:AJ2"/>
    <mergeCell ref="A4:L4"/>
    <mergeCell ref="M4:AF4"/>
    <mergeCell ref="AG4:AG5"/>
    <mergeCell ref="AJ4:AJ5"/>
    <mergeCell ref="AK3:AL3"/>
    <mergeCell ref="AM3:AN3"/>
    <mergeCell ref="C14:C17"/>
    <mergeCell ref="E14:E16"/>
    <mergeCell ref="E17:L17"/>
    <mergeCell ref="AI4:AI5"/>
    <mergeCell ref="AH4:AH5"/>
    <mergeCell ref="C10:C13"/>
    <mergeCell ref="E10:E12"/>
    <mergeCell ref="F10:F12"/>
    <mergeCell ref="E13:L13"/>
    <mergeCell ref="C6:C9"/>
    <mergeCell ref="E6:E8"/>
    <mergeCell ref="F6:F8"/>
    <mergeCell ref="E9:L9"/>
    <mergeCell ref="C33:C34"/>
    <mergeCell ref="E34:L34"/>
    <mergeCell ref="C35:C39"/>
    <mergeCell ref="E35:E38"/>
    <mergeCell ref="E39:L39"/>
    <mergeCell ref="E28:L28"/>
    <mergeCell ref="C29:C32"/>
    <mergeCell ref="E29:E31"/>
    <mergeCell ref="F29:F31"/>
    <mergeCell ref="E32:L32"/>
    <mergeCell ref="C18:C19"/>
    <mergeCell ref="E19:L19"/>
    <mergeCell ref="C47:C51"/>
    <mergeCell ref="E47:E50"/>
    <mergeCell ref="F47:F50"/>
    <mergeCell ref="E51:L51"/>
    <mergeCell ref="C40:C46"/>
    <mergeCell ref="E40:E45"/>
    <mergeCell ref="E46:L46"/>
    <mergeCell ref="C20:C23"/>
    <mergeCell ref="E20:E22"/>
    <mergeCell ref="F20:F22"/>
    <mergeCell ref="E23:L23"/>
    <mergeCell ref="C24:C28"/>
    <mergeCell ref="E24:E27"/>
    <mergeCell ref="F24:F26"/>
  </mergeCells>
  <dataValidations count="1">
    <dataValidation type="list" allowBlank="1" showInputMessage="1" showErrorMessage="1" sqref="G6:G8 G10:G12 G18 G29:G31 G33 G14:G16 G20:G22 G24:G27 G40:G45 G47:G50 G35:G38" xr:uid="{74D6294B-CA1D-4EBD-AEF1-0D665A7B61F9}">
      <formula1>"Muy Alta, Alta, Media"</formula1>
    </dataValidation>
  </dataValidations>
  <pageMargins left="0.7" right="0.7" top="0.75" bottom="0.75" header="0.3" footer="0.3"/>
  <pageSetup paperSize="9" scale="10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915F8-3D8D-4745-977A-3204DB65B6DA}">
  <sheetPr>
    <tabColor rgb="FFFF0000"/>
    <pageSetUpPr fitToPage="1"/>
  </sheetPr>
  <dimension ref="A1:AP55"/>
  <sheetViews>
    <sheetView showGridLines="0" topLeftCell="E1" zoomScale="40" zoomScaleNormal="40" zoomScalePageLayoutView="71" workbookViewId="0">
      <pane xSplit="5" ySplit="5" topLeftCell="L15" activePane="bottomRight" state="frozen"/>
      <selection activeCell="E1" sqref="E1"/>
      <selection pane="topRight" activeCell="J1" sqref="J1"/>
      <selection pane="bottomLeft" activeCell="E7" sqref="E7"/>
      <selection pane="bottomRight" activeCell="E18" sqref="A18:XFD18"/>
    </sheetView>
  </sheetViews>
  <sheetFormatPr baseColWidth="10" defaultColWidth="11.44140625" defaultRowHeight="23.4" outlineLevelCol="2" x14ac:dyDescent="0.45"/>
  <cols>
    <col min="1" max="1" width="66.44140625" style="3" hidden="1" customWidth="1"/>
    <col min="2" max="2" width="96.6640625" style="3" hidden="1" customWidth="1"/>
    <col min="3" max="3" width="70" style="3" hidden="1" customWidth="1"/>
    <col min="4" max="4" width="21.33203125" style="3" hidden="1" customWidth="1"/>
    <col min="5" max="5" width="40.33203125" style="35" customWidth="1"/>
    <col min="6" max="6" width="19.44140625" style="35" customWidth="1"/>
    <col min="7" max="7" width="13.33203125" style="3" hidden="1" customWidth="1"/>
    <col min="8" max="8" width="17.33203125" style="3" customWidth="1"/>
    <col min="9" max="9" width="70" style="3" customWidth="1"/>
    <col min="10" max="10" width="87.109375" style="3" hidden="1" customWidth="1" outlineLevel="2"/>
    <col min="11" max="11" width="81.88671875" style="3" hidden="1" customWidth="1" outlineLevel="2"/>
    <col min="12" max="12" width="22" style="3" customWidth="1" collapsed="1"/>
    <col min="13" max="13" width="21.6640625" style="3" customWidth="1"/>
    <col min="14" max="14" width="18.6640625" style="3" customWidth="1"/>
    <col min="15" max="15" width="28.88671875" style="3" customWidth="1"/>
    <col min="16" max="16" width="26.109375" style="66" customWidth="1"/>
    <col min="17" max="17" width="17.6640625" style="3" customWidth="1"/>
    <col min="18" max="18" width="25.5546875" style="3" customWidth="1"/>
    <col min="19" max="19" width="26.109375" style="66" customWidth="1"/>
    <col min="20" max="21" width="17.6640625" style="1" hidden="1" customWidth="1" outlineLevel="1"/>
    <col min="22" max="27" width="17.6640625" style="3" hidden="1" customWidth="1" outlineLevel="1"/>
    <col min="28" max="29" width="17.6640625" style="2" hidden="1" customWidth="1" outlineLevel="1"/>
    <col min="30" max="32" width="17.6640625" style="3" hidden="1" customWidth="1" outlineLevel="1"/>
    <col min="33" max="33" width="17.6640625" style="2" hidden="1" customWidth="1" outlineLevel="1"/>
    <col min="34" max="34" width="17.6640625" style="3" hidden="1" customWidth="1" outlineLevel="1"/>
    <col min="35" max="35" width="22.44140625" style="3" customWidth="1" collapsed="1"/>
    <col min="36" max="37" width="22.44140625" style="3" customWidth="1"/>
    <col min="38" max="38" width="46" style="3" hidden="1" customWidth="1"/>
    <col min="39" max="39" width="63.88671875" style="3" customWidth="1"/>
    <col min="40" max="40" width="65.33203125" style="3" customWidth="1"/>
    <col min="41" max="41" width="59.33203125" style="3" customWidth="1"/>
    <col min="42" max="42" width="105.33203125" style="3" customWidth="1"/>
    <col min="43" max="16384" width="11.44140625" style="3"/>
  </cols>
  <sheetData>
    <row r="1" spans="1:42" ht="34.5" customHeight="1" x14ac:dyDescent="0.45">
      <c r="D1" s="455" t="s">
        <v>217</v>
      </c>
      <c r="E1" s="455"/>
      <c r="F1" s="455"/>
      <c r="G1" s="455"/>
      <c r="H1" s="455"/>
      <c r="I1" s="455"/>
      <c r="J1" s="455"/>
      <c r="K1" s="455"/>
      <c r="L1" s="455"/>
      <c r="M1" s="455"/>
      <c r="N1" s="455"/>
      <c r="O1" s="455"/>
      <c r="P1" s="455"/>
      <c r="Q1" s="455"/>
      <c r="R1" s="455"/>
      <c r="S1" s="455"/>
      <c r="T1" s="455"/>
      <c r="U1" s="455"/>
      <c r="V1" s="455"/>
      <c r="W1" s="455"/>
      <c r="X1" s="455"/>
      <c r="Y1" s="455"/>
      <c r="Z1" s="455"/>
      <c r="AA1" s="455"/>
      <c r="AB1" s="455"/>
      <c r="AC1" s="455"/>
      <c r="AD1" s="455"/>
      <c r="AE1" s="455"/>
      <c r="AF1" s="455"/>
      <c r="AG1" s="455"/>
      <c r="AH1" s="455"/>
      <c r="AI1" s="455"/>
      <c r="AJ1" s="455"/>
      <c r="AK1" s="455"/>
      <c r="AL1" s="455"/>
    </row>
    <row r="2" spans="1:42" ht="34.5" customHeight="1" thickBot="1" x14ac:dyDescent="0.5">
      <c r="D2" s="456"/>
      <c r="E2" s="456"/>
      <c r="F2" s="456"/>
      <c r="G2" s="456"/>
      <c r="H2" s="456"/>
      <c r="I2" s="456"/>
      <c r="J2" s="456"/>
      <c r="K2" s="456"/>
      <c r="L2" s="456"/>
      <c r="M2" s="456"/>
      <c r="N2" s="456"/>
      <c r="O2" s="456"/>
      <c r="P2" s="456"/>
      <c r="Q2" s="456"/>
      <c r="R2" s="456"/>
      <c r="S2" s="456"/>
      <c r="T2" s="456"/>
      <c r="U2" s="456"/>
      <c r="V2" s="456"/>
      <c r="W2" s="456"/>
      <c r="X2" s="456"/>
      <c r="Y2" s="456"/>
      <c r="Z2" s="456"/>
      <c r="AA2" s="456"/>
      <c r="AB2" s="456"/>
      <c r="AC2" s="456"/>
      <c r="AD2" s="456"/>
      <c r="AE2" s="456"/>
      <c r="AF2" s="456"/>
      <c r="AG2" s="456"/>
      <c r="AH2" s="456"/>
      <c r="AI2" s="456"/>
      <c r="AJ2" s="456"/>
      <c r="AK2" s="456"/>
      <c r="AL2" s="456"/>
    </row>
    <row r="3" spans="1:42" ht="26.25" customHeight="1" thickBot="1" x14ac:dyDescent="0.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64"/>
      <c r="Q3" s="4"/>
      <c r="R3" s="4"/>
      <c r="S3" s="6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60" t="s">
        <v>232</v>
      </c>
      <c r="AN3" s="461"/>
      <c r="AO3" s="462" t="s">
        <v>233</v>
      </c>
      <c r="AP3" s="463"/>
    </row>
    <row r="4" spans="1:42" s="29" customFormat="1" ht="44.25" customHeight="1" x14ac:dyDescent="0.5">
      <c r="A4" s="457"/>
      <c r="B4" s="457"/>
      <c r="C4" s="457"/>
      <c r="D4" s="457"/>
      <c r="E4" s="457"/>
      <c r="F4" s="457"/>
      <c r="G4" s="457"/>
      <c r="H4" s="457"/>
      <c r="I4" s="457"/>
      <c r="J4" s="457"/>
      <c r="K4" s="457"/>
      <c r="L4" s="457"/>
      <c r="M4" s="457" t="s">
        <v>0</v>
      </c>
      <c r="N4" s="457"/>
      <c r="O4" s="457"/>
      <c r="P4" s="457"/>
      <c r="Q4" s="457"/>
      <c r="R4" s="457"/>
      <c r="S4" s="457"/>
      <c r="T4" s="457"/>
      <c r="U4" s="457"/>
      <c r="V4" s="457"/>
      <c r="W4" s="457"/>
      <c r="X4" s="457"/>
      <c r="Y4" s="457"/>
      <c r="Z4" s="457"/>
      <c r="AA4" s="457"/>
      <c r="AB4" s="457"/>
      <c r="AC4" s="457"/>
      <c r="AD4" s="457"/>
      <c r="AE4" s="457"/>
      <c r="AF4" s="457"/>
      <c r="AG4" s="457"/>
      <c r="AH4" s="457"/>
      <c r="AI4" s="446" t="s">
        <v>20</v>
      </c>
      <c r="AJ4" s="446" t="s">
        <v>202</v>
      </c>
      <c r="AK4" s="446" t="s">
        <v>203</v>
      </c>
      <c r="AL4" s="458" t="s">
        <v>21</v>
      </c>
      <c r="AM4" s="450" t="s">
        <v>229</v>
      </c>
      <c r="AN4" s="448" t="s">
        <v>230</v>
      </c>
      <c r="AO4" s="452" t="s">
        <v>231</v>
      </c>
      <c r="AP4" s="453" t="s">
        <v>234</v>
      </c>
    </row>
    <row r="5" spans="1:42" s="29" customFormat="1" ht="150.75" customHeight="1" x14ac:dyDescent="0.5">
      <c r="A5" s="30" t="s">
        <v>22</v>
      </c>
      <c r="B5" s="30" t="s">
        <v>23</v>
      </c>
      <c r="C5" s="30" t="s">
        <v>24</v>
      </c>
      <c r="D5" s="30" t="s">
        <v>4</v>
      </c>
      <c r="E5" s="30" t="s">
        <v>1</v>
      </c>
      <c r="F5" s="30" t="s">
        <v>2</v>
      </c>
      <c r="G5" s="30" t="s">
        <v>19</v>
      </c>
      <c r="H5" s="31" t="s">
        <v>4</v>
      </c>
      <c r="I5" s="30" t="s">
        <v>8</v>
      </c>
      <c r="J5" s="30" t="s">
        <v>35</v>
      </c>
      <c r="K5" s="30" t="s">
        <v>36</v>
      </c>
      <c r="L5" s="30" t="s">
        <v>2</v>
      </c>
      <c r="M5" s="30" t="s">
        <v>3</v>
      </c>
      <c r="N5" s="30" t="s">
        <v>206</v>
      </c>
      <c r="O5" s="30" t="s">
        <v>205</v>
      </c>
      <c r="P5" s="68" t="s">
        <v>248</v>
      </c>
      <c r="Q5" s="30" t="s">
        <v>220</v>
      </c>
      <c r="R5" s="30" t="s">
        <v>219</v>
      </c>
      <c r="S5" s="68" t="s">
        <v>249</v>
      </c>
      <c r="T5" s="30" t="s">
        <v>207</v>
      </c>
      <c r="U5" s="30"/>
      <c r="V5" s="30" t="s">
        <v>208</v>
      </c>
      <c r="W5" s="30"/>
      <c r="X5" s="30" t="s">
        <v>209</v>
      </c>
      <c r="Y5" s="30"/>
      <c r="Z5" s="30" t="s">
        <v>210</v>
      </c>
      <c r="AA5" s="30"/>
      <c r="AB5" s="30" t="s">
        <v>211</v>
      </c>
      <c r="AC5" s="30"/>
      <c r="AD5" s="30" t="s">
        <v>212</v>
      </c>
      <c r="AE5" s="30" t="s">
        <v>213</v>
      </c>
      <c r="AF5" s="30" t="s">
        <v>214</v>
      </c>
      <c r="AG5" s="30" t="s">
        <v>215</v>
      </c>
      <c r="AH5" s="30" t="s">
        <v>216</v>
      </c>
      <c r="AI5" s="447"/>
      <c r="AJ5" s="447"/>
      <c r="AK5" s="447"/>
      <c r="AL5" s="459"/>
      <c r="AM5" s="451"/>
      <c r="AN5" s="449"/>
      <c r="AO5" s="451"/>
      <c r="AP5" s="454"/>
    </row>
    <row r="6" spans="1:42" ht="74.25" customHeight="1" x14ac:dyDescent="0.45">
      <c r="A6" s="5" t="s">
        <v>180</v>
      </c>
      <c r="B6" s="6" t="s">
        <v>183</v>
      </c>
      <c r="C6" s="439" t="s">
        <v>102</v>
      </c>
      <c r="D6" s="7" t="s">
        <v>5</v>
      </c>
      <c r="E6" s="444" t="s">
        <v>116</v>
      </c>
      <c r="F6" s="444" t="s">
        <v>26</v>
      </c>
      <c r="G6" s="5" t="s">
        <v>34</v>
      </c>
      <c r="H6" s="7" t="s">
        <v>14</v>
      </c>
      <c r="I6" s="5" t="s">
        <v>83</v>
      </c>
      <c r="J6" s="5" t="s">
        <v>85</v>
      </c>
      <c r="K6" s="5" t="s">
        <v>84</v>
      </c>
      <c r="L6" s="8" t="s">
        <v>26</v>
      </c>
      <c r="M6" s="9" t="s">
        <v>11</v>
      </c>
      <c r="N6" s="5"/>
      <c r="O6" s="5"/>
      <c r="P6" s="62" t="str">
        <f>IFERROR(O6/N6,"No Programado")</f>
        <v>No Programado</v>
      </c>
      <c r="Q6" s="5">
        <v>1</v>
      </c>
      <c r="R6" s="37">
        <v>0</v>
      </c>
      <c r="S6" s="62">
        <f>IFERROR(R6/Q6,"No Programado")</f>
        <v>0</v>
      </c>
      <c r="T6" s="5"/>
      <c r="U6" s="5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3">
        <f t="shared" ref="AI6:AI51" si="0">SUM(N6+Q6+T6+V6+X6+Z6+AB6+AD6+AE6+AF6+AG6+AH6)</f>
        <v>1</v>
      </c>
      <c r="AJ6" s="10">
        <f t="shared" ref="AJ6:AJ51" si="1">+O6+R6</f>
        <v>0</v>
      </c>
      <c r="AK6" s="27">
        <f>+AJ6/AI6</f>
        <v>0</v>
      </c>
      <c r="AL6" s="40" t="s">
        <v>70</v>
      </c>
      <c r="AM6" s="45"/>
      <c r="AN6" s="52"/>
      <c r="AO6" s="45"/>
      <c r="AP6" s="46" t="s">
        <v>246</v>
      </c>
    </row>
    <row r="7" spans="1:42" ht="74.25" customHeight="1" x14ac:dyDescent="0.45">
      <c r="A7" s="5" t="s">
        <v>180</v>
      </c>
      <c r="B7" s="6" t="s">
        <v>183</v>
      </c>
      <c r="C7" s="440"/>
      <c r="D7" s="7" t="s">
        <v>5</v>
      </c>
      <c r="E7" s="444"/>
      <c r="F7" s="444"/>
      <c r="G7" s="5" t="s">
        <v>34</v>
      </c>
      <c r="H7" s="7" t="s">
        <v>15</v>
      </c>
      <c r="I7" s="5" t="s">
        <v>114</v>
      </c>
      <c r="J7" s="5" t="s">
        <v>38</v>
      </c>
      <c r="K7" s="5" t="s">
        <v>39</v>
      </c>
      <c r="L7" s="8" t="s">
        <v>26</v>
      </c>
      <c r="M7" s="9" t="s">
        <v>11</v>
      </c>
      <c r="N7" s="5"/>
      <c r="O7" s="5"/>
      <c r="P7" s="62" t="str">
        <f t="shared" ref="P7:P51" si="2">IFERROR(O7/N7,"No Programado")</f>
        <v>No Programado</v>
      </c>
      <c r="Q7" s="5"/>
      <c r="R7" s="5"/>
      <c r="S7" s="62" t="str">
        <f t="shared" ref="S7:S51" si="3">IFERROR(R7/Q7,"No Programado")</f>
        <v>No Programado</v>
      </c>
      <c r="T7" s="5"/>
      <c r="U7" s="5"/>
      <c r="V7" s="5">
        <v>1</v>
      </c>
      <c r="W7" s="5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3">
        <f t="shared" si="0"/>
        <v>1</v>
      </c>
      <c r="AJ7" s="10">
        <f t="shared" si="1"/>
        <v>0</v>
      </c>
      <c r="AK7" s="27">
        <f t="shared" ref="AK7:AK51" si="4">+AJ7/AI7</f>
        <v>0</v>
      </c>
      <c r="AL7" s="40" t="s">
        <v>70</v>
      </c>
      <c r="AM7" s="45"/>
      <c r="AN7" s="52"/>
      <c r="AO7" s="45"/>
      <c r="AP7" s="46"/>
    </row>
    <row r="8" spans="1:42" ht="74.25" customHeight="1" x14ac:dyDescent="0.45">
      <c r="A8" s="5" t="s">
        <v>180</v>
      </c>
      <c r="B8" s="6" t="s">
        <v>183</v>
      </c>
      <c r="C8" s="440"/>
      <c r="D8" s="7" t="s">
        <v>5</v>
      </c>
      <c r="E8" s="444"/>
      <c r="F8" s="444"/>
      <c r="G8" s="5" t="s">
        <v>34</v>
      </c>
      <c r="H8" s="7" t="s">
        <v>28</v>
      </c>
      <c r="I8" s="5" t="s">
        <v>115</v>
      </c>
      <c r="J8" s="5" t="s">
        <v>37</v>
      </c>
      <c r="K8" s="5" t="s">
        <v>40</v>
      </c>
      <c r="L8" s="8" t="s">
        <v>26</v>
      </c>
      <c r="M8" s="9" t="s">
        <v>11</v>
      </c>
      <c r="N8" s="5"/>
      <c r="O8" s="5"/>
      <c r="P8" s="62" t="str">
        <f t="shared" si="2"/>
        <v>No Programado</v>
      </c>
      <c r="Q8" s="5"/>
      <c r="R8" s="5"/>
      <c r="S8" s="62" t="str">
        <f t="shared" si="3"/>
        <v>No Programado</v>
      </c>
      <c r="T8" s="5"/>
      <c r="U8" s="5"/>
      <c r="V8" s="5">
        <v>1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23">
        <f t="shared" si="0"/>
        <v>1</v>
      </c>
      <c r="AJ8" s="10">
        <f t="shared" si="1"/>
        <v>0</v>
      </c>
      <c r="AK8" s="27">
        <f t="shared" si="4"/>
        <v>0</v>
      </c>
      <c r="AL8" s="40" t="s">
        <v>70</v>
      </c>
      <c r="AM8" s="45"/>
      <c r="AN8" s="52"/>
      <c r="AO8" s="45"/>
      <c r="AP8" s="46"/>
    </row>
    <row r="9" spans="1:42" s="22" customFormat="1" ht="74.25" customHeight="1" x14ac:dyDescent="0.45">
      <c r="A9" s="25" t="s">
        <v>180</v>
      </c>
      <c r="B9" s="32" t="s">
        <v>183</v>
      </c>
      <c r="C9" s="440"/>
      <c r="D9" s="33" t="s">
        <v>5</v>
      </c>
      <c r="E9" s="441" t="s">
        <v>191</v>
      </c>
      <c r="F9" s="442"/>
      <c r="G9" s="442"/>
      <c r="H9" s="442"/>
      <c r="I9" s="442"/>
      <c r="J9" s="442"/>
      <c r="K9" s="442"/>
      <c r="L9" s="443"/>
      <c r="M9" s="11" t="s">
        <v>12</v>
      </c>
      <c r="N9" s="13">
        <f>SUM(N6:N8)</f>
        <v>0</v>
      </c>
      <c r="O9" s="13">
        <f t="shared" ref="O9:AG9" si="5">SUM(O6:O8)</f>
        <v>0</v>
      </c>
      <c r="P9" s="62" t="str">
        <f>IFERROR(O9/N9,"No Programado")</f>
        <v>No Programado</v>
      </c>
      <c r="Q9" s="13">
        <f t="shared" si="5"/>
        <v>1</v>
      </c>
      <c r="R9" s="13">
        <f t="shared" si="5"/>
        <v>0</v>
      </c>
      <c r="S9" s="62">
        <f>IFERROR(R9/Q9,"No Programado")</f>
        <v>0</v>
      </c>
      <c r="T9" s="13">
        <f t="shared" si="5"/>
        <v>0</v>
      </c>
      <c r="U9" s="13">
        <f t="shared" si="5"/>
        <v>0</v>
      </c>
      <c r="V9" s="13">
        <f t="shared" si="5"/>
        <v>2</v>
      </c>
      <c r="W9" s="13">
        <f t="shared" si="5"/>
        <v>0</v>
      </c>
      <c r="X9" s="13">
        <f t="shared" si="5"/>
        <v>0</v>
      </c>
      <c r="Y9" s="13">
        <f t="shared" si="5"/>
        <v>0</v>
      </c>
      <c r="Z9" s="13">
        <f t="shared" si="5"/>
        <v>0</v>
      </c>
      <c r="AA9" s="13">
        <f t="shared" si="5"/>
        <v>0</v>
      </c>
      <c r="AB9" s="13">
        <f t="shared" si="5"/>
        <v>0</v>
      </c>
      <c r="AC9" s="13">
        <f t="shared" si="5"/>
        <v>0</v>
      </c>
      <c r="AD9" s="13">
        <f t="shared" si="5"/>
        <v>0</v>
      </c>
      <c r="AE9" s="13">
        <f t="shared" si="5"/>
        <v>0</v>
      </c>
      <c r="AF9" s="13">
        <f t="shared" si="5"/>
        <v>0</v>
      </c>
      <c r="AG9" s="13">
        <f t="shared" si="5"/>
        <v>0</v>
      </c>
      <c r="AH9" s="13">
        <f>SUM(AH6:AH8)</f>
        <v>0</v>
      </c>
      <c r="AI9" s="23">
        <f t="shared" si="0"/>
        <v>3</v>
      </c>
      <c r="AJ9" s="23">
        <f t="shared" si="1"/>
        <v>0</v>
      </c>
      <c r="AK9" s="34">
        <f t="shared" si="4"/>
        <v>0</v>
      </c>
      <c r="AL9" s="41" t="s">
        <v>109</v>
      </c>
      <c r="AM9" s="47"/>
      <c r="AN9" s="53"/>
      <c r="AO9" s="47"/>
      <c r="AP9" s="48"/>
    </row>
    <row r="10" spans="1:42" ht="250.5" customHeight="1" x14ac:dyDescent="0.45">
      <c r="A10" s="5" t="s">
        <v>181</v>
      </c>
      <c r="B10" s="6" t="s">
        <v>182</v>
      </c>
      <c r="C10" s="439" t="s">
        <v>41</v>
      </c>
      <c r="D10" s="7" t="s">
        <v>6</v>
      </c>
      <c r="E10" s="444" t="s">
        <v>82</v>
      </c>
      <c r="F10" s="444" t="s">
        <v>26</v>
      </c>
      <c r="G10" s="5" t="s">
        <v>27</v>
      </c>
      <c r="H10" s="7" t="s">
        <v>14</v>
      </c>
      <c r="I10" s="5" t="s">
        <v>86</v>
      </c>
      <c r="J10" s="5" t="s">
        <v>117</v>
      </c>
      <c r="K10" s="5" t="s">
        <v>43</v>
      </c>
      <c r="L10" s="14" t="s">
        <v>26</v>
      </c>
      <c r="M10" s="9" t="s">
        <v>11</v>
      </c>
      <c r="N10" s="10">
        <v>1</v>
      </c>
      <c r="O10" s="38">
        <v>0</v>
      </c>
      <c r="P10" s="62">
        <f>+O10/N10</f>
        <v>0</v>
      </c>
      <c r="Q10" s="10"/>
      <c r="R10" s="10"/>
      <c r="S10" s="62" t="str">
        <f>IFERROR(R10/Q10,"No Programado")</f>
        <v>No Programado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23">
        <f t="shared" si="0"/>
        <v>1</v>
      </c>
      <c r="AJ10" s="10">
        <f t="shared" si="1"/>
        <v>0</v>
      </c>
      <c r="AK10" s="27">
        <f t="shared" si="4"/>
        <v>0</v>
      </c>
      <c r="AL10" s="40" t="s">
        <v>74</v>
      </c>
      <c r="AM10" s="45"/>
      <c r="AN10" s="52" t="s">
        <v>235</v>
      </c>
      <c r="AO10" s="45"/>
      <c r="AP10" s="46"/>
    </row>
    <row r="11" spans="1:42" ht="149.25" customHeight="1" x14ac:dyDescent="0.45">
      <c r="A11" s="5" t="s">
        <v>181</v>
      </c>
      <c r="B11" s="6" t="s">
        <v>182</v>
      </c>
      <c r="C11" s="440"/>
      <c r="D11" s="7" t="s">
        <v>6</v>
      </c>
      <c r="E11" s="444"/>
      <c r="F11" s="444"/>
      <c r="G11" s="5" t="s">
        <v>27</v>
      </c>
      <c r="H11" s="7" t="s">
        <v>15</v>
      </c>
      <c r="I11" s="5" t="s">
        <v>87</v>
      </c>
      <c r="J11" s="5" t="s">
        <v>42</v>
      </c>
      <c r="K11" s="5" t="s">
        <v>64</v>
      </c>
      <c r="L11" s="14" t="s">
        <v>26</v>
      </c>
      <c r="M11" s="9" t="s">
        <v>11</v>
      </c>
      <c r="N11" s="10"/>
      <c r="O11" s="36"/>
      <c r="P11" s="62" t="str">
        <f t="shared" si="2"/>
        <v>No Programado</v>
      </c>
      <c r="Q11" s="10">
        <v>1</v>
      </c>
      <c r="R11" s="38">
        <v>0</v>
      </c>
      <c r="S11" s="62">
        <f t="shared" si="3"/>
        <v>0</v>
      </c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23">
        <f t="shared" si="0"/>
        <v>1</v>
      </c>
      <c r="AJ11" s="10">
        <f t="shared" si="1"/>
        <v>0</v>
      </c>
      <c r="AK11" s="27">
        <f t="shared" si="4"/>
        <v>0</v>
      </c>
      <c r="AL11" s="42" t="s">
        <v>44</v>
      </c>
      <c r="AM11" s="45"/>
      <c r="AN11" s="52"/>
      <c r="AO11" s="55"/>
      <c r="AP11" s="46" t="s">
        <v>247</v>
      </c>
    </row>
    <row r="12" spans="1:42" ht="74.25" customHeight="1" x14ac:dyDescent="0.45">
      <c r="A12" s="5" t="s">
        <v>181</v>
      </c>
      <c r="B12" s="6" t="s">
        <v>182</v>
      </c>
      <c r="C12" s="440"/>
      <c r="D12" s="7" t="s">
        <v>6</v>
      </c>
      <c r="E12" s="444"/>
      <c r="F12" s="444"/>
      <c r="G12" s="5" t="s">
        <v>27</v>
      </c>
      <c r="H12" s="7" t="s">
        <v>28</v>
      </c>
      <c r="I12" s="5" t="s">
        <v>120</v>
      </c>
      <c r="J12" s="5" t="s">
        <v>121</v>
      </c>
      <c r="K12" s="5" t="s">
        <v>43</v>
      </c>
      <c r="L12" s="14" t="s">
        <v>26</v>
      </c>
      <c r="M12" s="9" t="s">
        <v>11</v>
      </c>
      <c r="N12" s="10"/>
      <c r="O12" s="36"/>
      <c r="P12" s="62" t="str">
        <f t="shared" si="2"/>
        <v>No Programado</v>
      </c>
      <c r="Q12" s="10"/>
      <c r="R12" s="10"/>
      <c r="S12" s="62" t="str">
        <f t="shared" si="3"/>
        <v>No Programado</v>
      </c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23">
        <f t="shared" si="0"/>
        <v>1</v>
      </c>
      <c r="AJ12" s="10">
        <f t="shared" si="1"/>
        <v>0</v>
      </c>
      <c r="AK12" s="27">
        <f t="shared" si="4"/>
        <v>0</v>
      </c>
      <c r="AL12" s="42" t="s">
        <v>71</v>
      </c>
      <c r="AM12" s="45"/>
      <c r="AN12" s="52"/>
      <c r="AO12" s="45"/>
      <c r="AP12" s="46"/>
    </row>
    <row r="13" spans="1:42" ht="74.25" customHeight="1" x14ac:dyDescent="0.45">
      <c r="A13" s="5" t="s">
        <v>181</v>
      </c>
      <c r="B13" s="6" t="s">
        <v>182</v>
      </c>
      <c r="C13" s="440"/>
      <c r="D13" s="7" t="s">
        <v>6</v>
      </c>
      <c r="E13" s="441" t="s">
        <v>192</v>
      </c>
      <c r="F13" s="442"/>
      <c r="G13" s="442"/>
      <c r="H13" s="442"/>
      <c r="I13" s="442"/>
      <c r="J13" s="442"/>
      <c r="K13" s="442"/>
      <c r="L13" s="443"/>
      <c r="M13" s="11" t="s">
        <v>221</v>
      </c>
      <c r="N13" s="12">
        <f>SUM(N10:N12)</f>
        <v>1</v>
      </c>
      <c r="O13" s="12">
        <f>SUM(O10:O12)</f>
        <v>0</v>
      </c>
      <c r="P13" s="62">
        <f>+O13/N13</f>
        <v>0</v>
      </c>
      <c r="Q13" s="12">
        <f>SUM(Q10:Q12)</f>
        <v>1</v>
      </c>
      <c r="R13" s="12">
        <f>SUM(R10,R11,R12)</f>
        <v>0</v>
      </c>
      <c r="S13" s="62">
        <f>+R13/Q13</f>
        <v>0</v>
      </c>
      <c r="T13" s="12">
        <f t="shared" ref="T13:AH13" ca="1" si="6">SUM(T10:T37)</f>
        <v>0</v>
      </c>
      <c r="U13" s="12">
        <f t="shared" ca="1" si="6"/>
        <v>0</v>
      </c>
      <c r="V13" s="12">
        <f t="shared" ca="1" si="6"/>
        <v>0</v>
      </c>
      <c r="W13" s="12">
        <f t="shared" ca="1" si="6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ca="1" si="6"/>
        <v>0</v>
      </c>
      <c r="AI13" s="23">
        <f t="shared" ca="1" si="0"/>
        <v>0</v>
      </c>
      <c r="AJ13" s="10">
        <f t="shared" si="1"/>
        <v>0</v>
      </c>
      <c r="AK13" s="27">
        <f t="shared" ca="1" si="4"/>
        <v>0</v>
      </c>
      <c r="AL13" s="41" t="s">
        <v>72</v>
      </c>
      <c r="AM13" s="45"/>
      <c r="AN13" s="52"/>
      <c r="AO13" s="45"/>
      <c r="AP13" s="46"/>
    </row>
    <row r="14" spans="1:42" ht="74.25" customHeight="1" x14ac:dyDescent="0.45">
      <c r="A14" s="5" t="s">
        <v>181</v>
      </c>
      <c r="B14" s="6" t="s">
        <v>182</v>
      </c>
      <c r="C14" s="439" t="s">
        <v>103</v>
      </c>
      <c r="D14" s="7" t="s">
        <v>7</v>
      </c>
      <c r="E14" s="444" t="s">
        <v>104</v>
      </c>
      <c r="F14" s="5" t="s">
        <v>26</v>
      </c>
      <c r="G14" s="5" t="s">
        <v>27</v>
      </c>
      <c r="H14" s="7" t="s">
        <v>14</v>
      </c>
      <c r="I14" s="5" t="s">
        <v>118</v>
      </c>
      <c r="J14" s="18" t="s">
        <v>90</v>
      </c>
      <c r="K14" s="5" t="s">
        <v>88</v>
      </c>
      <c r="L14" s="15" t="s">
        <v>26</v>
      </c>
      <c r="M14" s="9" t="s">
        <v>11</v>
      </c>
      <c r="N14" s="16"/>
      <c r="O14" s="16"/>
      <c r="P14" s="62" t="str">
        <f t="shared" si="2"/>
        <v>No Programado</v>
      </c>
      <c r="Q14" s="16"/>
      <c r="R14" s="16"/>
      <c r="S14" s="62" t="str">
        <f t="shared" si="3"/>
        <v>No Programado</v>
      </c>
      <c r="T14" s="10">
        <v>1</v>
      </c>
      <c r="U14" s="10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23">
        <f t="shared" si="0"/>
        <v>1</v>
      </c>
      <c r="AJ14" s="10">
        <f t="shared" si="1"/>
        <v>0</v>
      </c>
      <c r="AK14" s="27">
        <f t="shared" si="4"/>
        <v>0</v>
      </c>
      <c r="AL14" s="42" t="s">
        <v>91</v>
      </c>
      <c r="AM14" s="45"/>
      <c r="AN14" s="52"/>
      <c r="AO14" s="45"/>
      <c r="AP14" s="46"/>
    </row>
    <row r="15" spans="1:42" ht="74.25" customHeight="1" x14ac:dyDescent="0.45">
      <c r="A15" s="5" t="s">
        <v>181</v>
      </c>
      <c r="B15" s="6" t="s">
        <v>182</v>
      </c>
      <c r="C15" s="440"/>
      <c r="D15" s="7" t="s">
        <v>7</v>
      </c>
      <c r="E15" s="444"/>
      <c r="F15" s="5" t="s">
        <v>26</v>
      </c>
      <c r="G15" s="5" t="s">
        <v>27</v>
      </c>
      <c r="H15" s="7" t="s">
        <v>15</v>
      </c>
      <c r="I15" s="5" t="s">
        <v>65</v>
      </c>
      <c r="J15" s="18" t="s">
        <v>45</v>
      </c>
      <c r="K15" s="5" t="s">
        <v>89</v>
      </c>
      <c r="L15" s="14" t="s">
        <v>26</v>
      </c>
      <c r="M15" s="9" t="s">
        <v>11</v>
      </c>
      <c r="N15" s="10"/>
      <c r="O15" s="16"/>
      <c r="P15" s="62" t="str">
        <f t="shared" si="2"/>
        <v>No Programado</v>
      </c>
      <c r="Q15" s="16"/>
      <c r="R15" s="16"/>
      <c r="S15" s="62" t="str">
        <f t="shared" si="3"/>
        <v>No Programado</v>
      </c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>
        <v>1</v>
      </c>
      <c r="AH15" s="10"/>
      <c r="AI15" s="23">
        <f t="shared" si="0"/>
        <v>1</v>
      </c>
      <c r="AJ15" s="10">
        <f t="shared" si="1"/>
        <v>0</v>
      </c>
      <c r="AK15" s="27">
        <f t="shared" si="4"/>
        <v>0</v>
      </c>
      <c r="AL15" s="40" t="s">
        <v>92</v>
      </c>
      <c r="AM15" s="45"/>
      <c r="AN15" s="52"/>
      <c r="AO15" s="45"/>
      <c r="AP15" s="46"/>
    </row>
    <row r="16" spans="1:42" ht="74.25" customHeight="1" x14ac:dyDescent="0.45">
      <c r="A16" s="5" t="s">
        <v>181</v>
      </c>
      <c r="B16" s="6" t="s">
        <v>182</v>
      </c>
      <c r="C16" s="440"/>
      <c r="D16" s="7" t="s">
        <v>7</v>
      </c>
      <c r="E16" s="444"/>
      <c r="F16" s="5" t="s">
        <v>26</v>
      </c>
      <c r="G16" s="5" t="s">
        <v>27</v>
      </c>
      <c r="H16" s="7" t="s">
        <v>28</v>
      </c>
      <c r="I16" s="5" t="s">
        <v>66</v>
      </c>
      <c r="J16" s="5" t="s">
        <v>46</v>
      </c>
      <c r="K16" s="5" t="s">
        <v>89</v>
      </c>
      <c r="L16" s="14" t="s">
        <v>132</v>
      </c>
      <c r="M16" s="9" t="s">
        <v>11</v>
      </c>
      <c r="N16" s="10"/>
      <c r="O16" s="16"/>
      <c r="P16" s="62" t="str">
        <f t="shared" si="2"/>
        <v>No Programado</v>
      </c>
      <c r="Q16" s="16"/>
      <c r="R16" s="16"/>
      <c r="S16" s="62" t="str">
        <f t="shared" si="3"/>
        <v>No Programado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>
        <v>1</v>
      </c>
      <c r="AH16" s="10"/>
      <c r="AI16" s="23">
        <f t="shared" si="0"/>
        <v>1</v>
      </c>
      <c r="AJ16" s="10">
        <f t="shared" si="1"/>
        <v>0</v>
      </c>
      <c r="AK16" s="27">
        <f t="shared" si="4"/>
        <v>0</v>
      </c>
      <c r="AL16" s="40" t="s">
        <v>93</v>
      </c>
      <c r="AM16" s="45"/>
      <c r="AN16" s="52"/>
      <c r="AO16" s="45"/>
      <c r="AP16" s="46"/>
    </row>
    <row r="17" spans="1:42" ht="74.25" customHeight="1" x14ac:dyDescent="0.45">
      <c r="A17" s="5" t="s">
        <v>181</v>
      </c>
      <c r="B17" s="6" t="s">
        <v>182</v>
      </c>
      <c r="C17" s="440"/>
      <c r="D17" s="7" t="s">
        <v>7</v>
      </c>
      <c r="E17" s="441" t="s">
        <v>193</v>
      </c>
      <c r="F17" s="442"/>
      <c r="G17" s="442"/>
      <c r="H17" s="442"/>
      <c r="I17" s="442"/>
      <c r="J17" s="442"/>
      <c r="K17" s="442"/>
      <c r="L17" s="443"/>
      <c r="M17" s="11" t="s">
        <v>222</v>
      </c>
      <c r="N17" s="12">
        <f>+N16</f>
        <v>0</v>
      </c>
      <c r="O17" s="12">
        <f t="shared" ref="O17:AG17" si="7">+O16</f>
        <v>0</v>
      </c>
      <c r="P17" s="62" t="str">
        <f t="shared" si="2"/>
        <v>No Programado</v>
      </c>
      <c r="Q17" s="12">
        <f t="shared" si="7"/>
        <v>0</v>
      </c>
      <c r="R17" s="12">
        <f t="shared" si="7"/>
        <v>0</v>
      </c>
      <c r="S17" s="62" t="str">
        <f t="shared" si="3"/>
        <v>No Programado</v>
      </c>
      <c r="T17" s="12">
        <f t="shared" si="7"/>
        <v>0</v>
      </c>
      <c r="U17" s="12">
        <f t="shared" si="7"/>
        <v>0</v>
      </c>
      <c r="V17" s="12">
        <f t="shared" si="7"/>
        <v>0</v>
      </c>
      <c r="W17" s="12">
        <f t="shared" si="7"/>
        <v>0</v>
      </c>
      <c r="X17" s="12">
        <f t="shared" si="7"/>
        <v>0</v>
      </c>
      <c r="Y17" s="12">
        <f t="shared" si="7"/>
        <v>0</v>
      </c>
      <c r="Z17" s="12">
        <f t="shared" si="7"/>
        <v>0</v>
      </c>
      <c r="AA17" s="12">
        <f t="shared" si="7"/>
        <v>0</v>
      </c>
      <c r="AB17" s="12">
        <f t="shared" si="7"/>
        <v>0</v>
      </c>
      <c r="AC17" s="12">
        <f t="shared" si="7"/>
        <v>0</v>
      </c>
      <c r="AD17" s="12">
        <f t="shared" si="7"/>
        <v>0</v>
      </c>
      <c r="AE17" s="12">
        <f t="shared" si="7"/>
        <v>0</v>
      </c>
      <c r="AF17" s="12">
        <f t="shared" si="7"/>
        <v>0</v>
      </c>
      <c r="AG17" s="12">
        <f t="shared" si="7"/>
        <v>1</v>
      </c>
      <c r="AH17" s="12">
        <f>+AH16</f>
        <v>0</v>
      </c>
      <c r="AI17" s="23">
        <f t="shared" si="0"/>
        <v>1</v>
      </c>
      <c r="AJ17" s="10">
        <f t="shared" si="1"/>
        <v>0</v>
      </c>
      <c r="AK17" s="27">
        <f>+AJ17/AI17</f>
        <v>0</v>
      </c>
      <c r="AL17" s="41" t="s">
        <v>73</v>
      </c>
      <c r="AM17" s="45"/>
      <c r="AN17" s="52"/>
      <c r="AO17" s="45"/>
      <c r="AP17" s="46"/>
    </row>
    <row r="18" spans="1:42" ht="74.25" customHeight="1" x14ac:dyDescent="0.45">
      <c r="A18" s="5" t="s">
        <v>181</v>
      </c>
      <c r="B18" s="6" t="s">
        <v>182</v>
      </c>
      <c r="C18" s="439" t="s">
        <v>67</v>
      </c>
      <c r="D18" s="7" t="s">
        <v>9</v>
      </c>
      <c r="E18" s="5" t="s">
        <v>105</v>
      </c>
      <c r="F18" s="5" t="s">
        <v>26</v>
      </c>
      <c r="G18" s="5" t="s">
        <v>27</v>
      </c>
      <c r="H18" s="7" t="s">
        <v>14</v>
      </c>
      <c r="I18" s="5" t="s">
        <v>49</v>
      </c>
      <c r="J18" s="5" t="s">
        <v>47</v>
      </c>
      <c r="K18" s="5" t="s">
        <v>48</v>
      </c>
      <c r="L18" s="17" t="s">
        <v>26</v>
      </c>
      <c r="M18" s="9" t="s">
        <v>11</v>
      </c>
      <c r="N18" s="10">
        <v>10</v>
      </c>
      <c r="O18" s="39">
        <v>18</v>
      </c>
      <c r="P18" s="62">
        <f>IFERROR(O18/N18,"No Programado")</f>
        <v>1.8</v>
      </c>
      <c r="Q18" s="10">
        <v>10</v>
      </c>
      <c r="R18" s="39">
        <v>8</v>
      </c>
      <c r="S18" s="62">
        <f>IFERROR(R18/Q18,"No Programado")</f>
        <v>0.8</v>
      </c>
      <c r="T18" s="10">
        <v>10</v>
      </c>
      <c r="U18" s="10"/>
      <c r="V18" s="10">
        <v>10</v>
      </c>
      <c r="W18" s="10"/>
      <c r="X18" s="10">
        <v>10</v>
      </c>
      <c r="Y18" s="10"/>
      <c r="Z18" s="10">
        <v>10</v>
      </c>
      <c r="AA18" s="10"/>
      <c r="AB18" s="10">
        <v>10</v>
      </c>
      <c r="AC18" s="10"/>
      <c r="AD18" s="10">
        <v>10</v>
      </c>
      <c r="AE18" s="10">
        <v>10</v>
      </c>
      <c r="AF18" s="10">
        <v>10</v>
      </c>
      <c r="AG18" s="10">
        <v>10</v>
      </c>
      <c r="AH18" s="10">
        <v>10</v>
      </c>
      <c r="AI18" s="23">
        <f t="shared" si="0"/>
        <v>120</v>
      </c>
      <c r="AJ18" s="10">
        <f t="shared" si="1"/>
        <v>26</v>
      </c>
      <c r="AK18" s="27">
        <f>+AJ18/AI18</f>
        <v>0.21666666666666667</v>
      </c>
      <c r="AL18" s="42" t="s">
        <v>25</v>
      </c>
      <c r="AM18" s="45" t="s">
        <v>236</v>
      </c>
      <c r="AN18" s="52" t="s">
        <v>218</v>
      </c>
      <c r="AO18" s="45" t="s">
        <v>237</v>
      </c>
      <c r="AP18" s="46"/>
    </row>
    <row r="19" spans="1:42" ht="74.25" customHeight="1" x14ac:dyDescent="0.45">
      <c r="A19" s="5" t="s">
        <v>181</v>
      </c>
      <c r="B19" s="6" t="s">
        <v>182</v>
      </c>
      <c r="C19" s="440"/>
      <c r="D19" s="7" t="s">
        <v>9</v>
      </c>
      <c r="E19" s="441" t="s">
        <v>194</v>
      </c>
      <c r="F19" s="442"/>
      <c r="G19" s="442"/>
      <c r="H19" s="442"/>
      <c r="I19" s="442"/>
      <c r="J19" s="442"/>
      <c r="K19" s="442"/>
      <c r="L19" s="443"/>
      <c r="M19" s="11" t="s">
        <v>223</v>
      </c>
      <c r="N19" s="12">
        <f>+N18</f>
        <v>10</v>
      </c>
      <c r="O19" s="12">
        <f t="shared" ref="O19:AH19" si="8">+O18</f>
        <v>18</v>
      </c>
      <c r="P19" s="62">
        <f t="shared" si="2"/>
        <v>1.8</v>
      </c>
      <c r="Q19" s="12">
        <f t="shared" si="8"/>
        <v>10</v>
      </c>
      <c r="R19" s="12">
        <f t="shared" si="8"/>
        <v>8</v>
      </c>
      <c r="S19" s="62">
        <f t="shared" si="3"/>
        <v>0.8</v>
      </c>
      <c r="T19" s="12">
        <f t="shared" si="8"/>
        <v>10</v>
      </c>
      <c r="U19" s="12"/>
      <c r="V19" s="12">
        <f t="shared" si="8"/>
        <v>10</v>
      </c>
      <c r="W19" s="12"/>
      <c r="X19" s="12">
        <f t="shared" si="8"/>
        <v>10</v>
      </c>
      <c r="Y19" s="12"/>
      <c r="Z19" s="12">
        <f t="shared" si="8"/>
        <v>10</v>
      </c>
      <c r="AA19" s="12"/>
      <c r="AB19" s="12">
        <f t="shared" si="8"/>
        <v>10</v>
      </c>
      <c r="AC19" s="12"/>
      <c r="AD19" s="12">
        <f t="shared" si="8"/>
        <v>10</v>
      </c>
      <c r="AE19" s="12">
        <f t="shared" si="8"/>
        <v>10</v>
      </c>
      <c r="AF19" s="12">
        <f t="shared" si="8"/>
        <v>10</v>
      </c>
      <c r="AG19" s="12">
        <f t="shared" si="8"/>
        <v>10</v>
      </c>
      <c r="AH19" s="12">
        <f t="shared" si="8"/>
        <v>10</v>
      </c>
      <c r="AI19" s="23">
        <f t="shared" si="0"/>
        <v>120</v>
      </c>
      <c r="AJ19" s="10">
        <f t="shared" si="1"/>
        <v>26</v>
      </c>
      <c r="AK19" s="27">
        <f>+AJ19/AI19</f>
        <v>0.21666666666666667</v>
      </c>
      <c r="AL19" s="41" t="s">
        <v>50</v>
      </c>
      <c r="AM19" s="45"/>
      <c r="AN19" s="52"/>
      <c r="AO19" s="45"/>
      <c r="AP19" s="46"/>
    </row>
    <row r="20" spans="1:42" ht="74.25" customHeight="1" x14ac:dyDescent="0.45">
      <c r="A20" s="5" t="s">
        <v>180</v>
      </c>
      <c r="B20" s="6" t="s">
        <v>183</v>
      </c>
      <c r="C20" s="439" t="s">
        <v>68</v>
      </c>
      <c r="D20" s="7" t="s">
        <v>10</v>
      </c>
      <c r="E20" s="444" t="s">
        <v>107</v>
      </c>
      <c r="F20" s="444" t="s">
        <v>26</v>
      </c>
      <c r="G20" s="5" t="s">
        <v>27</v>
      </c>
      <c r="H20" s="7" t="s">
        <v>14</v>
      </c>
      <c r="I20" s="5" t="s">
        <v>94</v>
      </c>
      <c r="J20" s="5" t="s">
        <v>51</v>
      </c>
      <c r="K20" s="5" t="s">
        <v>95</v>
      </c>
      <c r="L20" s="14" t="s">
        <v>26</v>
      </c>
      <c r="M20" s="9" t="s">
        <v>11</v>
      </c>
      <c r="N20" s="10">
        <v>1</v>
      </c>
      <c r="O20" s="38">
        <v>0</v>
      </c>
      <c r="P20" s="62">
        <f>IFERROR(O20/N20,"No Programado")</f>
        <v>0</v>
      </c>
      <c r="Q20" s="10"/>
      <c r="R20" s="39">
        <v>1</v>
      </c>
      <c r="S20" s="62" t="str">
        <f>IFERROR(R20/Q20,"No Programado")</f>
        <v>No Programado</v>
      </c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23">
        <f t="shared" si="0"/>
        <v>1</v>
      </c>
      <c r="AJ20" s="10">
        <f t="shared" si="1"/>
        <v>1</v>
      </c>
      <c r="AK20" s="27">
        <f>+AJ20/AI20</f>
        <v>1</v>
      </c>
      <c r="AL20" s="42" t="s">
        <v>110</v>
      </c>
      <c r="AM20" s="45" t="s">
        <v>238</v>
      </c>
      <c r="AN20" s="52"/>
      <c r="AO20" s="45" t="s">
        <v>239</v>
      </c>
      <c r="AP20" s="46"/>
    </row>
    <row r="21" spans="1:42" ht="91.5" customHeight="1" x14ac:dyDescent="0.45">
      <c r="A21" s="5" t="s">
        <v>180</v>
      </c>
      <c r="B21" s="6" t="s">
        <v>183</v>
      </c>
      <c r="C21" s="440"/>
      <c r="D21" s="7" t="s">
        <v>10</v>
      </c>
      <c r="E21" s="444"/>
      <c r="F21" s="444"/>
      <c r="G21" s="5" t="s">
        <v>27</v>
      </c>
      <c r="H21" s="7" t="s">
        <v>15</v>
      </c>
      <c r="I21" s="143" t="s">
        <v>54</v>
      </c>
      <c r="J21" s="5"/>
      <c r="K21" s="5" t="s">
        <v>122</v>
      </c>
      <c r="L21" s="14" t="s">
        <v>26</v>
      </c>
      <c r="M21" s="9" t="s">
        <v>11</v>
      </c>
      <c r="N21" s="10"/>
      <c r="O21" s="10"/>
      <c r="P21" s="62" t="str">
        <f t="shared" si="2"/>
        <v>No Programado</v>
      </c>
      <c r="Q21" s="10"/>
      <c r="R21" s="10"/>
      <c r="S21" s="62" t="str">
        <f t="shared" si="3"/>
        <v>No Programado</v>
      </c>
      <c r="T21" s="10">
        <v>3</v>
      </c>
      <c r="U21" s="10"/>
      <c r="V21" s="10"/>
      <c r="W21" s="10"/>
      <c r="X21" s="10"/>
      <c r="Y21" s="10"/>
      <c r="Z21" s="10">
        <v>3</v>
      </c>
      <c r="AA21" s="10"/>
      <c r="AB21" s="10"/>
      <c r="AC21" s="10"/>
      <c r="AD21" s="10"/>
      <c r="AE21" s="10">
        <v>3</v>
      </c>
      <c r="AF21" s="10"/>
      <c r="AG21" s="10"/>
      <c r="AH21" s="10">
        <v>3</v>
      </c>
      <c r="AI21" s="23">
        <f t="shared" si="0"/>
        <v>12</v>
      </c>
      <c r="AJ21" s="10">
        <f t="shared" si="1"/>
        <v>0</v>
      </c>
      <c r="AK21" s="27">
        <f t="shared" si="4"/>
        <v>0</v>
      </c>
      <c r="AL21" s="40" t="s">
        <v>81</v>
      </c>
      <c r="AM21" s="45"/>
      <c r="AN21" s="52"/>
      <c r="AO21" s="56" t="s">
        <v>204</v>
      </c>
      <c r="AP21" s="46"/>
    </row>
    <row r="22" spans="1:42" ht="74.25" customHeight="1" x14ac:dyDescent="0.45">
      <c r="A22" s="5" t="s">
        <v>180</v>
      </c>
      <c r="B22" s="6" t="s">
        <v>183</v>
      </c>
      <c r="C22" s="440"/>
      <c r="D22" s="7" t="s">
        <v>10</v>
      </c>
      <c r="E22" s="444"/>
      <c r="F22" s="444"/>
      <c r="G22" s="5" t="s">
        <v>27</v>
      </c>
      <c r="H22" s="7" t="s">
        <v>28</v>
      </c>
      <c r="I22" s="5" t="s">
        <v>113</v>
      </c>
      <c r="J22" s="18"/>
      <c r="K22" s="5" t="s">
        <v>123</v>
      </c>
      <c r="L22" s="14" t="s">
        <v>26</v>
      </c>
      <c r="M22" s="9" t="s">
        <v>11</v>
      </c>
      <c r="N22" s="10"/>
      <c r="O22" s="10"/>
      <c r="P22" s="62" t="str">
        <f t="shared" si="2"/>
        <v>No Programado</v>
      </c>
      <c r="Q22" s="10"/>
      <c r="R22" s="58">
        <v>1</v>
      </c>
      <c r="S22" s="62" t="str">
        <f t="shared" si="3"/>
        <v>No Programado</v>
      </c>
      <c r="T22" s="19">
        <v>9</v>
      </c>
      <c r="U22" s="19"/>
      <c r="V22" s="19"/>
      <c r="W22" s="19"/>
      <c r="X22" s="19"/>
      <c r="Y22" s="19"/>
      <c r="Z22" s="19">
        <v>8</v>
      </c>
      <c r="AA22" s="19"/>
      <c r="AB22" s="19"/>
      <c r="AC22" s="19"/>
      <c r="AD22" s="19"/>
      <c r="AE22" s="19">
        <v>8</v>
      </c>
      <c r="AF22" s="19">
        <v>1</v>
      </c>
      <c r="AG22" s="19"/>
      <c r="AH22" s="19">
        <v>8</v>
      </c>
      <c r="AI22" s="23">
        <f t="shared" si="0"/>
        <v>34</v>
      </c>
      <c r="AJ22" s="10">
        <f t="shared" si="1"/>
        <v>1</v>
      </c>
      <c r="AK22" s="27">
        <f t="shared" si="4"/>
        <v>2.9411764705882353E-2</v>
      </c>
      <c r="AL22" s="42" t="s">
        <v>25</v>
      </c>
      <c r="AM22" s="45"/>
      <c r="AN22" s="52"/>
      <c r="AO22" s="57" t="s">
        <v>274</v>
      </c>
      <c r="AP22" s="46"/>
    </row>
    <row r="23" spans="1:42" ht="74.25" customHeight="1" x14ac:dyDescent="0.45">
      <c r="A23" s="5" t="s">
        <v>180</v>
      </c>
      <c r="B23" s="6" t="s">
        <v>183</v>
      </c>
      <c r="C23" s="440"/>
      <c r="D23" s="7" t="s">
        <v>10</v>
      </c>
      <c r="E23" s="441" t="s">
        <v>195</v>
      </c>
      <c r="F23" s="442"/>
      <c r="G23" s="442"/>
      <c r="H23" s="442"/>
      <c r="I23" s="442"/>
      <c r="J23" s="442"/>
      <c r="K23" s="442"/>
      <c r="L23" s="443"/>
      <c r="M23" s="11" t="s">
        <v>187</v>
      </c>
      <c r="N23" s="12">
        <f>SUM(N20:N22)</f>
        <v>1</v>
      </c>
      <c r="O23" s="12">
        <f>SUM(O20:O22)</f>
        <v>0</v>
      </c>
      <c r="P23" s="62">
        <f t="shared" si="2"/>
        <v>0</v>
      </c>
      <c r="Q23" s="12">
        <f>SUM(Q20:Q22)</f>
        <v>0</v>
      </c>
      <c r="R23" s="12">
        <f>SUM(R20:R22)</f>
        <v>2</v>
      </c>
      <c r="S23" s="62" t="str">
        <f t="shared" si="3"/>
        <v>No Programado</v>
      </c>
      <c r="T23" s="12">
        <f>SUM(T20:T22)</f>
        <v>12</v>
      </c>
      <c r="U23" s="12"/>
      <c r="V23" s="12">
        <f t="shared" ref="V23:AH23" si="9">SUM(V20:V22)</f>
        <v>0</v>
      </c>
      <c r="W23" s="12"/>
      <c r="X23" s="12">
        <f t="shared" si="9"/>
        <v>0</v>
      </c>
      <c r="Y23" s="12"/>
      <c r="Z23" s="12">
        <f t="shared" si="9"/>
        <v>11</v>
      </c>
      <c r="AA23" s="12"/>
      <c r="AB23" s="12">
        <f t="shared" si="9"/>
        <v>0</v>
      </c>
      <c r="AC23" s="12"/>
      <c r="AD23" s="12">
        <f t="shared" si="9"/>
        <v>0</v>
      </c>
      <c r="AE23" s="12">
        <f t="shared" si="9"/>
        <v>11</v>
      </c>
      <c r="AF23" s="12">
        <f t="shared" si="9"/>
        <v>1</v>
      </c>
      <c r="AG23" s="12">
        <f t="shared" si="9"/>
        <v>0</v>
      </c>
      <c r="AH23" s="12">
        <f t="shared" si="9"/>
        <v>11</v>
      </c>
      <c r="AI23" s="23">
        <f t="shared" si="0"/>
        <v>47</v>
      </c>
      <c r="AJ23" s="10">
        <f t="shared" si="1"/>
        <v>2</v>
      </c>
      <c r="AK23" s="27">
        <f t="shared" si="4"/>
        <v>4.2553191489361701E-2</v>
      </c>
      <c r="AL23" s="41" t="s">
        <v>75</v>
      </c>
      <c r="AM23" s="45"/>
      <c r="AN23" s="52"/>
      <c r="AO23" s="45"/>
      <c r="AP23" s="46"/>
    </row>
    <row r="24" spans="1:42" ht="74.25" customHeight="1" x14ac:dyDescent="0.45">
      <c r="A24" s="5" t="s">
        <v>180</v>
      </c>
      <c r="B24" s="6" t="s">
        <v>183</v>
      </c>
      <c r="C24" s="439" t="s">
        <v>33</v>
      </c>
      <c r="D24" s="7" t="s">
        <v>13</v>
      </c>
      <c r="E24" s="444" t="s">
        <v>106</v>
      </c>
      <c r="F24" s="444" t="s">
        <v>26</v>
      </c>
      <c r="G24" s="5" t="s">
        <v>27</v>
      </c>
      <c r="H24" s="7" t="s">
        <v>14</v>
      </c>
      <c r="I24" s="14" t="s">
        <v>96</v>
      </c>
      <c r="J24" s="5"/>
      <c r="K24" s="5" t="s">
        <v>52</v>
      </c>
      <c r="L24" s="14" t="s">
        <v>30</v>
      </c>
      <c r="M24" s="9" t="s">
        <v>11</v>
      </c>
      <c r="N24" s="10">
        <v>1</v>
      </c>
      <c r="O24" s="24">
        <v>0</v>
      </c>
      <c r="P24" s="62">
        <f t="shared" si="2"/>
        <v>0</v>
      </c>
      <c r="Q24" s="10"/>
      <c r="R24" s="10"/>
      <c r="S24" s="62" t="str">
        <f t="shared" si="3"/>
        <v>No Programado</v>
      </c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23">
        <f t="shared" si="0"/>
        <v>1</v>
      </c>
      <c r="AJ24" s="10">
        <f t="shared" si="1"/>
        <v>0</v>
      </c>
      <c r="AK24" s="27">
        <f t="shared" si="4"/>
        <v>0</v>
      </c>
      <c r="AL24" s="40" t="s">
        <v>111</v>
      </c>
      <c r="AM24" s="45"/>
      <c r="AN24" s="52"/>
      <c r="AO24" s="45"/>
      <c r="AP24" s="46"/>
    </row>
    <row r="25" spans="1:42" ht="74.25" customHeight="1" x14ac:dyDescent="0.45">
      <c r="A25" s="5" t="s">
        <v>180</v>
      </c>
      <c r="B25" s="6" t="s">
        <v>183</v>
      </c>
      <c r="C25" s="440"/>
      <c r="D25" s="7" t="s">
        <v>13</v>
      </c>
      <c r="E25" s="444"/>
      <c r="F25" s="444"/>
      <c r="G25" s="5" t="s">
        <v>27</v>
      </c>
      <c r="H25" s="7" t="s">
        <v>15</v>
      </c>
      <c r="I25" s="142" t="s">
        <v>69</v>
      </c>
      <c r="J25" s="20" t="s">
        <v>124</v>
      </c>
      <c r="K25" s="20" t="s">
        <v>126</v>
      </c>
      <c r="L25" s="14" t="s">
        <v>26</v>
      </c>
      <c r="M25" s="9" t="s">
        <v>11</v>
      </c>
      <c r="N25" s="10"/>
      <c r="O25" s="10"/>
      <c r="P25" s="62" t="str">
        <f t="shared" si="2"/>
        <v>No Programado</v>
      </c>
      <c r="Q25" s="10">
        <v>4</v>
      </c>
      <c r="R25" s="24">
        <v>5</v>
      </c>
      <c r="S25" s="62">
        <f t="shared" si="3"/>
        <v>1.25</v>
      </c>
      <c r="T25" s="10">
        <v>4</v>
      </c>
      <c r="U25" s="10"/>
      <c r="V25" s="10">
        <v>4</v>
      </c>
      <c r="W25" s="10"/>
      <c r="X25" s="10">
        <v>4</v>
      </c>
      <c r="Y25" s="10"/>
      <c r="Z25" s="10">
        <v>4</v>
      </c>
      <c r="AA25" s="10"/>
      <c r="AB25" s="10">
        <v>4</v>
      </c>
      <c r="AC25" s="10"/>
      <c r="AD25" s="10">
        <v>4</v>
      </c>
      <c r="AE25" s="10">
        <v>4</v>
      </c>
      <c r="AF25" s="10">
        <v>4</v>
      </c>
      <c r="AG25" s="10">
        <v>4</v>
      </c>
      <c r="AH25" s="10"/>
      <c r="AI25" s="23">
        <f t="shared" si="0"/>
        <v>40</v>
      </c>
      <c r="AJ25" s="10">
        <f t="shared" si="1"/>
        <v>5</v>
      </c>
      <c r="AK25" s="27">
        <f t="shared" si="4"/>
        <v>0.125</v>
      </c>
      <c r="AL25" s="40" t="s">
        <v>80</v>
      </c>
      <c r="AM25" s="45"/>
      <c r="AN25" s="52"/>
      <c r="AO25" s="56" t="s">
        <v>243</v>
      </c>
      <c r="AP25" s="46"/>
    </row>
    <row r="26" spans="1:42" ht="74.25" customHeight="1" x14ac:dyDescent="0.45">
      <c r="A26" s="5" t="s">
        <v>180</v>
      </c>
      <c r="B26" s="6" t="s">
        <v>183</v>
      </c>
      <c r="C26" s="440"/>
      <c r="D26" s="7" t="s">
        <v>13</v>
      </c>
      <c r="E26" s="444"/>
      <c r="F26" s="444"/>
      <c r="G26" s="5" t="s">
        <v>27</v>
      </c>
      <c r="H26" s="7" t="s">
        <v>28</v>
      </c>
      <c r="I26" s="142" t="s">
        <v>112</v>
      </c>
      <c r="J26" s="5" t="s">
        <v>124</v>
      </c>
      <c r="K26" s="5" t="s">
        <v>125</v>
      </c>
      <c r="L26" s="14" t="s">
        <v>26</v>
      </c>
      <c r="M26" s="9" t="s">
        <v>11</v>
      </c>
      <c r="N26" s="10"/>
      <c r="O26" s="10"/>
      <c r="P26" s="62" t="str">
        <f t="shared" si="2"/>
        <v>No Programado</v>
      </c>
      <c r="Q26" s="10">
        <v>4</v>
      </c>
      <c r="R26" s="24">
        <v>2</v>
      </c>
      <c r="S26" s="62">
        <f t="shared" si="3"/>
        <v>0.5</v>
      </c>
      <c r="T26" s="10">
        <v>4</v>
      </c>
      <c r="U26" s="10"/>
      <c r="V26" s="10">
        <v>4</v>
      </c>
      <c r="W26" s="10"/>
      <c r="X26" s="10">
        <v>4</v>
      </c>
      <c r="Y26" s="10"/>
      <c r="Z26" s="10">
        <v>4</v>
      </c>
      <c r="AA26" s="10"/>
      <c r="AB26" s="10">
        <v>4</v>
      </c>
      <c r="AC26" s="10"/>
      <c r="AD26" s="10">
        <v>4</v>
      </c>
      <c r="AE26" s="10">
        <v>4</v>
      </c>
      <c r="AF26" s="10">
        <v>4</v>
      </c>
      <c r="AG26" s="10">
        <v>4</v>
      </c>
      <c r="AH26" s="10"/>
      <c r="AI26" s="23">
        <f t="shared" si="0"/>
        <v>40</v>
      </c>
      <c r="AJ26" s="10">
        <f t="shared" si="1"/>
        <v>2</v>
      </c>
      <c r="AK26" s="27">
        <f t="shared" si="4"/>
        <v>0.05</v>
      </c>
      <c r="AL26" s="40" t="s">
        <v>76</v>
      </c>
      <c r="AM26" s="45"/>
      <c r="AN26" s="52"/>
      <c r="AO26" s="59" t="s">
        <v>244</v>
      </c>
      <c r="AP26" s="46"/>
    </row>
    <row r="27" spans="1:42" ht="136.5" customHeight="1" x14ac:dyDescent="0.45">
      <c r="A27" s="5" t="s">
        <v>180</v>
      </c>
      <c r="B27" s="6" t="s">
        <v>183</v>
      </c>
      <c r="C27" s="440"/>
      <c r="D27" s="7" t="s">
        <v>13</v>
      </c>
      <c r="E27" s="444"/>
      <c r="F27" s="5"/>
      <c r="G27" s="5" t="s">
        <v>27</v>
      </c>
      <c r="H27" s="7" t="s">
        <v>29</v>
      </c>
      <c r="I27" s="14" t="s">
        <v>55</v>
      </c>
      <c r="J27" s="5" t="s">
        <v>53</v>
      </c>
      <c r="K27" s="5" t="s">
        <v>56</v>
      </c>
      <c r="L27" s="14" t="s">
        <v>26</v>
      </c>
      <c r="M27" s="9" t="s">
        <v>11</v>
      </c>
      <c r="N27" s="10"/>
      <c r="O27" s="10"/>
      <c r="P27" s="62" t="str">
        <f t="shared" si="2"/>
        <v>No Programado</v>
      </c>
      <c r="Q27" s="10">
        <v>1</v>
      </c>
      <c r="R27" s="24">
        <v>1</v>
      </c>
      <c r="S27" s="62">
        <f t="shared" si="3"/>
        <v>1</v>
      </c>
      <c r="T27" s="10"/>
      <c r="U27" s="10"/>
      <c r="V27" s="10">
        <v>1</v>
      </c>
      <c r="W27" s="10"/>
      <c r="X27" s="10"/>
      <c r="Y27" s="10"/>
      <c r="Z27" s="10">
        <v>1</v>
      </c>
      <c r="AA27" s="10"/>
      <c r="AB27" s="10"/>
      <c r="AC27" s="10"/>
      <c r="AD27" s="10">
        <v>1</v>
      </c>
      <c r="AE27" s="10"/>
      <c r="AF27" s="10">
        <v>1</v>
      </c>
      <c r="AG27" s="10"/>
      <c r="AH27" s="10"/>
      <c r="AI27" s="23">
        <f t="shared" si="0"/>
        <v>5</v>
      </c>
      <c r="AJ27" s="10">
        <f t="shared" si="1"/>
        <v>1</v>
      </c>
      <c r="AK27" s="27">
        <f>+AJ27/AI27</f>
        <v>0.2</v>
      </c>
      <c r="AL27" s="42" t="s">
        <v>57</v>
      </c>
      <c r="AM27" s="45"/>
      <c r="AN27" s="52"/>
      <c r="AO27" s="57" t="s">
        <v>240</v>
      </c>
      <c r="AP27" s="46"/>
    </row>
    <row r="28" spans="1:42" ht="74.25" customHeight="1" x14ac:dyDescent="0.45">
      <c r="A28" s="5" t="s">
        <v>180</v>
      </c>
      <c r="B28" s="6" t="s">
        <v>183</v>
      </c>
      <c r="C28" s="440"/>
      <c r="D28" s="7" t="s">
        <v>13</v>
      </c>
      <c r="E28" s="441" t="s">
        <v>196</v>
      </c>
      <c r="F28" s="442"/>
      <c r="G28" s="442"/>
      <c r="H28" s="442"/>
      <c r="I28" s="442"/>
      <c r="J28" s="442"/>
      <c r="K28" s="442"/>
      <c r="L28" s="443"/>
      <c r="M28" s="11" t="s">
        <v>188</v>
      </c>
      <c r="N28" s="12">
        <f t="shared" ref="N28:AH28" si="10">SUM(N24:N27)</f>
        <v>1</v>
      </c>
      <c r="O28" s="12">
        <f t="shared" si="10"/>
        <v>0</v>
      </c>
      <c r="P28" s="63">
        <f>+O28/N28</f>
        <v>0</v>
      </c>
      <c r="Q28" s="12">
        <f>SUM(Q24:Q27)</f>
        <v>9</v>
      </c>
      <c r="R28" s="12">
        <f>SUM(R24:R27)</f>
        <v>8</v>
      </c>
      <c r="S28" s="63">
        <f>+R28/Q28</f>
        <v>0.88888888888888884</v>
      </c>
      <c r="T28" s="12">
        <f t="shared" si="10"/>
        <v>8</v>
      </c>
      <c r="U28" s="12"/>
      <c r="V28" s="12">
        <f t="shared" si="10"/>
        <v>9</v>
      </c>
      <c r="W28" s="12"/>
      <c r="X28" s="12">
        <f t="shared" si="10"/>
        <v>8</v>
      </c>
      <c r="Y28" s="12"/>
      <c r="Z28" s="12">
        <f t="shared" si="10"/>
        <v>9</v>
      </c>
      <c r="AA28" s="12"/>
      <c r="AB28" s="12">
        <f t="shared" si="10"/>
        <v>8</v>
      </c>
      <c r="AC28" s="12"/>
      <c r="AD28" s="12">
        <f t="shared" si="10"/>
        <v>9</v>
      </c>
      <c r="AE28" s="12">
        <f t="shared" si="10"/>
        <v>8</v>
      </c>
      <c r="AF28" s="12">
        <f t="shared" si="10"/>
        <v>9</v>
      </c>
      <c r="AG28" s="12">
        <f t="shared" si="10"/>
        <v>8</v>
      </c>
      <c r="AH28" s="12">
        <f t="shared" si="10"/>
        <v>0</v>
      </c>
      <c r="AI28" s="23">
        <f t="shared" si="0"/>
        <v>86</v>
      </c>
      <c r="AJ28" s="10">
        <f t="shared" si="1"/>
        <v>8</v>
      </c>
      <c r="AK28" s="27">
        <f t="shared" si="4"/>
        <v>9.3023255813953487E-2</v>
      </c>
      <c r="AL28" s="28" t="s">
        <v>79</v>
      </c>
      <c r="AM28" s="45"/>
      <c r="AN28" s="52"/>
      <c r="AO28" s="45"/>
      <c r="AP28" s="46"/>
    </row>
    <row r="29" spans="1:42" ht="74.25" customHeight="1" x14ac:dyDescent="0.45">
      <c r="A29" s="5" t="s">
        <v>180</v>
      </c>
      <c r="B29" s="6" t="s">
        <v>183</v>
      </c>
      <c r="C29" s="439" t="s">
        <v>32</v>
      </c>
      <c r="D29" s="7" t="s">
        <v>17</v>
      </c>
      <c r="E29" s="444" t="s">
        <v>97</v>
      </c>
      <c r="F29" s="444" t="s">
        <v>26</v>
      </c>
      <c r="G29" s="5" t="s">
        <v>27</v>
      </c>
      <c r="H29" s="7" t="s">
        <v>14</v>
      </c>
      <c r="I29" s="26" t="s">
        <v>98</v>
      </c>
      <c r="J29" s="5" t="s">
        <v>101</v>
      </c>
      <c r="K29" s="5" t="s">
        <v>58</v>
      </c>
      <c r="L29" s="14" t="s">
        <v>26</v>
      </c>
      <c r="M29" s="9" t="s">
        <v>11</v>
      </c>
      <c r="N29" s="10"/>
      <c r="O29" s="10"/>
      <c r="P29" s="62" t="str">
        <f>IFERROR(O29/N29,"No Programado")</f>
        <v>No Programado</v>
      </c>
      <c r="Q29" s="10">
        <v>1</v>
      </c>
      <c r="R29" s="38">
        <v>0</v>
      </c>
      <c r="S29" s="62">
        <f>IFERROR(R29/Q29,"No Programado")</f>
        <v>0</v>
      </c>
      <c r="T29" s="10">
        <v>1</v>
      </c>
      <c r="U29" s="10"/>
      <c r="V29" s="10">
        <v>1</v>
      </c>
      <c r="W29" s="10"/>
      <c r="X29" s="10">
        <v>1</v>
      </c>
      <c r="Y29" s="10"/>
      <c r="Z29" s="10">
        <v>1</v>
      </c>
      <c r="AA29" s="10"/>
      <c r="AB29" s="10">
        <v>1</v>
      </c>
      <c r="AC29" s="10"/>
      <c r="AD29" s="10">
        <v>1</v>
      </c>
      <c r="AE29" s="10">
        <v>1</v>
      </c>
      <c r="AF29" s="10">
        <v>1</v>
      </c>
      <c r="AG29" s="10">
        <v>1</v>
      </c>
      <c r="AH29" s="10"/>
      <c r="AI29" s="23">
        <f t="shared" si="0"/>
        <v>10</v>
      </c>
      <c r="AJ29" s="10">
        <f t="shared" si="1"/>
        <v>0</v>
      </c>
      <c r="AK29" s="27">
        <f t="shared" si="4"/>
        <v>0</v>
      </c>
      <c r="AL29" s="42" t="s">
        <v>78</v>
      </c>
      <c r="AM29" s="45"/>
      <c r="AN29" s="52"/>
      <c r="AO29" s="45"/>
      <c r="AP29" s="52" t="s">
        <v>242</v>
      </c>
    </row>
    <row r="30" spans="1:42" ht="74.25" customHeight="1" x14ac:dyDescent="0.45">
      <c r="A30" s="5" t="s">
        <v>180</v>
      </c>
      <c r="B30" s="6" t="s">
        <v>183</v>
      </c>
      <c r="C30" s="440"/>
      <c r="D30" s="7" t="s">
        <v>17</v>
      </c>
      <c r="E30" s="444"/>
      <c r="F30" s="444"/>
      <c r="G30" s="5" t="s">
        <v>27</v>
      </c>
      <c r="H30" s="7" t="s">
        <v>15</v>
      </c>
      <c r="I30" s="26" t="s">
        <v>99</v>
      </c>
      <c r="J30" s="5" t="s">
        <v>119</v>
      </c>
      <c r="K30" s="5" t="s">
        <v>59</v>
      </c>
      <c r="L30" s="14" t="s">
        <v>26</v>
      </c>
      <c r="M30" s="9" t="s">
        <v>11</v>
      </c>
      <c r="N30" s="10">
        <v>1</v>
      </c>
      <c r="O30" s="24">
        <v>1</v>
      </c>
      <c r="P30" s="62">
        <f t="shared" si="2"/>
        <v>1</v>
      </c>
      <c r="Q30" s="10"/>
      <c r="R30" s="10"/>
      <c r="S30" s="62" t="str">
        <f t="shared" si="3"/>
        <v>No Programado</v>
      </c>
      <c r="T30" s="10"/>
      <c r="U30" s="10"/>
      <c r="V30" s="10"/>
      <c r="W30" s="10"/>
      <c r="X30" s="10"/>
      <c r="Y30" s="10"/>
      <c r="Z30" s="10"/>
      <c r="AA30" s="10"/>
      <c r="AB30" s="10">
        <v>1</v>
      </c>
      <c r="AC30" s="10"/>
      <c r="AD30" s="10"/>
      <c r="AE30" s="10"/>
      <c r="AF30" s="10"/>
      <c r="AG30" s="10"/>
      <c r="AH30" s="10"/>
      <c r="AI30" s="23">
        <f t="shared" si="0"/>
        <v>2</v>
      </c>
      <c r="AJ30" s="10">
        <f t="shared" si="1"/>
        <v>1</v>
      </c>
      <c r="AK30" s="27">
        <f t="shared" si="4"/>
        <v>0.5</v>
      </c>
      <c r="AL30" s="42" t="s">
        <v>78</v>
      </c>
      <c r="AM30" s="49" t="s">
        <v>189</v>
      </c>
      <c r="AN30" s="52"/>
      <c r="AO30" s="55"/>
      <c r="AP30" s="46"/>
    </row>
    <row r="31" spans="1:42" ht="74.25" customHeight="1" x14ac:dyDescent="0.45">
      <c r="A31" s="5" t="s">
        <v>180</v>
      </c>
      <c r="B31" s="6" t="s">
        <v>183</v>
      </c>
      <c r="C31" s="440"/>
      <c r="D31" s="7" t="s">
        <v>17</v>
      </c>
      <c r="E31" s="444"/>
      <c r="F31" s="444"/>
      <c r="G31" s="5" t="s">
        <v>27</v>
      </c>
      <c r="H31" s="7" t="s">
        <v>28</v>
      </c>
      <c r="I31" s="26" t="s">
        <v>100</v>
      </c>
      <c r="J31" s="5" t="s">
        <v>60</v>
      </c>
      <c r="K31" s="5" t="s">
        <v>61</v>
      </c>
      <c r="L31" s="14" t="s">
        <v>26</v>
      </c>
      <c r="M31" s="9" t="s">
        <v>11</v>
      </c>
      <c r="N31" s="10"/>
      <c r="O31" s="10"/>
      <c r="P31" s="62" t="str">
        <f t="shared" si="2"/>
        <v>No Programado</v>
      </c>
      <c r="Q31" s="10"/>
      <c r="R31" s="10"/>
      <c r="S31" s="62" t="str">
        <f t="shared" si="3"/>
        <v>No Programado</v>
      </c>
      <c r="T31" s="10"/>
      <c r="U31" s="10"/>
      <c r="V31" s="10">
        <v>1</v>
      </c>
      <c r="W31" s="10"/>
      <c r="X31" s="10"/>
      <c r="Y31" s="10"/>
      <c r="Z31" s="10"/>
      <c r="AA31" s="10"/>
      <c r="AB31" s="10"/>
      <c r="AC31" s="10"/>
      <c r="AD31" s="10">
        <v>1</v>
      </c>
      <c r="AE31" s="10"/>
      <c r="AF31" s="10"/>
      <c r="AG31" s="10">
        <v>1</v>
      </c>
      <c r="AH31" s="10"/>
      <c r="AI31" s="23">
        <f t="shared" si="0"/>
        <v>3</v>
      </c>
      <c r="AJ31" s="10">
        <f t="shared" si="1"/>
        <v>0</v>
      </c>
      <c r="AK31" s="27">
        <f t="shared" si="4"/>
        <v>0</v>
      </c>
      <c r="AL31" s="42" t="s">
        <v>78</v>
      </c>
      <c r="AM31" s="45"/>
      <c r="AN31" s="52"/>
      <c r="AO31" s="45"/>
      <c r="AP31" s="46"/>
    </row>
    <row r="32" spans="1:42" s="22" customFormat="1" ht="74.25" customHeight="1" x14ac:dyDescent="0.45">
      <c r="A32" s="5" t="s">
        <v>180</v>
      </c>
      <c r="B32" s="6" t="s">
        <v>183</v>
      </c>
      <c r="C32" s="440"/>
      <c r="D32" s="7" t="s">
        <v>17</v>
      </c>
      <c r="E32" s="441" t="s">
        <v>197</v>
      </c>
      <c r="F32" s="442"/>
      <c r="G32" s="442"/>
      <c r="H32" s="442"/>
      <c r="I32" s="442"/>
      <c r="J32" s="442"/>
      <c r="K32" s="442"/>
      <c r="L32" s="443"/>
      <c r="M32" s="11" t="s">
        <v>224</v>
      </c>
      <c r="N32" s="13">
        <f>SUM(N29:N31)</f>
        <v>1</v>
      </c>
      <c r="O32" s="13">
        <f>SUM(O29:O31)</f>
        <v>1</v>
      </c>
      <c r="P32" s="63">
        <f t="shared" si="2"/>
        <v>1</v>
      </c>
      <c r="Q32" s="13">
        <f>SUM(Q29:Q31)</f>
        <v>1</v>
      </c>
      <c r="R32" s="13">
        <f>SUM(R29:R31)</f>
        <v>0</v>
      </c>
      <c r="S32" s="63">
        <f t="shared" si="3"/>
        <v>0</v>
      </c>
      <c r="T32" s="13">
        <f t="shared" ref="T32:AH32" si="11">SUM(T29:T31)</f>
        <v>1</v>
      </c>
      <c r="U32" s="13"/>
      <c r="V32" s="13">
        <f t="shared" si="11"/>
        <v>2</v>
      </c>
      <c r="W32" s="13"/>
      <c r="X32" s="13">
        <f t="shared" si="11"/>
        <v>1</v>
      </c>
      <c r="Y32" s="13"/>
      <c r="Z32" s="13">
        <f t="shared" si="11"/>
        <v>1</v>
      </c>
      <c r="AA32" s="13"/>
      <c r="AB32" s="13">
        <f t="shared" si="11"/>
        <v>2</v>
      </c>
      <c r="AC32" s="13"/>
      <c r="AD32" s="13">
        <f t="shared" si="11"/>
        <v>2</v>
      </c>
      <c r="AE32" s="13">
        <f t="shared" si="11"/>
        <v>1</v>
      </c>
      <c r="AF32" s="13">
        <f t="shared" si="11"/>
        <v>1</v>
      </c>
      <c r="AG32" s="13">
        <f t="shared" si="11"/>
        <v>2</v>
      </c>
      <c r="AH32" s="13">
        <f t="shared" si="11"/>
        <v>0</v>
      </c>
      <c r="AI32" s="23">
        <f t="shared" si="0"/>
        <v>15</v>
      </c>
      <c r="AJ32" s="10">
        <f t="shared" si="1"/>
        <v>1</v>
      </c>
      <c r="AK32" s="27">
        <f t="shared" si="4"/>
        <v>6.6666666666666666E-2</v>
      </c>
      <c r="AL32" s="28" t="s">
        <v>77</v>
      </c>
      <c r="AM32" s="45"/>
      <c r="AN32" s="52"/>
      <c r="AO32" s="45"/>
      <c r="AP32" s="46"/>
    </row>
    <row r="33" spans="1:42" ht="99" customHeight="1" x14ac:dyDescent="0.45">
      <c r="A33" s="5" t="s">
        <v>180</v>
      </c>
      <c r="B33" s="6" t="s">
        <v>183</v>
      </c>
      <c r="C33" s="439" t="s">
        <v>32</v>
      </c>
      <c r="D33" s="7" t="s">
        <v>18</v>
      </c>
      <c r="E33" s="5" t="s">
        <v>108</v>
      </c>
      <c r="F33" s="5" t="s">
        <v>26</v>
      </c>
      <c r="G33" s="5" t="s">
        <v>27</v>
      </c>
      <c r="H33" s="7" t="s">
        <v>14</v>
      </c>
      <c r="I33" s="26" t="s">
        <v>31</v>
      </c>
      <c r="J33" s="5" t="s">
        <v>62</v>
      </c>
      <c r="K33" s="5" t="s">
        <v>63</v>
      </c>
      <c r="L33" s="14" t="s">
        <v>26</v>
      </c>
      <c r="M33" s="9" t="s">
        <v>11</v>
      </c>
      <c r="N33" s="10"/>
      <c r="O33" s="10"/>
      <c r="P33" s="62" t="str">
        <f t="shared" si="2"/>
        <v>No Programado</v>
      </c>
      <c r="Q33" s="10">
        <v>1</v>
      </c>
      <c r="R33" s="38">
        <v>0</v>
      </c>
      <c r="S33" s="62">
        <f t="shared" si="3"/>
        <v>0</v>
      </c>
      <c r="T33" s="10"/>
      <c r="U33" s="10"/>
      <c r="V33" s="10">
        <v>1</v>
      </c>
      <c r="W33" s="10"/>
      <c r="X33" s="10"/>
      <c r="Y33" s="10"/>
      <c r="Z33" s="10">
        <v>1</v>
      </c>
      <c r="AA33" s="10"/>
      <c r="AB33" s="10"/>
      <c r="AC33" s="10"/>
      <c r="AD33" s="10">
        <v>1</v>
      </c>
      <c r="AE33" s="10"/>
      <c r="AF33" s="10">
        <v>1</v>
      </c>
      <c r="AG33" s="10"/>
      <c r="AH33" s="10"/>
      <c r="AI33" s="23">
        <f t="shared" si="0"/>
        <v>5</v>
      </c>
      <c r="AJ33" s="10">
        <f t="shared" si="1"/>
        <v>0</v>
      </c>
      <c r="AK33" s="27">
        <f t="shared" si="4"/>
        <v>0</v>
      </c>
      <c r="AL33" s="42" t="s">
        <v>78</v>
      </c>
      <c r="AM33" s="45"/>
      <c r="AN33" s="52"/>
      <c r="AO33" s="45"/>
      <c r="AP33" s="46" t="s">
        <v>245</v>
      </c>
    </row>
    <row r="34" spans="1:42" s="22" customFormat="1" ht="74.25" customHeight="1" x14ac:dyDescent="0.45">
      <c r="A34" s="5" t="s">
        <v>180</v>
      </c>
      <c r="B34" s="6" t="s">
        <v>183</v>
      </c>
      <c r="C34" s="440"/>
      <c r="D34" s="7" t="s">
        <v>18</v>
      </c>
      <c r="E34" s="441" t="s">
        <v>198</v>
      </c>
      <c r="F34" s="442"/>
      <c r="G34" s="442"/>
      <c r="H34" s="442"/>
      <c r="I34" s="442"/>
      <c r="J34" s="442"/>
      <c r="K34" s="442"/>
      <c r="L34" s="443"/>
      <c r="M34" s="11" t="s">
        <v>225</v>
      </c>
      <c r="N34" s="13">
        <f>SUM(N33:N33)</f>
        <v>0</v>
      </c>
      <c r="O34" s="13">
        <f>SUM(O33:O33)</f>
        <v>0</v>
      </c>
      <c r="P34" s="63" t="str">
        <f>IFERROR(O34/N34,"No Programado")</f>
        <v>No Programado</v>
      </c>
      <c r="Q34" s="13">
        <f t="shared" ref="Q34:AH34" si="12">SUM(Q33:Q33)</f>
        <v>1</v>
      </c>
      <c r="R34" s="13">
        <f t="shared" si="12"/>
        <v>0</v>
      </c>
      <c r="S34" s="63">
        <f>IFERROR(R34/Q34,"No Programado")</f>
        <v>0</v>
      </c>
      <c r="T34" s="13">
        <f t="shared" si="12"/>
        <v>0</v>
      </c>
      <c r="U34" s="13"/>
      <c r="V34" s="13">
        <f t="shared" si="12"/>
        <v>1</v>
      </c>
      <c r="W34" s="13"/>
      <c r="X34" s="13">
        <f t="shared" si="12"/>
        <v>0</v>
      </c>
      <c r="Y34" s="13"/>
      <c r="Z34" s="13">
        <f t="shared" si="12"/>
        <v>1</v>
      </c>
      <c r="AA34" s="13"/>
      <c r="AB34" s="13">
        <f t="shared" si="12"/>
        <v>0</v>
      </c>
      <c r="AC34" s="13"/>
      <c r="AD34" s="13">
        <f t="shared" si="12"/>
        <v>1</v>
      </c>
      <c r="AE34" s="13">
        <f t="shared" si="12"/>
        <v>0</v>
      </c>
      <c r="AF34" s="13">
        <f t="shared" si="12"/>
        <v>1</v>
      </c>
      <c r="AG34" s="13">
        <f t="shared" si="12"/>
        <v>0</v>
      </c>
      <c r="AH34" s="13">
        <f t="shared" si="12"/>
        <v>0</v>
      </c>
      <c r="AI34" s="23">
        <f t="shared" si="0"/>
        <v>5</v>
      </c>
      <c r="AJ34" s="10">
        <f t="shared" si="1"/>
        <v>0</v>
      </c>
      <c r="AK34" s="27">
        <f t="shared" si="4"/>
        <v>0</v>
      </c>
      <c r="AL34" s="28" t="s">
        <v>77</v>
      </c>
      <c r="AM34" s="45"/>
      <c r="AN34" s="52"/>
      <c r="AO34" s="45"/>
      <c r="AP34" s="46"/>
    </row>
    <row r="35" spans="1:42" ht="74.25" customHeight="1" x14ac:dyDescent="0.45">
      <c r="A35" s="5" t="s">
        <v>180</v>
      </c>
      <c r="B35" s="6" t="s">
        <v>183</v>
      </c>
      <c r="C35" s="439" t="s">
        <v>144</v>
      </c>
      <c r="D35" s="7" t="s">
        <v>184</v>
      </c>
      <c r="E35" s="445" t="s">
        <v>127</v>
      </c>
      <c r="F35" s="5" t="s">
        <v>128</v>
      </c>
      <c r="G35" s="5" t="s">
        <v>34</v>
      </c>
      <c r="H35" s="7" t="s">
        <v>14</v>
      </c>
      <c r="I35" s="26" t="s">
        <v>129</v>
      </c>
      <c r="J35" s="5" t="s">
        <v>130</v>
      </c>
      <c r="K35" s="5" t="s">
        <v>131</v>
      </c>
      <c r="L35" s="5" t="s">
        <v>132</v>
      </c>
      <c r="M35" s="9" t="s">
        <v>11</v>
      </c>
      <c r="N35" s="10">
        <v>1</v>
      </c>
      <c r="O35" s="24"/>
      <c r="P35" s="62">
        <f>IFERROR(O35/N35,"No Programado")</f>
        <v>0</v>
      </c>
      <c r="Q35" s="10"/>
      <c r="R35" s="10"/>
      <c r="S35" s="62" t="str">
        <f>IFERROR(R35/Q35,"No Programado")</f>
        <v>No Programado</v>
      </c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23">
        <f t="shared" si="0"/>
        <v>1</v>
      </c>
      <c r="AJ35" s="10">
        <f t="shared" si="1"/>
        <v>0</v>
      </c>
      <c r="AK35" s="27">
        <f t="shared" si="4"/>
        <v>0</v>
      </c>
      <c r="AL35" s="42"/>
      <c r="AM35" s="45"/>
      <c r="AN35" s="52" t="s">
        <v>242</v>
      </c>
      <c r="AO35" s="45"/>
      <c r="AP35" s="46"/>
    </row>
    <row r="36" spans="1:42" ht="74.25" customHeight="1" x14ac:dyDescent="0.45">
      <c r="A36" s="5" t="s">
        <v>180</v>
      </c>
      <c r="B36" s="6" t="s">
        <v>183</v>
      </c>
      <c r="C36" s="440"/>
      <c r="D36" s="7" t="s">
        <v>184</v>
      </c>
      <c r="E36" s="445"/>
      <c r="F36" s="5" t="s">
        <v>128</v>
      </c>
      <c r="G36" s="5" t="s">
        <v>34</v>
      </c>
      <c r="H36" s="7" t="s">
        <v>15</v>
      </c>
      <c r="I36" s="26" t="s">
        <v>133</v>
      </c>
      <c r="J36" s="5" t="s">
        <v>134</v>
      </c>
      <c r="K36" s="5" t="s">
        <v>135</v>
      </c>
      <c r="L36" s="5" t="s">
        <v>132</v>
      </c>
      <c r="M36" s="9" t="s">
        <v>11</v>
      </c>
      <c r="N36" s="10"/>
      <c r="O36" s="10"/>
      <c r="P36" s="62" t="str">
        <f t="shared" si="2"/>
        <v>No Programado</v>
      </c>
      <c r="Q36" s="10">
        <v>1</v>
      </c>
      <c r="R36" s="24">
        <v>1</v>
      </c>
      <c r="S36" s="62">
        <f t="shared" si="3"/>
        <v>1</v>
      </c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23">
        <f t="shared" si="0"/>
        <v>1</v>
      </c>
      <c r="AJ36" s="10">
        <f t="shared" si="1"/>
        <v>1</v>
      </c>
      <c r="AK36" s="27">
        <f t="shared" si="4"/>
        <v>1</v>
      </c>
      <c r="AL36" s="42"/>
      <c r="AM36" s="45"/>
      <c r="AN36" s="52"/>
      <c r="AO36" s="49" t="s">
        <v>190</v>
      </c>
      <c r="AP36" s="46"/>
    </row>
    <row r="37" spans="1:42" ht="74.25" customHeight="1" x14ac:dyDescent="0.45">
      <c r="A37" s="5" t="s">
        <v>180</v>
      </c>
      <c r="B37" s="6" t="s">
        <v>183</v>
      </c>
      <c r="C37" s="440"/>
      <c r="D37" s="7" t="s">
        <v>184</v>
      </c>
      <c r="E37" s="445"/>
      <c r="F37" s="5" t="s">
        <v>128</v>
      </c>
      <c r="G37" s="5" t="s">
        <v>27</v>
      </c>
      <c r="H37" s="7" t="s">
        <v>28</v>
      </c>
      <c r="I37" s="26" t="s">
        <v>136</v>
      </c>
      <c r="J37" s="5" t="s">
        <v>137</v>
      </c>
      <c r="K37" s="5" t="s">
        <v>138</v>
      </c>
      <c r="L37" s="5" t="s">
        <v>139</v>
      </c>
      <c r="M37" s="9" t="s">
        <v>11</v>
      </c>
      <c r="N37" s="10">
        <v>1</v>
      </c>
      <c r="O37" s="24"/>
      <c r="P37" s="62">
        <f t="shared" si="2"/>
        <v>0</v>
      </c>
      <c r="Q37" s="10">
        <v>1</v>
      </c>
      <c r="R37" s="10"/>
      <c r="S37" s="62">
        <f t="shared" si="3"/>
        <v>0</v>
      </c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>
        <v>1</v>
      </c>
      <c r="AI37" s="23">
        <f t="shared" si="0"/>
        <v>3</v>
      </c>
      <c r="AJ37" s="10">
        <f t="shared" si="1"/>
        <v>0</v>
      </c>
      <c r="AK37" s="27">
        <f t="shared" si="4"/>
        <v>0</v>
      </c>
      <c r="AL37" s="42"/>
      <c r="AM37" s="45"/>
      <c r="AN37" s="46" t="s">
        <v>242</v>
      </c>
      <c r="AO37" s="45"/>
      <c r="AP37" s="46" t="s">
        <v>242</v>
      </c>
    </row>
    <row r="38" spans="1:42" ht="74.25" customHeight="1" x14ac:dyDescent="0.45">
      <c r="A38" s="5" t="s">
        <v>180</v>
      </c>
      <c r="B38" s="6" t="s">
        <v>183</v>
      </c>
      <c r="C38" s="440"/>
      <c r="D38" s="7" t="s">
        <v>184</v>
      </c>
      <c r="E38" s="445"/>
      <c r="F38" s="5" t="s">
        <v>128</v>
      </c>
      <c r="G38" s="5" t="s">
        <v>34</v>
      </c>
      <c r="H38" s="7" t="s">
        <v>140</v>
      </c>
      <c r="I38" s="26" t="s">
        <v>141</v>
      </c>
      <c r="J38" s="5" t="s">
        <v>142</v>
      </c>
      <c r="K38" s="5" t="s">
        <v>143</v>
      </c>
      <c r="L38" s="5" t="s">
        <v>132</v>
      </c>
      <c r="M38" s="9" t="s">
        <v>11</v>
      </c>
      <c r="N38" s="10"/>
      <c r="O38" s="10"/>
      <c r="P38" s="62" t="str">
        <f t="shared" si="2"/>
        <v>No Programado</v>
      </c>
      <c r="Q38" s="10"/>
      <c r="R38" s="10"/>
      <c r="S38" s="62" t="str">
        <f t="shared" si="3"/>
        <v>No Programado</v>
      </c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>
        <v>1</v>
      </c>
      <c r="AI38" s="23">
        <f t="shared" si="0"/>
        <v>1</v>
      </c>
      <c r="AJ38" s="10">
        <f t="shared" si="1"/>
        <v>0</v>
      </c>
      <c r="AK38" s="27">
        <f t="shared" si="4"/>
        <v>0</v>
      </c>
      <c r="AL38" s="42"/>
      <c r="AM38" s="45"/>
      <c r="AN38" s="52"/>
      <c r="AO38" s="45"/>
      <c r="AP38" s="46"/>
    </row>
    <row r="39" spans="1:42" s="22" customFormat="1" ht="74.25" customHeight="1" x14ac:dyDescent="0.45">
      <c r="A39" s="5" t="s">
        <v>180</v>
      </c>
      <c r="B39" s="6" t="s">
        <v>183</v>
      </c>
      <c r="C39" s="440"/>
      <c r="D39" s="7" t="s">
        <v>184</v>
      </c>
      <c r="E39" s="441" t="s">
        <v>199</v>
      </c>
      <c r="F39" s="442"/>
      <c r="G39" s="442"/>
      <c r="H39" s="442"/>
      <c r="I39" s="442"/>
      <c r="J39" s="442"/>
      <c r="K39" s="442"/>
      <c r="L39" s="443"/>
      <c r="M39" s="11" t="s">
        <v>226</v>
      </c>
      <c r="N39" s="13">
        <f>SUM(N35,N36,N38)</f>
        <v>1</v>
      </c>
      <c r="O39" s="13">
        <f>SUM(O35,O36,O38)</f>
        <v>0</v>
      </c>
      <c r="P39" s="62">
        <f t="shared" si="2"/>
        <v>0</v>
      </c>
      <c r="Q39" s="13">
        <f t="shared" ref="Q39:AH39" si="13">SUM(Q35,Q36,Q38)</f>
        <v>1</v>
      </c>
      <c r="R39" s="13">
        <f>SUM(R35,R36,R38)</f>
        <v>1</v>
      </c>
      <c r="S39" s="62">
        <f t="shared" si="3"/>
        <v>1</v>
      </c>
      <c r="T39" s="13">
        <f t="shared" si="13"/>
        <v>0</v>
      </c>
      <c r="U39" s="13"/>
      <c r="V39" s="13">
        <f t="shared" si="13"/>
        <v>0</v>
      </c>
      <c r="W39" s="13"/>
      <c r="X39" s="13">
        <f t="shared" si="13"/>
        <v>0</v>
      </c>
      <c r="Y39" s="13"/>
      <c r="Z39" s="13">
        <f t="shared" si="13"/>
        <v>0</v>
      </c>
      <c r="AA39" s="13"/>
      <c r="AB39" s="13">
        <f t="shared" si="13"/>
        <v>0</v>
      </c>
      <c r="AC39" s="13"/>
      <c r="AD39" s="13">
        <f t="shared" si="13"/>
        <v>0</v>
      </c>
      <c r="AE39" s="13">
        <f t="shared" si="13"/>
        <v>0</v>
      </c>
      <c r="AF39" s="13">
        <f t="shared" si="13"/>
        <v>0</v>
      </c>
      <c r="AG39" s="13">
        <f t="shared" si="13"/>
        <v>0</v>
      </c>
      <c r="AH39" s="13">
        <f t="shared" si="13"/>
        <v>1</v>
      </c>
      <c r="AI39" s="23">
        <f t="shared" si="0"/>
        <v>3</v>
      </c>
      <c r="AJ39" s="10">
        <f t="shared" si="1"/>
        <v>1</v>
      </c>
      <c r="AK39" s="27">
        <f t="shared" si="4"/>
        <v>0.33333333333333331</v>
      </c>
      <c r="AL39" s="43"/>
      <c r="AM39" s="45"/>
      <c r="AN39" s="52"/>
      <c r="AO39" s="45"/>
      <c r="AP39" s="46"/>
    </row>
    <row r="40" spans="1:42" ht="74.25" customHeight="1" x14ac:dyDescent="0.45">
      <c r="A40" s="5" t="s">
        <v>180</v>
      </c>
      <c r="B40" s="6" t="s">
        <v>183</v>
      </c>
      <c r="C40" s="439" t="s">
        <v>144</v>
      </c>
      <c r="D40" s="7" t="s">
        <v>185</v>
      </c>
      <c r="E40" s="444" t="s">
        <v>145</v>
      </c>
      <c r="F40" s="5" t="s">
        <v>128</v>
      </c>
      <c r="G40" s="5" t="s">
        <v>34</v>
      </c>
      <c r="H40" s="7" t="s">
        <v>14</v>
      </c>
      <c r="I40" s="26" t="s">
        <v>146</v>
      </c>
      <c r="J40" s="5" t="s">
        <v>147</v>
      </c>
      <c r="K40" s="5" t="s">
        <v>148</v>
      </c>
      <c r="L40" s="5" t="s">
        <v>132</v>
      </c>
      <c r="M40" s="9" t="s">
        <v>11</v>
      </c>
      <c r="N40" s="10"/>
      <c r="O40" s="10"/>
      <c r="P40" s="62" t="str">
        <f t="shared" si="2"/>
        <v>No Programado</v>
      </c>
      <c r="Q40" s="10"/>
      <c r="R40" s="10"/>
      <c r="S40" s="62" t="str">
        <f t="shared" si="3"/>
        <v>No Programado</v>
      </c>
      <c r="T40" s="10"/>
      <c r="U40" s="10"/>
      <c r="V40" s="10">
        <v>1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23">
        <f t="shared" si="0"/>
        <v>1</v>
      </c>
      <c r="AJ40" s="10">
        <f t="shared" si="1"/>
        <v>0</v>
      </c>
      <c r="AK40" s="27">
        <f t="shared" si="4"/>
        <v>0</v>
      </c>
      <c r="AL40" s="42"/>
      <c r="AM40" s="45"/>
      <c r="AN40" s="52"/>
      <c r="AO40" s="45"/>
      <c r="AP40" s="46"/>
    </row>
    <row r="41" spans="1:42" ht="74.25" customHeight="1" x14ac:dyDescent="0.45">
      <c r="A41" s="5" t="s">
        <v>180</v>
      </c>
      <c r="B41" s="6" t="s">
        <v>183</v>
      </c>
      <c r="C41" s="440"/>
      <c r="D41" s="7" t="s">
        <v>185</v>
      </c>
      <c r="E41" s="444"/>
      <c r="F41" s="5" t="s">
        <v>128</v>
      </c>
      <c r="G41" s="5" t="s">
        <v>34</v>
      </c>
      <c r="H41" s="7" t="s">
        <v>15</v>
      </c>
      <c r="I41" s="26" t="s">
        <v>149</v>
      </c>
      <c r="J41" s="5" t="s">
        <v>150</v>
      </c>
      <c r="K41" s="5" t="s">
        <v>151</v>
      </c>
      <c r="L41" s="5" t="s">
        <v>132</v>
      </c>
      <c r="M41" s="9" t="s">
        <v>11</v>
      </c>
      <c r="N41" s="10"/>
      <c r="O41" s="10"/>
      <c r="P41" s="62" t="str">
        <f t="shared" si="2"/>
        <v>No Programado</v>
      </c>
      <c r="Q41" s="10"/>
      <c r="R41" s="10"/>
      <c r="S41" s="62" t="str">
        <f t="shared" si="3"/>
        <v>No Programado</v>
      </c>
      <c r="T41" s="10"/>
      <c r="U41" s="10"/>
      <c r="V41" s="10"/>
      <c r="W41" s="10"/>
      <c r="X41" s="10"/>
      <c r="Y41" s="10"/>
      <c r="Z41" s="10">
        <v>1</v>
      </c>
      <c r="AA41" s="10"/>
      <c r="AB41" s="10"/>
      <c r="AC41" s="10"/>
      <c r="AD41" s="10"/>
      <c r="AE41" s="10"/>
      <c r="AF41" s="10"/>
      <c r="AG41" s="10"/>
      <c r="AH41" s="10"/>
      <c r="AI41" s="23">
        <f t="shared" si="0"/>
        <v>1</v>
      </c>
      <c r="AJ41" s="10">
        <f t="shared" si="1"/>
        <v>0</v>
      </c>
      <c r="AK41" s="27">
        <f t="shared" si="4"/>
        <v>0</v>
      </c>
      <c r="AL41" s="42"/>
      <c r="AM41" s="45"/>
      <c r="AN41" s="52"/>
      <c r="AO41" s="45"/>
      <c r="AP41" s="46"/>
    </row>
    <row r="42" spans="1:42" ht="74.25" customHeight="1" x14ac:dyDescent="0.45">
      <c r="A42" s="5" t="s">
        <v>180</v>
      </c>
      <c r="B42" s="6" t="s">
        <v>183</v>
      </c>
      <c r="C42" s="440"/>
      <c r="D42" s="7" t="s">
        <v>185</v>
      </c>
      <c r="E42" s="444"/>
      <c r="F42" s="5" t="s">
        <v>128</v>
      </c>
      <c r="G42" s="5" t="s">
        <v>34</v>
      </c>
      <c r="H42" s="7" t="s">
        <v>28</v>
      </c>
      <c r="I42" s="26" t="s">
        <v>152</v>
      </c>
      <c r="J42" s="5" t="s">
        <v>153</v>
      </c>
      <c r="K42" s="5" t="s">
        <v>154</v>
      </c>
      <c r="L42" s="5" t="s">
        <v>132</v>
      </c>
      <c r="M42" s="9" t="s">
        <v>11</v>
      </c>
      <c r="N42" s="10"/>
      <c r="O42" s="10"/>
      <c r="P42" s="62" t="str">
        <f t="shared" si="2"/>
        <v>No Programado</v>
      </c>
      <c r="Q42" s="10"/>
      <c r="R42" s="10"/>
      <c r="S42" s="62" t="str">
        <f t="shared" si="3"/>
        <v>No Programado</v>
      </c>
      <c r="T42" s="10"/>
      <c r="U42" s="10"/>
      <c r="V42" s="10"/>
      <c r="W42" s="10"/>
      <c r="X42" s="10"/>
      <c r="Y42" s="10"/>
      <c r="Z42" s="10">
        <v>1</v>
      </c>
      <c r="AA42" s="10"/>
      <c r="AB42" s="10"/>
      <c r="AC42" s="10"/>
      <c r="AD42" s="10"/>
      <c r="AE42" s="10"/>
      <c r="AF42" s="10"/>
      <c r="AG42" s="10"/>
      <c r="AH42" s="10"/>
      <c r="AI42" s="23">
        <f t="shared" si="0"/>
        <v>1</v>
      </c>
      <c r="AJ42" s="10">
        <f t="shared" si="1"/>
        <v>0</v>
      </c>
      <c r="AK42" s="27">
        <f t="shared" si="4"/>
        <v>0</v>
      </c>
      <c r="AL42" s="44"/>
      <c r="AM42" s="45"/>
      <c r="AN42" s="52"/>
      <c r="AO42" s="45"/>
      <c r="AP42" s="46"/>
    </row>
    <row r="43" spans="1:42" ht="74.25" customHeight="1" x14ac:dyDescent="0.45">
      <c r="A43" s="5" t="s">
        <v>180</v>
      </c>
      <c r="B43" s="6" t="s">
        <v>183</v>
      </c>
      <c r="C43" s="440"/>
      <c r="D43" s="7" t="s">
        <v>185</v>
      </c>
      <c r="E43" s="444"/>
      <c r="F43" s="5" t="s">
        <v>128</v>
      </c>
      <c r="G43" s="5" t="s">
        <v>34</v>
      </c>
      <c r="H43" s="7" t="s">
        <v>29</v>
      </c>
      <c r="I43" s="26" t="s">
        <v>155</v>
      </c>
      <c r="J43" s="5" t="s">
        <v>156</v>
      </c>
      <c r="K43" s="5" t="s">
        <v>157</v>
      </c>
      <c r="L43" s="5" t="s">
        <v>132</v>
      </c>
      <c r="M43" s="9" t="s">
        <v>11</v>
      </c>
      <c r="N43" s="10"/>
      <c r="O43" s="10"/>
      <c r="P43" s="62" t="str">
        <f t="shared" si="2"/>
        <v>No Programado</v>
      </c>
      <c r="Q43" s="10"/>
      <c r="R43" s="10"/>
      <c r="S43" s="62" t="str">
        <f t="shared" si="3"/>
        <v>No Programado</v>
      </c>
      <c r="T43" s="10"/>
      <c r="U43" s="10"/>
      <c r="V43" s="10"/>
      <c r="W43" s="10"/>
      <c r="X43" s="10"/>
      <c r="Y43" s="10"/>
      <c r="Z43" s="10"/>
      <c r="AA43" s="10"/>
      <c r="AB43" s="10">
        <v>1</v>
      </c>
      <c r="AC43" s="10"/>
      <c r="AD43" s="10"/>
      <c r="AE43" s="10"/>
      <c r="AF43" s="10"/>
      <c r="AG43" s="10"/>
      <c r="AH43" s="10"/>
      <c r="AI43" s="23">
        <f t="shared" si="0"/>
        <v>1</v>
      </c>
      <c r="AJ43" s="10">
        <f t="shared" si="1"/>
        <v>0</v>
      </c>
      <c r="AK43" s="27">
        <f t="shared" si="4"/>
        <v>0</v>
      </c>
      <c r="AL43" s="44"/>
      <c r="AM43" s="45"/>
      <c r="AN43" s="52"/>
      <c r="AO43" s="45"/>
      <c r="AP43" s="46"/>
    </row>
    <row r="44" spans="1:42" ht="74.25" customHeight="1" x14ac:dyDescent="0.45">
      <c r="A44" s="5" t="s">
        <v>180</v>
      </c>
      <c r="B44" s="6" t="s">
        <v>183</v>
      </c>
      <c r="C44" s="440"/>
      <c r="D44" s="7" t="s">
        <v>185</v>
      </c>
      <c r="E44" s="444"/>
      <c r="F44" s="5" t="s">
        <v>128</v>
      </c>
      <c r="G44" s="5" t="s">
        <v>27</v>
      </c>
      <c r="H44" s="7" t="s">
        <v>140</v>
      </c>
      <c r="I44" s="26" t="s">
        <v>158</v>
      </c>
      <c r="J44" s="5" t="s">
        <v>159</v>
      </c>
      <c r="K44" s="5" t="s">
        <v>160</v>
      </c>
      <c r="L44" s="5" t="s">
        <v>132</v>
      </c>
      <c r="M44" s="9" t="s">
        <v>11</v>
      </c>
      <c r="N44" s="10"/>
      <c r="O44" s="10"/>
      <c r="P44" s="62" t="str">
        <f t="shared" si="2"/>
        <v>No Programado</v>
      </c>
      <c r="Q44" s="10">
        <v>1</v>
      </c>
      <c r="R44" s="38">
        <v>0</v>
      </c>
      <c r="S44" s="62">
        <f t="shared" si="3"/>
        <v>0</v>
      </c>
      <c r="T44" s="10">
        <v>1</v>
      </c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23">
        <f t="shared" si="0"/>
        <v>2</v>
      </c>
      <c r="AJ44" s="10">
        <f t="shared" si="1"/>
        <v>0</v>
      </c>
      <c r="AK44" s="27">
        <f t="shared" si="4"/>
        <v>0</v>
      </c>
      <c r="AL44" s="44"/>
      <c r="AM44" s="45"/>
      <c r="AN44" s="52"/>
      <c r="AO44" s="45"/>
      <c r="AP44" s="46" t="s">
        <v>242</v>
      </c>
    </row>
    <row r="45" spans="1:42" ht="74.25" customHeight="1" x14ac:dyDescent="0.45">
      <c r="A45" s="5" t="s">
        <v>180</v>
      </c>
      <c r="B45" s="6" t="s">
        <v>183</v>
      </c>
      <c r="C45" s="440"/>
      <c r="D45" s="7" t="s">
        <v>185</v>
      </c>
      <c r="E45" s="444"/>
      <c r="F45" s="5" t="s">
        <v>128</v>
      </c>
      <c r="G45" s="5" t="s">
        <v>34</v>
      </c>
      <c r="H45" s="7" t="s">
        <v>161</v>
      </c>
      <c r="I45" s="26" t="s">
        <v>162</v>
      </c>
      <c r="J45" s="5" t="s">
        <v>163</v>
      </c>
      <c r="K45" s="5" t="s">
        <v>164</v>
      </c>
      <c r="L45" s="5" t="s">
        <v>139</v>
      </c>
      <c r="M45" s="9" t="s">
        <v>11</v>
      </c>
      <c r="N45" s="10"/>
      <c r="O45" s="10"/>
      <c r="P45" s="62" t="str">
        <f t="shared" si="2"/>
        <v>No Programado</v>
      </c>
      <c r="Q45" s="10"/>
      <c r="R45" s="10"/>
      <c r="S45" s="62" t="str">
        <f t="shared" si="3"/>
        <v>No Programado</v>
      </c>
      <c r="T45" s="10"/>
      <c r="U45" s="10"/>
      <c r="V45" s="10">
        <v>1</v>
      </c>
      <c r="W45" s="10"/>
      <c r="X45" s="10"/>
      <c r="Y45" s="10"/>
      <c r="Z45" s="10">
        <v>1</v>
      </c>
      <c r="AA45" s="10"/>
      <c r="AB45" s="10">
        <v>1</v>
      </c>
      <c r="AC45" s="10"/>
      <c r="AD45" s="10"/>
      <c r="AE45" s="10"/>
      <c r="AF45" s="10"/>
      <c r="AG45" s="10"/>
      <c r="AH45" s="10"/>
      <c r="AI45" s="23">
        <f t="shared" si="0"/>
        <v>3</v>
      </c>
      <c r="AJ45" s="10">
        <f t="shared" si="1"/>
        <v>0</v>
      </c>
      <c r="AK45" s="27">
        <f t="shared" si="4"/>
        <v>0</v>
      </c>
      <c r="AL45" s="44"/>
      <c r="AM45" s="45"/>
      <c r="AN45" s="52"/>
      <c r="AO45" s="45"/>
      <c r="AP45" s="46"/>
    </row>
    <row r="46" spans="1:42" s="22" customFormat="1" ht="74.25" customHeight="1" x14ac:dyDescent="0.45">
      <c r="A46" s="5" t="s">
        <v>180</v>
      </c>
      <c r="B46" s="6" t="s">
        <v>183</v>
      </c>
      <c r="C46" s="440"/>
      <c r="D46" s="7" t="s">
        <v>185</v>
      </c>
      <c r="E46" s="441" t="s">
        <v>200</v>
      </c>
      <c r="F46" s="442"/>
      <c r="G46" s="442"/>
      <c r="H46" s="442"/>
      <c r="I46" s="442"/>
      <c r="J46" s="442"/>
      <c r="K46" s="442"/>
      <c r="L46" s="443"/>
      <c r="M46" s="11" t="s">
        <v>227</v>
      </c>
      <c r="N46" s="13">
        <f>SUM(N40:N45)</f>
        <v>0</v>
      </c>
      <c r="O46" s="13">
        <f>SUM(O40:O45)</f>
        <v>0</v>
      </c>
      <c r="P46" s="62" t="str">
        <f t="shared" si="2"/>
        <v>No Programado</v>
      </c>
      <c r="Q46" s="13">
        <f>SUM(Q40:Q45)</f>
        <v>1</v>
      </c>
      <c r="R46" s="13">
        <f>SUM(R40:R45)</f>
        <v>0</v>
      </c>
      <c r="S46" s="62">
        <f t="shared" si="3"/>
        <v>0</v>
      </c>
      <c r="T46" s="13">
        <f t="shared" ref="T46:AH46" si="14">SUM(T40:T45)</f>
        <v>1</v>
      </c>
      <c r="U46" s="13"/>
      <c r="V46" s="13">
        <f t="shared" si="14"/>
        <v>2</v>
      </c>
      <c r="W46" s="13"/>
      <c r="X46" s="13">
        <f t="shared" si="14"/>
        <v>0</v>
      </c>
      <c r="Y46" s="13"/>
      <c r="Z46" s="13">
        <f t="shared" si="14"/>
        <v>3</v>
      </c>
      <c r="AA46" s="13"/>
      <c r="AB46" s="13">
        <f t="shared" si="14"/>
        <v>2</v>
      </c>
      <c r="AC46" s="13"/>
      <c r="AD46" s="13">
        <f t="shared" si="14"/>
        <v>0</v>
      </c>
      <c r="AE46" s="13">
        <f t="shared" si="14"/>
        <v>0</v>
      </c>
      <c r="AF46" s="13">
        <f t="shared" si="14"/>
        <v>0</v>
      </c>
      <c r="AG46" s="13">
        <f t="shared" si="14"/>
        <v>0</v>
      </c>
      <c r="AH46" s="13">
        <f t="shared" si="14"/>
        <v>0</v>
      </c>
      <c r="AI46" s="23">
        <f t="shared" si="0"/>
        <v>9</v>
      </c>
      <c r="AJ46" s="10">
        <f t="shared" si="1"/>
        <v>0</v>
      </c>
      <c r="AK46" s="27">
        <f t="shared" si="4"/>
        <v>0</v>
      </c>
      <c r="AL46" s="43"/>
      <c r="AM46" s="45"/>
      <c r="AN46" s="52"/>
      <c r="AO46" s="45"/>
      <c r="AP46" s="46"/>
    </row>
    <row r="47" spans="1:42" ht="74.25" customHeight="1" x14ac:dyDescent="0.45">
      <c r="A47" s="5" t="s">
        <v>180</v>
      </c>
      <c r="B47" s="6" t="s">
        <v>183</v>
      </c>
      <c r="C47" s="444" t="s">
        <v>144</v>
      </c>
      <c r="D47" s="7" t="s">
        <v>186</v>
      </c>
      <c r="E47" s="444" t="s">
        <v>165</v>
      </c>
      <c r="F47" s="444" t="s">
        <v>128</v>
      </c>
      <c r="G47" s="5" t="s">
        <v>34</v>
      </c>
      <c r="H47" s="7" t="s">
        <v>14</v>
      </c>
      <c r="I47" s="26" t="s">
        <v>166</v>
      </c>
      <c r="J47" s="5" t="s">
        <v>167</v>
      </c>
      <c r="K47" s="5" t="s">
        <v>168</v>
      </c>
      <c r="L47" s="5" t="s">
        <v>169</v>
      </c>
      <c r="M47" s="9" t="s">
        <v>11</v>
      </c>
      <c r="N47" s="10"/>
      <c r="O47" s="10"/>
      <c r="P47" s="62" t="str">
        <f t="shared" si="2"/>
        <v>No Programado</v>
      </c>
      <c r="Q47" s="10"/>
      <c r="R47" s="10"/>
      <c r="S47" s="62" t="str">
        <f t="shared" si="3"/>
        <v>No Programado</v>
      </c>
      <c r="T47" s="10">
        <v>25</v>
      </c>
      <c r="U47" s="10"/>
      <c r="V47" s="10">
        <v>20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23">
        <f t="shared" si="0"/>
        <v>45</v>
      </c>
      <c r="AJ47" s="10">
        <f t="shared" si="1"/>
        <v>0</v>
      </c>
      <c r="AK47" s="27">
        <f t="shared" si="4"/>
        <v>0</v>
      </c>
      <c r="AL47" s="44"/>
      <c r="AM47" s="45"/>
      <c r="AN47" s="52"/>
      <c r="AO47" s="45"/>
      <c r="AP47" s="46"/>
    </row>
    <row r="48" spans="1:42" ht="74.25" customHeight="1" x14ac:dyDescent="0.45">
      <c r="A48" s="5" t="s">
        <v>180</v>
      </c>
      <c r="B48" s="6" t="s">
        <v>183</v>
      </c>
      <c r="C48" s="444"/>
      <c r="D48" s="7" t="s">
        <v>186</v>
      </c>
      <c r="E48" s="444"/>
      <c r="F48" s="444"/>
      <c r="G48" s="5" t="s">
        <v>34</v>
      </c>
      <c r="H48" s="7" t="s">
        <v>15</v>
      </c>
      <c r="I48" s="26" t="s">
        <v>170</v>
      </c>
      <c r="J48" s="5" t="s">
        <v>171</v>
      </c>
      <c r="K48" s="5" t="s">
        <v>172</v>
      </c>
      <c r="L48" s="5" t="s">
        <v>26</v>
      </c>
      <c r="M48" s="9" t="s">
        <v>11</v>
      </c>
      <c r="N48" s="10"/>
      <c r="O48" s="10"/>
      <c r="P48" s="62" t="str">
        <f t="shared" si="2"/>
        <v>No Programado</v>
      </c>
      <c r="Q48" s="10"/>
      <c r="R48" s="10"/>
      <c r="S48" s="62" t="str">
        <f t="shared" si="3"/>
        <v>No Programado</v>
      </c>
      <c r="T48" s="10"/>
      <c r="U48" s="10"/>
      <c r="V48" s="10"/>
      <c r="W48" s="10"/>
      <c r="X48" s="10">
        <v>1</v>
      </c>
      <c r="Y48" s="10"/>
      <c r="Z48" s="10">
        <v>1</v>
      </c>
      <c r="AA48" s="10"/>
      <c r="AB48" s="10"/>
      <c r="AC48" s="10"/>
      <c r="AD48" s="10"/>
      <c r="AE48" s="10"/>
      <c r="AF48" s="10"/>
      <c r="AG48" s="10"/>
      <c r="AH48" s="10"/>
      <c r="AI48" s="23">
        <f t="shared" si="0"/>
        <v>2</v>
      </c>
      <c r="AJ48" s="10">
        <f t="shared" si="1"/>
        <v>0</v>
      </c>
      <c r="AK48" s="27">
        <f t="shared" si="4"/>
        <v>0</v>
      </c>
      <c r="AL48" s="44"/>
      <c r="AM48" s="45"/>
      <c r="AN48" s="52"/>
      <c r="AO48" s="45"/>
      <c r="AP48" s="46"/>
    </row>
    <row r="49" spans="1:42" ht="74.25" customHeight="1" x14ac:dyDescent="0.45">
      <c r="A49" s="5" t="s">
        <v>180</v>
      </c>
      <c r="B49" s="6" t="s">
        <v>183</v>
      </c>
      <c r="C49" s="444"/>
      <c r="D49" s="7" t="s">
        <v>186</v>
      </c>
      <c r="E49" s="444"/>
      <c r="F49" s="444"/>
      <c r="G49" s="5" t="s">
        <v>34</v>
      </c>
      <c r="H49" s="7"/>
      <c r="I49" s="26" t="s">
        <v>173</v>
      </c>
      <c r="J49" s="5" t="s">
        <v>174</v>
      </c>
      <c r="K49" s="5" t="s">
        <v>175</v>
      </c>
      <c r="L49" s="5" t="s">
        <v>176</v>
      </c>
      <c r="M49" s="9" t="s">
        <v>11</v>
      </c>
      <c r="N49" s="10"/>
      <c r="O49" s="10"/>
      <c r="P49" s="62" t="str">
        <f t="shared" si="2"/>
        <v>No Programado</v>
      </c>
      <c r="Q49" s="10"/>
      <c r="R49" s="10"/>
      <c r="S49" s="62" t="str">
        <f t="shared" si="3"/>
        <v>No Programado</v>
      </c>
      <c r="T49" s="10"/>
      <c r="U49" s="10"/>
      <c r="V49" s="10"/>
      <c r="W49" s="10"/>
      <c r="X49" s="16"/>
      <c r="Y49" s="16"/>
      <c r="Z49" s="10">
        <v>25</v>
      </c>
      <c r="AA49" s="10"/>
      <c r="AB49" s="10">
        <v>30</v>
      </c>
      <c r="AC49" s="10"/>
      <c r="AD49" s="10"/>
      <c r="AE49" s="10"/>
      <c r="AF49" s="10"/>
      <c r="AG49" s="10"/>
      <c r="AH49" s="10"/>
      <c r="AI49" s="23">
        <f t="shared" si="0"/>
        <v>55</v>
      </c>
      <c r="AJ49" s="10">
        <f t="shared" si="1"/>
        <v>0</v>
      </c>
      <c r="AK49" s="27">
        <f t="shared" si="4"/>
        <v>0</v>
      </c>
      <c r="AL49" s="44"/>
      <c r="AM49" s="45"/>
      <c r="AN49" s="52"/>
      <c r="AO49" s="45"/>
      <c r="AP49" s="46"/>
    </row>
    <row r="50" spans="1:42" ht="74.25" customHeight="1" x14ac:dyDescent="0.45">
      <c r="A50" s="5" t="s">
        <v>180</v>
      </c>
      <c r="B50" s="6" t="s">
        <v>183</v>
      </c>
      <c r="C50" s="444"/>
      <c r="D50" s="7" t="s">
        <v>186</v>
      </c>
      <c r="E50" s="444"/>
      <c r="F50" s="444"/>
      <c r="G50" s="5" t="s">
        <v>27</v>
      </c>
      <c r="H50" s="7" t="s">
        <v>16</v>
      </c>
      <c r="I50" s="26" t="s">
        <v>177</v>
      </c>
      <c r="J50" s="5" t="s">
        <v>178</v>
      </c>
      <c r="K50" s="5" t="s">
        <v>179</v>
      </c>
      <c r="L50" s="5" t="s">
        <v>139</v>
      </c>
      <c r="M50" s="9" t="s">
        <v>11</v>
      </c>
      <c r="N50" s="10"/>
      <c r="O50" s="10"/>
      <c r="P50" s="62" t="str">
        <f t="shared" si="2"/>
        <v>No Programado</v>
      </c>
      <c r="Q50" s="10">
        <v>1</v>
      </c>
      <c r="R50" s="38">
        <v>0</v>
      </c>
      <c r="S50" s="62">
        <f t="shared" si="3"/>
        <v>0</v>
      </c>
      <c r="T50" s="10"/>
      <c r="U50" s="10"/>
      <c r="V50" s="10">
        <v>1</v>
      </c>
      <c r="W50" s="10"/>
      <c r="X50" s="10"/>
      <c r="Y50" s="10"/>
      <c r="Z50" s="10">
        <v>1</v>
      </c>
      <c r="AA50" s="10"/>
      <c r="AB50" s="10">
        <v>1</v>
      </c>
      <c r="AC50" s="10"/>
      <c r="AD50" s="10"/>
      <c r="AE50" s="10"/>
      <c r="AF50" s="10"/>
      <c r="AG50" s="10"/>
      <c r="AH50" s="10"/>
      <c r="AI50" s="23">
        <f t="shared" si="0"/>
        <v>4</v>
      </c>
      <c r="AJ50" s="10">
        <f t="shared" si="1"/>
        <v>0</v>
      </c>
      <c r="AK50" s="27">
        <f t="shared" si="4"/>
        <v>0</v>
      </c>
      <c r="AL50" s="44"/>
      <c r="AM50" s="45"/>
      <c r="AN50" s="52"/>
      <c r="AO50" s="45"/>
      <c r="AP50" s="46" t="s">
        <v>242</v>
      </c>
    </row>
    <row r="51" spans="1:42" s="22" customFormat="1" ht="74.25" customHeight="1" thickBot="1" x14ac:dyDescent="0.5">
      <c r="A51" s="5" t="s">
        <v>180</v>
      </c>
      <c r="B51" s="6" t="s">
        <v>183</v>
      </c>
      <c r="C51" s="444"/>
      <c r="D51" s="7" t="s">
        <v>186</v>
      </c>
      <c r="E51" s="442" t="s">
        <v>201</v>
      </c>
      <c r="F51" s="442"/>
      <c r="G51" s="442"/>
      <c r="H51" s="442"/>
      <c r="I51" s="442"/>
      <c r="J51" s="442"/>
      <c r="K51" s="442"/>
      <c r="L51" s="442"/>
      <c r="M51" s="11" t="s">
        <v>228</v>
      </c>
      <c r="N51" s="13">
        <f>SUM(N49)</f>
        <v>0</v>
      </c>
      <c r="O51" s="13">
        <f>SUM(O49)</f>
        <v>0</v>
      </c>
      <c r="P51" s="62" t="str">
        <f t="shared" si="2"/>
        <v>No Programado</v>
      </c>
      <c r="Q51" s="13">
        <f t="shared" ref="Q51:AH51" si="15">SUM(Q49)</f>
        <v>0</v>
      </c>
      <c r="R51" s="13">
        <f>SUM(R49)</f>
        <v>0</v>
      </c>
      <c r="S51" s="62" t="str">
        <f t="shared" si="3"/>
        <v>No Programado</v>
      </c>
      <c r="T51" s="13">
        <f t="shared" si="15"/>
        <v>0</v>
      </c>
      <c r="U51" s="13"/>
      <c r="V51" s="13">
        <f t="shared" si="15"/>
        <v>0</v>
      </c>
      <c r="W51" s="13"/>
      <c r="X51" s="13">
        <f t="shared" si="15"/>
        <v>0</v>
      </c>
      <c r="Y51" s="13"/>
      <c r="Z51" s="13">
        <f>SUM(Z49)</f>
        <v>25</v>
      </c>
      <c r="AA51" s="13"/>
      <c r="AB51" s="13">
        <f>SUM(AB49)</f>
        <v>30</v>
      </c>
      <c r="AC51" s="13"/>
      <c r="AD51" s="13">
        <f t="shared" si="15"/>
        <v>0</v>
      </c>
      <c r="AE51" s="13">
        <f t="shared" si="15"/>
        <v>0</v>
      </c>
      <c r="AF51" s="13">
        <f t="shared" si="15"/>
        <v>0</v>
      </c>
      <c r="AG51" s="13">
        <f t="shared" si="15"/>
        <v>0</v>
      </c>
      <c r="AH51" s="13">
        <f t="shared" si="15"/>
        <v>0</v>
      </c>
      <c r="AI51" s="23">
        <f t="shared" si="0"/>
        <v>55</v>
      </c>
      <c r="AJ51" s="10">
        <f t="shared" si="1"/>
        <v>0</v>
      </c>
      <c r="AK51" s="27">
        <f t="shared" si="4"/>
        <v>0</v>
      </c>
      <c r="AL51" s="43"/>
      <c r="AM51" s="50"/>
      <c r="AN51" s="54"/>
      <c r="AO51" s="50"/>
      <c r="AP51" s="51"/>
    </row>
    <row r="54" spans="1:42" ht="145.5" hidden="1" customHeight="1" x14ac:dyDescent="0.45">
      <c r="N54" s="60">
        <f>SUM(N51,N46,N39,N34,N32,N28,N23,N19,N17,N9)</f>
        <v>14</v>
      </c>
      <c r="O54" s="60">
        <f>SUM(O51,O46,O39,O34,O32,O28,O23,O19,O17,O9)</f>
        <v>19</v>
      </c>
      <c r="P54" s="65"/>
      <c r="Q54" s="60">
        <f>SUM(Q51,Q46,Q39,Q34,Q32,Q28,Q23,Q19,Q17,Q9)</f>
        <v>24</v>
      </c>
      <c r="R54" s="60">
        <f>SUM(R51,R46,R39,R34,R32,R28,R23,R19,R17,R9)</f>
        <v>19</v>
      </c>
      <c r="S54" s="65"/>
      <c r="T54" s="60">
        <f t="shared" ref="T54:AH54" si="16">SUM(T51,T46,T39,T34,T32,T28,T23,T19,T17,T9)</f>
        <v>32</v>
      </c>
      <c r="U54" s="60">
        <f t="shared" si="16"/>
        <v>0</v>
      </c>
      <c r="V54" s="60">
        <f t="shared" si="16"/>
        <v>26</v>
      </c>
      <c r="W54" s="60">
        <f t="shared" si="16"/>
        <v>0</v>
      </c>
      <c r="X54" s="60">
        <f t="shared" si="16"/>
        <v>19</v>
      </c>
      <c r="Y54" s="60">
        <f t="shared" si="16"/>
        <v>0</v>
      </c>
      <c r="Z54" s="60">
        <f t="shared" si="16"/>
        <v>60</v>
      </c>
      <c r="AA54" s="60">
        <f t="shared" si="16"/>
        <v>0</v>
      </c>
      <c r="AB54" s="60">
        <f t="shared" si="16"/>
        <v>52</v>
      </c>
      <c r="AC54" s="60">
        <f t="shared" si="16"/>
        <v>0</v>
      </c>
      <c r="AD54" s="60">
        <f t="shared" si="16"/>
        <v>22</v>
      </c>
      <c r="AE54" s="60">
        <f t="shared" si="16"/>
        <v>30</v>
      </c>
      <c r="AF54" s="60">
        <f t="shared" si="16"/>
        <v>22</v>
      </c>
      <c r="AG54" s="60">
        <f t="shared" si="16"/>
        <v>21</v>
      </c>
      <c r="AH54" s="60">
        <f t="shared" si="16"/>
        <v>22</v>
      </c>
      <c r="AI54" s="60">
        <f>SUM(AI51,AI46,AI39,AI34,AI32,AI28,AI23,AI19,AI17,AI9)</f>
        <v>344</v>
      </c>
      <c r="AJ54" s="60">
        <f>SUM(AJ51,AJ46,AJ39,AJ34,AJ32,AJ28,AJ23,AJ19,AJ17,AJ9)</f>
        <v>38</v>
      </c>
      <c r="AK54" s="61">
        <f>+AJ54/AI54</f>
        <v>0.11046511627906977</v>
      </c>
    </row>
    <row r="55" spans="1:42" ht="57" customHeight="1" x14ac:dyDescent="0.45"/>
  </sheetData>
  <mergeCells count="50">
    <mergeCell ref="D1:AL2"/>
    <mergeCell ref="AM3:AN3"/>
    <mergeCell ref="AO3:AP3"/>
    <mergeCell ref="A4:L4"/>
    <mergeCell ref="M4:AH4"/>
    <mergeCell ref="AI4:AI5"/>
    <mergeCell ref="AJ4:AJ5"/>
    <mergeCell ref="AK4:AK5"/>
    <mergeCell ref="AL4:AL5"/>
    <mergeCell ref="AM4:AM5"/>
    <mergeCell ref="AN4:AN5"/>
    <mergeCell ref="AO4:AO5"/>
    <mergeCell ref="AP4:AP5"/>
    <mergeCell ref="C6:C9"/>
    <mergeCell ref="E6:E8"/>
    <mergeCell ref="F6:F8"/>
    <mergeCell ref="E9:L9"/>
    <mergeCell ref="C10:C13"/>
    <mergeCell ref="E10:E12"/>
    <mergeCell ref="F10:F12"/>
    <mergeCell ref="E13:L13"/>
    <mergeCell ref="C14:C17"/>
    <mergeCell ref="E14:E16"/>
    <mergeCell ref="E17:L17"/>
    <mergeCell ref="C18:C19"/>
    <mergeCell ref="E19:L19"/>
    <mergeCell ref="C20:C23"/>
    <mergeCell ref="E20:E22"/>
    <mergeCell ref="F20:F22"/>
    <mergeCell ref="E23:L23"/>
    <mergeCell ref="C24:C28"/>
    <mergeCell ref="E24:E27"/>
    <mergeCell ref="F24:F26"/>
    <mergeCell ref="E28:L28"/>
    <mergeCell ref="C29:C32"/>
    <mergeCell ref="E29:E31"/>
    <mergeCell ref="F29:F31"/>
    <mergeCell ref="E32:L32"/>
    <mergeCell ref="C47:C51"/>
    <mergeCell ref="E47:E50"/>
    <mergeCell ref="F47:F50"/>
    <mergeCell ref="E51:L51"/>
    <mergeCell ref="C33:C34"/>
    <mergeCell ref="E34:L34"/>
    <mergeCell ref="C35:C39"/>
    <mergeCell ref="E35:E38"/>
    <mergeCell ref="E39:L39"/>
    <mergeCell ref="C40:C46"/>
    <mergeCell ref="E40:E45"/>
    <mergeCell ref="E46:L46"/>
  </mergeCells>
  <dataValidations count="1">
    <dataValidation type="list" allowBlank="1" showInputMessage="1" showErrorMessage="1" sqref="G6:G8 G10:G12 G18 G29:G31 G33 G14:G16 G20:G22 G24:G27 G40:G45 G47:G50 G35:G38" xr:uid="{64C1073E-6DB3-4203-91E9-2225A60B17C0}">
      <formula1>"Muy Alta, Alta, Media"</formula1>
    </dataValidation>
  </dataValidations>
  <pageMargins left="0.7" right="0.7" top="0.75" bottom="0.75" header="0.3" footer="0.3"/>
  <pageSetup paperSize="9" scale="10" fitToHeight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513B8-7B91-4E12-872E-AC82758D9B22}">
  <sheetPr>
    <tabColor rgb="FFFF0000"/>
    <pageSetUpPr fitToPage="1"/>
  </sheetPr>
  <dimension ref="A1:AX102"/>
  <sheetViews>
    <sheetView showGridLines="0" zoomScale="40" zoomScaleNormal="40" zoomScalePageLayoutView="71" workbookViewId="0">
      <pane xSplit="23" ySplit="9" topLeftCell="AS10" activePane="bottomRight" state="frozen"/>
      <selection activeCell="E1" sqref="E1"/>
      <selection pane="topRight" activeCell="X1" sqref="X1"/>
      <selection pane="bottomLeft" activeCell="E10" sqref="E10"/>
      <selection pane="bottomRight" activeCell="A35" sqref="A35:XFD35"/>
    </sheetView>
  </sheetViews>
  <sheetFormatPr baseColWidth="10" defaultColWidth="11.44140625" defaultRowHeight="23.4" outlineLevelCol="1" x14ac:dyDescent="0.45"/>
  <cols>
    <col min="1" max="5" width="26.44140625" style="3" hidden="1" customWidth="1"/>
    <col min="6" max="6" width="112.109375" style="35" customWidth="1"/>
    <col min="7" max="7" width="19.44140625" style="35" customWidth="1"/>
    <col min="8" max="8" width="13.33203125" style="3" hidden="1" customWidth="1"/>
    <col min="9" max="9" width="17.33203125" style="3" hidden="1" customWidth="1"/>
    <col min="10" max="10" width="66" style="3" hidden="1" customWidth="1"/>
    <col min="11" max="11" width="46.6640625" style="3" hidden="1" customWidth="1" outlineLevel="1"/>
    <col min="12" max="12" width="81.88671875" style="3" hidden="1" customWidth="1" outlineLevel="1"/>
    <col min="13" max="13" width="22" style="3" hidden="1" customWidth="1" collapsed="1"/>
    <col min="14" max="14" width="21.6640625" style="3" hidden="1" customWidth="1"/>
    <col min="15" max="15" width="18.6640625" style="3" customWidth="1"/>
    <col min="16" max="16" width="28.88671875" style="3" customWidth="1"/>
    <col min="17" max="17" width="31.109375" style="66" customWidth="1"/>
    <col min="18" max="18" width="17.6640625" style="3" customWidth="1"/>
    <col min="19" max="19" width="25.5546875" style="3" customWidth="1"/>
    <col min="20" max="20" width="28.33203125" style="66" customWidth="1"/>
    <col min="21" max="21" width="17.6640625" style="1" customWidth="1"/>
    <col min="22" max="22" width="31.33203125" style="1" customWidth="1"/>
    <col min="23" max="23" width="35.88671875" style="1" customWidth="1"/>
    <col min="24" max="29" width="17.6640625" style="3" customWidth="1" outlineLevel="1"/>
    <col min="30" max="31" width="17.6640625" style="2" customWidth="1" outlineLevel="1"/>
    <col min="32" max="34" width="17.6640625" style="3" customWidth="1" outlineLevel="1"/>
    <col min="35" max="35" width="17.6640625" style="2" customWidth="1" outlineLevel="1"/>
    <col min="36" max="36" width="11.44140625" style="3" customWidth="1" outlineLevel="1"/>
    <col min="37" max="39" width="22.44140625" style="3" customWidth="1"/>
    <col min="40" max="40" width="46" style="3" hidden="1" customWidth="1"/>
    <col min="41" max="41" width="63.88671875" style="100" hidden="1" customWidth="1"/>
    <col min="42" max="42" width="65.33203125" style="100" hidden="1" customWidth="1"/>
    <col min="43" max="43" width="49.5546875" style="100" hidden="1" customWidth="1"/>
    <col min="44" max="44" width="105.33203125" style="100" hidden="1" customWidth="1"/>
    <col min="45" max="45" width="34.5546875" style="177" customWidth="1"/>
    <col min="46" max="46" width="32" style="100" customWidth="1"/>
    <col min="47" max="47" width="43.88671875" style="100" customWidth="1"/>
    <col min="48" max="48" width="104" style="3" customWidth="1"/>
    <col min="49" max="49" width="51.44140625" style="3" customWidth="1"/>
    <col min="50" max="50" width="23.33203125" style="128" customWidth="1"/>
    <col min="51" max="16384" width="11.44140625" style="3"/>
  </cols>
  <sheetData>
    <row r="1" spans="1:50" ht="21" customHeight="1" x14ac:dyDescent="0.45">
      <c r="D1" s="481" t="s">
        <v>284</v>
      </c>
      <c r="E1" s="481"/>
      <c r="F1" s="481"/>
      <c r="G1" s="481"/>
      <c r="H1" s="481"/>
      <c r="I1" s="481"/>
      <c r="J1" s="481"/>
      <c r="K1" s="481"/>
      <c r="L1" s="481"/>
      <c r="M1" s="481"/>
      <c r="N1" s="481"/>
      <c r="O1" s="481"/>
      <c r="P1" s="481"/>
      <c r="Q1" s="481"/>
      <c r="R1" s="481"/>
      <c r="S1" s="481"/>
      <c r="T1" s="481"/>
      <c r="U1" s="481"/>
      <c r="V1" s="481"/>
      <c r="W1" s="481"/>
      <c r="X1" s="481"/>
      <c r="Y1" s="481"/>
      <c r="Z1" s="481"/>
      <c r="AA1" s="481"/>
      <c r="AB1" s="481"/>
      <c r="AC1" s="481"/>
      <c r="AD1" s="481"/>
      <c r="AE1" s="481"/>
      <c r="AF1" s="481"/>
      <c r="AG1" s="481"/>
      <c r="AH1" s="481"/>
      <c r="AI1" s="481"/>
      <c r="AJ1" s="481"/>
      <c r="AK1" s="481"/>
      <c r="AL1" s="481"/>
      <c r="AM1" s="481"/>
      <c r="AN1" s="481"/>
    </row>
    <row r="2" spans="1:50" ht="21" customHeight="1" thickBot="1" x14ac:dyDescent="0.5">
      <c r="D2" s="482"/>
      <c r="E2" s="482"/>
      <c r="F2" s="482"/>
      <c r="G2" s="482"/>
      <c r="H2" s="482"/>
      <c r="I2" s="482"/>
      <c r="J2" s="482"/>
      <c r="K2" s="482"/>
      <c r="L2" s="482"/>
      <c r="M2" s="482"/>
      <c r="N2" s="482"/>
      <c r="O2" s="482"/>
      <c r="P2" s="482"/>
      <c r="Q2" s="482"/>
      <c r="R2" s="482"/>
      <c r="S2" s="482"/>
      <c r="T2" s="482"/>
      <c r="U2" s="482"/>
      <c r="V2" s="482"/>
      <c r="W2" s="482"/>
      <c r="X2" s="482"/>
      <c r="Y2" s="482"/>
      <c r="Z2" s="482"/>
      <c r="AA2" s="482"/>
      <c r="AB2" s="482"/>
      <c r="AC2" s="482"/>
      <c r="AD2" s="482"/>
      <c r="AE2" s="482"/>
      <c r="AF2" s="482"/>
      <c r="AG2" s="482"/>
      <c r="AH2" s="482"/>
      <c r="AI2" s="482"/>
      <c r="AJ2" s="482"/>
      <c r="AK2" s="482"/>
      <c r="AL2" s="482"/>
      <c r="AM2" s="482"/>
      <c r="AN2" s="482"/>
    </row>
    <row r="3" spans="1:50" ht="21" customHeight="1" thickBot="1" x14ac:dyDescent="0.5">
      <c r="D3" s="4"/>
      <c r="E3" s="4"/>
      <c r="F3" s="190"/>
      <c r="G3" s="4"/>
      <c r="H3" s="4"/>
      <c r="I3" s="4"/>
      <c r="J3" s="4"/>
      <c r="K3" s="4"/>
      <c r="L3" s="4"/>
      <c r="M3" s="4"/>
      <c r="N3" s="4"/>
      <c r="O3" s="4"/>
      <c r="P3" s="4"/>
      <c r="Q3" s="64"/>
      <c r="R3" s="4"/>
      <c r="S3" s="4"/>
      <c r="T3" s="6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83" t="s">
        <v>232</v>
      </c>
      <c r="AP3" s="484"/>
      <c r="AQ3" s="485" t="s">
        <v>233</v>
      </c>
      <c r="AR3" s="486"/>
      <c r="AS3" s="173"/>
      <c r="AT3" s="175"/>
      <c r="AU3" s="173"/>
      <c r="AV3" s="487" t="s">
        <v>269</v>
      </c>
      <c r="AW3" s="461"/>
    </row>
    <row r="4" spans="1:50" s="29" customFormat="1" ht="44.25" customHeight="1" x14ac:dyDescent="0.5">
      <c r="A4" s="457"/>
      <c r="B4" s="457"/>
      <c r="C4" s="457"/>
      <c r="D4" s="457"/>
      <c r="E4" s="457"/>
      <c r="F4" s="457"/>
      <c r="G4" s="457"/>
      <c r="H4" s="457"/>
      <c r="I4" s="457"/>
      <c r="J4" s="457"/>
      <c r="K4" s="457"/>
      <c r="L4" s="457"/>
      <c r="M4" s="457"/>
      <c r="N4" s="457" t="s">
        <v>0</v>
      </c>
      <c r="O4" s="457"/>
      <c r="P4" s="457"/>
      <c r="Q4" s="457"/>
      <c r="R4" s="457"/>
      <c r="S4" s="457"/>
      <c r="T4" s="457"/>
      <c r="U4" s="457"/>
      <c r="V4" s="457"/>
      <c r="W4" s="457"/>
      <c r="X4" s="457"/>
      <c r="Y4" s="457"/>
      <c r="Z4" s="457"/>
      <c r="AA4" s="457"/>
      <c r="AB4" s="457"/>
      <c r="AC4" s="457"/>
      <c r="AD4" s="457"/>
      <c r="AE4" s="457"/>
      <c r="AF4" s="457"/>
      <c r="AG4" s="457"/>
      <c r="AH4" s="457"/>
      <c r="AI4" s="457"/>
      <c r="AJ4" s="457"/>
      <c r="AK4" s="446" t="s">
        <v>20</v>
      </c>
      <c r="AL4" s="446" t="s">
        <v>202</v>
      </c>
      <c r="AM4" s="446" t="s">
        <v>203</v>
      </c>
      <c r="AN4" s="458" t="s">
        <v>21</v>
      </c>
      <c r="AO4" s="475" t="s">
        <v>229</v>
      </c>
      <c r="AP4" s="476" t="s">
        <v>230</v>
      </c>
      <c r="AQ4" s="469" t="s">
        <v>231</v>
      </c>
      <c r="AR4" s="472" t="s">
        <v>234</v>
      </c>
      <c r="AS4" s="187"/>
      <c r="AT4" s="188"/>
      <c r="AU4" s="189"/>
      <c r="AV4" s="477" t="s">
        <v>286</v>
      </c>
      <c r="AW4" s="448" t="s">
        <v>287</v>
      </c>
      <c r="AX4" s="129"/>
    </row>
    <row r="5" spans="1:50" s="29" customFormat="1" ht="44.25" customHeight="1" x14ac:dyDescent="0.5">
      <c r="A5" s="168"/>
      <c r="B5" s="168"/>
      <c r="C5" s="168"/>
      <c r="D5" s="168"/>
      <c r="E5" s="168"/>
      <c r="F5" s="191"/>
      <c r="G5" s="168"/>
      <c r="H5" s="168"/>
      <c r="I5" s="168"/>
      <c r="J5" s="168"/>
      <c r="K5" s="168"/>
      <c r="L5" s="168"/>
      <c r="M5" s="168"/>
      <c r="N5" s="168"/>
      <c r="O5" s="466" t="s">
        <v>250</v>
      </c>
      <c r="P5" s="467"/>
      <c r="Q5" s="468"/>
      <c r="R5" s="466" t="s">
        <v>251</v>
      </c>
      <c r="S5" s="467"/>
      <c r="T5" s="468"/>
      <c r="U5" s="466" t="s">
        <v>207</v>
      </c>
      <c r="V5" s="467"/>
      <c r="W5" s="468"/>
      <c r="X5" s="168"/>
      <c r="Y5" s="168"/>
      <c r="Z5" s="168"/>
      <c r="AA5" s="168"/>
      <c r="AB5" s="168"/>
      <c r="AC5" s="168"/>
      <c r="AD5" s="168"/>
      <c r="AE5" s="168"/>
      <c r="AF5" s="168"/>
      <c r="AG5" s="168"/>
      <c r="AH5" s="168"/>
      <c r="AI5" s="168"/>
      <c r="AJ5" s="168"/>
      <c r="AK5" s="447"/>
      <c r="AL5" s="447"/>
      <c r="AM5" s="447"/>
      <c r="AN5" s="459"/>
      <c r="AO5" s="470"/>
      <c r="AP5" s="473"/>
      <c r="AQ5" s="470"/>
      <c r="AR5" s="473"/>
      <c r="AS5" s="466" t="s">
        <v>281</v>
      </c>
      <c r="AT5" s="467"/>
      <c r="AU5" s="468"/>
      <c r="AV5" s="478"/>
      <c r="AW5" s="480"/>
      <c r="AX5" s="129"/>
    </row>
    <row r="6" spans="1:50" s="127" customFormat="1" ht="150.75" customHeight="1" x14ac:dyDescent="0.55000000000000004">
      <c r="A6" s="124" t="s">
        <v>22</v>
      </c>
      <c r="B6" s="124" t="s">
        <v>23</v>
      </c>
      <c r="C6" s="124" t="s">
        <v>24</v>
      </c>
      <c r="D6" s="124" t="s">
        <v>4</v>
      </c>
      <c r="E6" s="124"/>
      <c r="F6" s="192" t="s">
        <v>1</v>
      </c>
      <c r="G6" s="124" t="s">
        <v>2</v>
      </c>
      <c r="H6" s="124" t="s">
        <v>19</v>
      </c>
      <c r="I6" s="125" t="s">
        <v>4</v>
      </c>
      <c r="J6" s="124" t="s">
        <v>8</v>
      </c>
      <c r="K6" s="124" t="s">
        <v>35</v>
      </c>
      <c r="L6" s="124" t="s">
        <v>36</v>
      </c>
      <c r="M6" s="124" t="s">
        <v>2</v>
      </c>
      <c r="N6" s="124" t="s">
        <v>3</v>
      </c>
      <c r="O6" s="124" t="s">
        <v>279</v>
      </c>
      <c r="P6" s="124" t="s">
        <v>280</v>
      </c>
      <c r="Q6" s="124" t="s">
        <v>283</v>
      </c>
      <c r="R6" s="124" t="s">
        <v>279</v>
      </c>
      <c r="S6" s="124" t="s">
        <v>280</v>
      </c>
      <c r="T6" s="124" t="s">
        <v>282</v>
      </c>
      <c r="U6" s="124" t="s">
        <v>279</v>
      </c>
      <c r="V6" s="124" t="s">
        <v>280</v>
      </c>
      <c r="W6" s="124" t="s">
        <v>283</v>
      </c>
      <c r="X6" s="124" t="s">
        <v>208</v>
      </c>
      <c r="Y6" s="124"/>
      <c r="Z6" s="124" t="s">
        <v>209</v>
      </c>
      <c r="AA6" s="124"/>
      <c r="AB6" s="124" t="s">
        <v>210</v>
      </c>
      <c r="AC6" s="124"/>
      <c r="AD6" s="124" t="s">
        <v>211</v>
      </c>
      <c r="AE6" s="124"/>
      <c r="AF6" s="124" t="s">
        <v>212</v>
      </c>
      <c r="AG6" s="124" t="s">
        <v>213</v>
      </c>
      <c r="AH6" s="124" t="s">
        <v>214</v>
      </c>
      <c r="AI6" s="124" t="s">
        <v>215</v>
      </c>
      <c r="AJ6" s="124" t="s">
        <v>216</v>
      </c>
      <c r="AK6" s="447"/>
      <c r="AL6" s="447"/>
      <c r="AM6" s="447"/>
      <c r="AN6" s="459"/>
      <c r="AO6" s="471"/>
      <c r="AP6" s="474"/>
      <c r="AQ6" s="471"/>
      <c r="AR6" s="474"/>
      <c r="AS6" s="124" t="s">
        <v>279</v>
      </c>
      <c r="AT6" s="124" t="s">
        <v>280</v>
      </c>
      <c r="AU6" s="124" t="s">
        <v>283</v>
      </c>
      <c r="AV6" s="479"/>
      <c r="AW6" s="449"/>
      <c r="AX6" s="130"/>
    </row>
    <row r="7" spans="1:50" ht="74.25" hidden="1" customHeight="1" x14ac:dyDescent="0.45">
      <c r="A7" s="5" t="s">
        <v>180</v>
      </c>
      <c r="B7" s="6" t="s">
        <v>183</v>
      </c>
      <c r="C7" s="439" t="s">
        <v>102</v>
      </c>
      <c r="D7" s="7" t="s">
        <v>5</v>
      </c>
      <c r="E7" s="7"/>
      <c r="F7" s="445" t="s">
        <v>116</v>
      </c>
      <c r="G7" s="6" t="s">
        <v>26</v>
      </c>
      <c r="H7" s="5" t="s">
        <v>34</v>
      </c>
      <c r="I7" s="7" t="s">
        <v>14</v>
      </c>
      <c r="J7" s="5" t="s">
        <v>83</v>
      </c>
      <c r="K7" s="5" t="s">
        <v>85</v>
      </c>
      <c r="L7" s="5" t="s">
        <v>84</v>
      </c>
      <c r="M7" s="8" t="s">
        <v>26</v>
      </c>
      <c r="N7" s="9" t="s">
        <v>11</v>
      </c>
      <c r="O7" s="5"/>
      <c r="P7" s="5"/>
      <c r="Q7" s="62" t="str">
        <f>IFERROR(P7/O7,"No Programado")</f>
        <v>No Programado</v>
      </c>
      <c r="R7" s="5">
        <v>1</v>
      </c>
      <c r="S7" s="96">
        <v>0</v>
      </c>
      <c r="T7" s="69">
        <f>IFERROR(S7/R7,"No Programado")</f>
        <v>0</v>
      </c>
      <c r="U7" s="5"/>
      <c r="V7" s="5"/>
      <c r="W7" s="135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3">
        <f t="shared" ref="AK7:AK52" si="0">SUM(O7+R7+U7+X7+Z7+AB7+AD7+AF7+AG7+AH7+AI7+AJ7)</f>
        <v>1</v>
      </c>
      <c r="AL7" s="10">
        <f t="shared" ref="AL7:AL52" si="1">+P7+S7</f>
        <v>0</v>
      </c>
      <c r="AM7" s="27">
        <f>+AL7/AK7</f>
        <v>0</v>
      </c>
      <c r="AN7" s="40" t="s">
        <v>70</v>
      </c>
      <c r="AO7" s="101"/>
      <c r="AP7" s="102"/>
      <c r="AQ7" s="101"/>
      <c r="AR7" s="102" t="s">
        <v>246</v>
      </c>
      <c r="AS7" s="174"/>
      <c r="AT7" s="176"/>
      <c r="AU7" s="174"/>
      <c r="AV7" s="169"/>
      <c r="AW7" s="46"/>
    </row>
    <row r="8" spans="1:50" ht="74.25" hidden="1" customHeight="1" x14ac:dyDescent="0.45">
      <c r="A8" s="5" t="s">
        <v>180</v>
      </c>
      <c r="B8" s="6" t="s">
        <v>183</v>
      </c>
      <c r="C8" s="440"/>
      <c r="D8" s="7" t="s">
        <v>5</v>
      </c>
      <c r="E8" s="7"/>
      <c r="F8" s="445"/>
      <c r="G8" s="6" t="s">
        <v>26</v>
      </c>
      <c r="H8" s="5" t="s">
        <v>34</v>
      </c>
      <c r="I8" s="7" t="s">
        <v>15</v>
      </c>
      <c r="J8" s="5" t="s">
        <v>114</v>
      </c>
      <c r="K8" s="5" t="s">
        <v>38</v>
      </c>
      <c r="L8" s="5" t="s">
        <v>39</v>
      </c>
      <c r="M8" s="8" t="s">
        <v>26</v>
      </c>
      <c r="N8" s="9" t="s">
        <v>11</v>
      </c>
      <c r="O8" s="5"/>
      <c r="P8" s="5"/>
      <c r="Q8" s="62" t="str">
        <f t="shared" ref="Q8:Q9" si="2">IFERROR(P8/O8,"No Programado")</f>
        <v>No Programado</v>
      </c>
      <c r="R8" s="5"/>
      <c r="S8" s="5"/>
      <c r="T8" s="62" t="str">
        <f t="shared" ref="T8:T9" si="3">IFERROR(S8/R8,"No Programado")</f>
        <v>No Programado</v>
      </c>
      <c r="U8" s="5"/>
      <c r="V8" s="5"/>
      <c r="W8" s="5"/>
      <c r="X8" s="5">
        <v>1</v>
      </c>
      <c r="Y8" s="5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3">
        <f t="shared" si="0"/>
        <v>1</v>
      </c>
      <c r="AL8" s="10">
        <f t="shared" si="1"/>
        <v>0</v>
      </c>
      <c r="AM8" s="27">
        <f t="shared" ref="AM8:AM52" si="4">+AL8/AK8</f>
        <v>0</v>
      </c>
      <c r="AN8" s="40" t="s">
        <v>70</v>
      </c>
      <c r="AO8" s="101"/>
      <c r="AP8" s="102"/>
      <c r="AQ8" s="101"/>
      <c r="AR8" s="102"/>
      <c r="AS8" s="174"/>
      <c r="AT8" s="176"/>
      <c r="AU8" s="174"/>
      <c r="AV8" s="169"/>
      <c r="AW8" s="46"/>
    </row>
    <row r="9" spans="1:50" ht="74.25" hidden="1" customHeight="1" x14ac:dyDescent="0.45">
      <c r="A9" s="5" t="s">
        <v>180</v>
      </c>
      <c r="B9" s="6" t="s">
        <v>183</v>
      </c>
      <c r="C9" s="440"/>
      <c r="D9" s="7" t="s">
        <v>5</v>
      </c>
      <c r="E9" s="7"/>
      <c r="F9" s="445"/>
      <c r="G9" s="6" t="s">
        <v>26</v>
      </c>
      <c r="H9" s="5" t="s">
        <v>34</v>
      </c>
      <c r="I9" s="7" t="s">
        <v>28</v>
      </c>
      <c r="J9" s="5" t="s">
        <v>115</v>
      </c>
      <c r="K9" s="5" t="s">
        <v>37</v>
      </c>
      <c r="L9" s="5" t="s">
        <v>40</v>
      </c>
      <c r="M9" s="8" t="s">
        <v>26</v>
      </c>
      <c r="N9" s="9" t="s">
        <v>11</v>
      </c>
      <c r="O9" s="5"/>
      <c r="P9" s="5"/>
      <c r="Q9" s="62" t="str">
        <f t="shared" si="2"/>
        <v>No Programado</v>
      </c>
      <c r="R9" s="5"/>
      <c r="S9" s="5"/>
      <c r="T9" s="62" t="str">
        <f t="shared" si="3"/>
        <v>No Programado</v>
      </c>
      <c r="U9" s="5"/>
      <c r="V9" s="5"/>
      <c r="W9" s="5"/>
      <c r="X9" s="5">
        <v>1</v>
      </c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23">
        <f t="shared" si="0"/>
        <v>1</v>
      </c>
      <c r="AL9" s="10">
        <f t="shared" si="1"/>
        <v>0</v>
      </c>
      <c r="AM9" s="27">
        <f t="shared" si="4"/>
        <v>0</v>
      </c>
      <c r="AN9" s="40" t="s">
        <v>70</v>
      </c>
      <c r="AO9" s="101"/>
      <c r="AP9" s="102"/>
      <c r="AQ9" s="101"/>
      <c r="AR9" s="102"/>
      <c r="AS9" s="174"/>
      <c r="AT9" s="176"/>
      <c r="AU9" s="174"/>
      <c r="AV9" s="169"/>
      <c r="AW9" s="46"/>
    </row>
    <row r="10" spans="1:50" s="22" customFormat="1" ht="100.5" customHeight="1" x14ac:dyDescent="0.45">
      <c r="A10" s="25" t="s">
        <v>180</v>
      </c>
      <c r="B10" s="32" t="s">
        <v>183</v>
      </c>
      <c r="C10" s="440"/>
      <c r="D10" s="33" t="s">
        <v>5</v>
      </c>
      <c r="E10" s="152"/>
      <c r="F10" s="193" t="s">
        <v>252</v>
      </c>
      <c r="G10" s="5" t="s">
        <v>128</v>
      </c>
      <c r="H10" s="153"/>
      <c r="I10" s="153"/>
      <c r="J10" s="153"/>
      <c r="K10" s="153"/>
      <c r="L10" s="153"/>
      <c r="M10" s="154"/>
      <c r="N10" s="25" t="s">
        <v>12</v>
      </c>
      <c r="O10" s="10">
        <f>SUM(O7:O9)</f>
        <v>0</v>
      </c>
      <c r="P10" s="10">
        <f t="shared" ref="P10:AI10" si="5">SUM(P7:P9)</f>
        <v>0</v>
      </c>
      <c r="Q10" s="155" t="str">
        <f>IFERROR(P10/O10,"-")</f>
        <v>-</v>
      </c>
      <c r="R10" s="10">
        <f t="shared" si="5"/>
        <v>1</v>
      </c>
      <c r="S10" s="10">
        <f t="shared" si="5"/>
        <v>0</v>
      </c>
      <c r="T10" s="161">
        <f>IFERROR(S10/R10,"-")</f>
        <v>0</v>
      </c>
      <c r="U10" s="10">
        <f t="shared" si="5"/>
        <v>0</v>
      </c>
      <c r="V10" s="10">
        <f>SUM(V7:V9)</f>
        <v>0</v>
      </c>
      <c r="W10" s="160" t="str">
        <f>IFERROR(V10/U10,"-")</f>
        <v>-</v>
      </c>
      <c r="X10" s="13">
        <f t="shared" si="5"/>
        <v>2</v>
      </c>
      <c r="Y10" s="13">
        <f t="shared" si="5"/>
        <v>0</v>
      </c>
      <c r="Z10" s="13">
        <f t="shared" si="5"/>
        <v>0</v>
      </c>
      <c r="AA10" s="13">
        <f t="shared" si="5"/>
        <v>0</v>
      </c>
      <c r="AB10" s="13">
        <f t="shared" si="5"/>
        <v>0</v>
      </c>
      <c r="AC10" s="13">
        <f t="shared" si="5"/>
        <v>0</v>
      </c>
      <c r="AD10" s="13">
        <f t="shared" si="5"/>
        <v>0</v>
      </c>
      <c r="AE10" s="13">
        <f t="shared" si="5"/>
        <v>0</v>
      </c>
      <c r="AF10" s="13">
        <f t="shared" si="5"/>
        <v>0</v>
      </c>
      <c r="AG10" s="13">
        <f t="shared" si="5"/>
        <v>0</v>
      </c>
      <c r="AH10" s="13">
        <f t="shared" si="5"/>
        <v>0</v>
      </c>
      <c r="AI10" s="13">
        <f t="shared" si="5"/>
        <v>0</v>
      </c>
      <c r="AJ10" s="13">
        <f>SUM(AJ7:AJ9)</f>
        <v>0</v>
      </c>
      <c r="AK10" s="23">
        <f t="shared" si="0"/>
        <v>3</v>
      </c>
      <c r="AL10" s="23">
        <f t="shared" si="1"/>
        <v>0</v>
      </c>
      <c r="AM10" s="34">
        <f t="shared" si="4"/>
        <v>0</v>
      </c>
      <c r="AN10" s="41" t="s">
        <v>109</v>
      </c>
      <c r="AO10" s="104"/>
      <c r="AP10" s="105"/>
      <c r="AQ10" s="104"/>
      <c r="AR10" s="105"/>
      <c r="AS10" s="181">
        <f>+O10+R10+U10</f>
        <v>1</v>
      </c>
      <c r="AT10" s="179">
        <f>+P10+S10+V10</f>
        <v>0</v>
      </c>
      <c r="AU10" s="183">
        <f>IFERROR(AT10/AS10,"-")</f>
        <v>0</v>
      </c>
      <c r="AV10" s="169"/>
      <c r="AW10" s="46"/>
      <c r="AX10" s="128"/>
    </row>
    <row r="11" spans="1:50" ht="250.5" hidden="1" customHeight="1" x14ac:dyDescent="0.45">
      <c r="A11" s="5" t="s">
        <v>181</v>
      </c>
      <c r="B11" s="6" t="s">
        <v>182</v>
      </c>
      <c r="C11" s="439" t="s">
        <v>41</v>
      </c>
      <c r="D11" s="7" t="s">
        <v>6</v>
      </c>
      <c r="E11" s="152"/>
      <c r="F11" s="193" t="s">
        <v>253</v>
      </c>
      <c r="G11" s="5" t="s">
        <v>128</v>
      </c>
      <c r="H11" s="5" t="s">
        <v>27</v>
      </c>
      <c r="I11" s="20" t="s">
        <v>14</v>
      </c>
      <c r="J11" s="5" t="s">
        <v>86</v>
      </c>
      <c r="K11" s="5" t="s">
        <v>117</v>
      </c>
      <c r="L11" s="5" t="s">
        <v>43</v>
      </c>
      <c r="M11" s="14" t="s">
        <v>26</v>
      </c>
      <c r="N11" s="5" t="s">
        <v>11</v>
      </c>
      <c r="O11" s="10">
        <v>1</v>
      </c>
      <c r="P11" s="67">
        <v>0</v>
      </c>
      <c r="Q11" s="155">
        <f t="shared" ref="Q11:Q52" si="6">IFERROR(P11/O11,"-")</f>
        <v>0</v>
      </c>
      <c r="R11" s="10"/>
      <c r="S11" s="10"/>
      <c r="T11" s="161" t="str">
        <f t="shared" ref="T11:T52" si="7">IFERROR(S11/R11,"-")</f>
        <v>-</v>
      </c>
      <c r="U11" s="10"/>
      <c r="V11" s="10"/>
      <c r="W11" s="160" t="str">
        <f t="shared" ref="W11:W52" si="8">IFERROR(V11/U11,"-")</f>
        <v>-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23">
        <f t="shared" si="0"/>
        <v>1</v>
      </c>
      <c r="AL11" s="10">
        <f t="shared" si="1"/>
        <v>0</v>
      </c>
      <c r="AM11" s="27">
        <f t="shared" si="4"/>
        <v>0</v>
      </c>
      <c r="AN11" s="40" t="s">
        <v>74</v>
      </c>
      <c r="AO11" s="101"/>
      <c r="AP11" s="102" t="s">
        <v>235</v>
      </c>
      <c r="AQ11" s="101"/>
      <c r="AR11" s="102"/>
      <c r="AS11" s="181">
        <f t="shared" ref="AS11:AS52" si="9">+O11+R11+U11</f>
        <v>1</v>
      </c>
      <c r="AT11" s="179">
        <f t="shared" ref="AT11:AT52" si="10">+P11+S11+V11</f>
        <v>0</v>
      </c>
      <c r="AU11" s="183">
        <f t="shared" ref="AU11:AU52" si="11">IFERROR(AT11/AS11,"-")</f>
        <v>0</v>
      </c>
      <c r="AV11" s="169"/>
      <c r="AW11" s="46"/>
    </row>
    <row r="12" spans="1:50" ht="149.25" hidden="1" customHeight="1" x14ac:dyDescent="0.45">
      <c r="A12" s="5" t="s">
        <v>181</v>
      </c>
      <c r="B12" s="6" t="s">
        <v>182</v>
      </c>
      <c r="C12" s="440"/>
      <c r="D12" s="7" t="s">
        <v>6</v>
      </c>
      <c r="E12" s="152"/>
      <c r="F12" s="193" t="s">
        <v>254</v>
      </c>
      <c r="G12" s="5" t="s">
        <v>128</v>
      </c>
      <c r="H12" s="5" t="s">
        <v>27</v>
      </c>
      <c r="I12" s="20" t="s">
        <v>15</v>
      </c>
      <c r="J12" s="5" t="s">
        <v>87</v>
      </c>
      <c r="K12" s="5" t="s">
        <v>42</v>
      </c>
      <c r="L12" s="5" t="s">
        <v>64</v>
      </c>
      <c r="M12" s="14" t="s">
        <v>26</v>
      </c>
      <c r="N12" s="5" t="s">
        <v>11</v>
      </c>
      <c r="O12" s="10"/>
      <c r="P12" s="10"/>
      <c r="Q12" s="155" t="str">
        <f t="shared" si="6"/>
        <v>-</v>
      </c>
      <c r="R12" s="10">
        <v>1</v>
      </c>
      <c r="S12" s="67">
        <v>0</v>
      </c>
      <c r="T12" s="161">
        <f t="shared" si="7"/>
        <v>0</v>
      </c>
      <c r="U12" s="10"/>
      <c r="V12" s="10"/>
      <c r="W12" s="160" t="str">
        <f t="shared" si="8"/>
        <v>-</v>
      </c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23">
        <f t="shared" si="0"/>
        <v>1</v>
      </c>
      <c r="AL12" s="10">
        <f t="shared" si="1"/>
        <v>0</v>
      </c>
      <c r="AM12" s="27">
        <f t="shared" si="4"/>
        <v>0</v>
      </c>
      <c r="AN12" s="42" t="s">
        <v>44</v>
      </c>
      <c r="AO12" s="101"/>
      <c r="AP12" s="102"/>
      <c r="AQ12" s="107"/>
      <c r="AR12" s="102" t="s">
        <v>247</v>
      </c>
      <c r="AS12" s="181">
        <f t="shared" si="9"/>
        <v>1</v>
      </c>
      <c r="AT12" s="179">
        <f t="shared" si="10"/>
        <v>0</v>
      </c>
      <c r="AU12" s="183">
        <f t="shared" si="11"/>
        <v>0</v>
      </c>
      <c r="AV12" s="169"/>
      <c r="AW12" s="46"/>
    </row>
    <row r="13" spans="1:50" ht="74.25" hidden="1" customHeight="1" x14ac:dyDescent="0.45">
      <c r="A13" s="5" t="s">
        <v>181</v>
      </c>
      <c r="B13" s="6" t="s">
        <v>182</v>
      </c>
      <c r="C13" s="440"/>
      <c r="D13" s="7" t="s">
        <v>6</v>
      </c>
      <c r="E13" s="152"/>
      <c r="F13" s="193" t="s">
        <v>254</v>
      </c>
      <c r="G13" s="5" t="s">
        <v>128</v>
      </c>
      <c r="H13" s="5" t="s">
        <v>27</v>
      </c>
      <c r="I13" s="20" t="s">
        <v>28</v>
      </c>
      <c r="J13" s="5" t="s">
        <v>120</v>
      </c>
      <c r="K13" s="5" t="s">
        <v>121</v>
      </c>
      <c r="L13" s="5" t="s">
        <v>43</v>
      </c>
      <c r="M13" s="14" t="s">
        <v>26</v>
      </c>
      <c r="N13" s="5" t="s">
        <v>11</v>
      </c>
      <c r="O13" s="10"/>
      <c r="P13" s="10"/>
      <c r="Q13" s="155" t="str">
        <f t="shared" si="6"/>
        <v>-</v>
      </c>
      <c r="R13" s="10"/>
      <c r="S13" s="10"/>
      <c r="T13" s="161" t="str">
        <f t="shared" si="7"/>
        <v>-</v>
      </c>
      <c r="U13" s="10">
        <v>1</v>
      </c>
      <c r="V13" s="10">
        <v>0</v>
      </c>
      <c r="W13" s="160">
        <f t="shared" si="8"/>
        <v>0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23">
        <f t="shared" si="0"/>
        <v>1</v>
      </c>
      <c r="AL13" s="10">
        <f t="shared" si="1"/>
        <v>0</v>
      </c>
      <c r="AM13" s="27">
        <f t="shared" si="4"/>
        <v>0</v>
      </c>
      <c r="AN13" s="42" t="s">
        <v>71</v>
      </c>
      <c r="AO13" s="101"/>
      <c r="AP13" s="102"/>
      <c r="AQ13" s="101"/>
      <c r="AR13" s="102"/>
      <c r="AS13" s="181">
        <f t="shared" si="9"/>
        <v>1</v>
      </c>
      <c r="AT13" s="179">
        <f t="shared" si="10"/>
        <v>0</v>
      </c>
      <c r="AU13" s="183">
        <f t="shared" si="11"/>
        <v>0</v>
      </c>
      <c r="AV13" s="169"/>
      <c r="AW13" s="46"/>
    </row>
    <row r="14" spans="1:50" s="80" customFormat="1" ht="110.25" customHeight="1" x14ac:dyDescent="0.45">
      <c r="A14" s="11" t="s">
        <v>181</v>
      </c>
      <c r="B14" s="76" t="s">
        <v>182</v>
      </c>
      <c r="C14" s="440"/>
      <c r="D14" s="33" t="s">
        <v>6</v>
      </c>
      <c r="E14" s="152"/>
      <c r="F14" s="193" t="s">
        <v>255</v>
      </c>
      <c r="G14" s="5" t="s">
        <v>128</v>
      </c>
      <c r="H14" s="153"/>
      <c r="I14" s="153"/>
      <c r="J14" s="153"/>
      <c r="K14" s="153"/>
      <c r="L14" s="153"/>
      <c r="M14" s="154"/>
      <c r="N14" s="25" t="s">
        <v>221</v>
      </c>
      <c r="O14" s="10">
        <f>SUM(O11:O13)</f>
        <v>1</v>
      </c>
      <c r="P14" s="10">
        <f>SUM(P11:P13)</f>
        <v>0</v>
      </c>
      <c r="Q14" s="161">
        <f t="shared" si="6"/>
        <v>0</v>
      </c>
      <c r="R14" s="10">
        <f>SUM(R11:R13)</f>
        <v>1</v>
      </c>
      <c r="S14" s="10">
        <f>SUM(S11,S12,S13)</f>
        <v>0</v>
      </c>
      <c r="T14" s="161">
        <f t="shared" si="7"/>
        <v>0</v>
      </c>
      <c r="U14" s="10">
        <f>SUM(O11:O13)</f>
        <v>1</v>
      </c>
      <c r="V14" s="10">
        <f t="shared" ref="V14:AJ14" ca="1" si="12">SUM(V11:V38)</f>
        <v>0</v>
      </c>
      <c r="W14" s="160" t="str">
        <f t="shared" ca="1" si="8"/>
        <v>-</v>
      </c>
      <c r="X14" s="13">
        <f t="shared" ca="1" si="12"/>
        <v>0</v>
      </c>
      <c r="Y14" s="13">
        <f t="shared" ca="1" si="12"/>
        <v>0</v>
      </c>
      <c r="Z14" s="13">
        <f t="shared" ca="1" si="12"/>
        <v>0</v>
      </c>
      <c r="AA14" s="13">
        <f t="shared" ca="1" si="12"/>
        <v>0</v>
      </c>
      <c r="AB14" s="13">
        <f t="shared" ca="1" si="12"/>
        <v>0</v>
      </c>
      <c r="AC14" s="13">
        <f t="shared" ca="1" si="12"/>
        <v>0</v>
      </c>
      <c r="AD14" s="13">
        <f t="shared" ca="1" si="12"/>
        <v>0</v>
      </c>
      <c r="AE14" s="13">
        <f t="shared" ca="1" si="12"/>
        <v>0</v>
      </c>
      <c r="AF14" s="13">
        <f t="shared" ca="1" si="12"/>
        <v>0</v>
      </c>
      <c r="AG14" s="13">
        <f t="shared" ca="1" si="12"/>
        <v>0</v>
      </c>
      <c r="AH14" s="13">
        <f t="shared" ca="1" si="12"/>
        <v>0</v>
      </c>
      <c r="AI14" s="13">
        <f t="shared" ca="1" si="12"/>
        <v>0</v>
      </c>
      <c r="AJ14" s="13">
        <f t="shared" ca="1" si="12"/>
        <v>0</v>
      </c>
      <c r="AK14" s="13">
        <f t="shared" ca="1" si="0"/>
        <v>0</v>
      </c>
      <c r="AL14" s="13">
        <f t="shared" si="1"/>
        <v>0</v>
      </c>
      <c r="AM14" s="77">
        <f t="shared" ca="1" si="4"/>
        <v>0</v>
      </c>
      <c r="AN14" s="41" t="s">
        <v>72</v>
      </c>
      <c r="AO14" s="108"/>
      <c r="AP14" s="109"/>
      <c r="AQ14" s="108"/>
      <c r="AR14" s="109"/>
      <c r="AS14" s="181">
        <f t="shared" si="9"/>
        <v>3</v>
      </c>
      <c r="AT14" s="179">
        <f t="shared" ca="1" si="10"/>
        <v>0</v>
      </c>
      <c r="AU14" s="183">
        <f t="shared" ca="1" si="11"/>
        <v>0</v>
      </c>
      <c r="AV14" s="170"/>
      <c r="AW14" s="79"/>
      <c r="AX14" s="131"/>
    </row>
    <row r="15" spans="1:50" ht="74.25" hidden="1" customHeight="1" x14ac:dyDescent="0.45">
      <c r="A15" s="5" t="s">
        <v>181</v>
      </c>
      <c r="B15" s="6" t="s">
        <v>182</v>
      </c>
      <c r="C15" s="439" t="s">
        <v>103</v>
      </c>
      <c r="D15" s="7" t="s">
        <v>7</v>
      </c>
      <c r="E15" s="152"/>
      <c r="F15" s="193" t="s">
        <v>256</v>
      </c>
      <c r="G15" s="5" t="s">
        <v>128</v>
      </c>
      <c r="H15" s="5" t="s">
        <v>27</v>
      </c>
      <c r="I15" s="20" t="s">
        <v>14</v>
      </c>
      <c r="J15" s="5" t="s">
        <v>118</v>
      </c>
      <c r="K15" s="18" t="s">
        <v>90</v>
      </c>
      <c r="L15" s="5" t="s">
        <v>88</v>
      </c>
      <c r="M15" s="15" t="s">
        <v>26</v>
      </c>
      <c r="N15" s="5" t="s">
        <v>11</v>
      </c>
      <c r="O15" s="16"/>
      <c r="P15" s="16"/>
      <c r="Q15" s="155" t="str">
        <f t="shared" si="6"/>
        <v>-</v>
      </c>
      <c r="R15" s="16"/>
      <c r="S15" s="16"/>
      <c r="T15" s="155" t="str">
        <f t="shared" si="7"/>
        <v>-</v>
      </c>
      <c r="U15" s="10">
        <v>1</v>
      </c>
      <c r="V15" s="10">
        <v>0</v>
      </c>
      <c r="W15" s="160">
        <f t="shared" si="8"/>
        <v>0</v>
      </c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23">
        <f t="shared" si="0"/>
        <v>1</v>
      </c>
      <c r="AL15" s="10">
        <f t="shared" si="1"/>
        <v>0</v>
      </c>
      <c r="AM15" s="27">
        <f t="shared" si="4"/>
        <v>0</v>
      </c>
      <c r="AN15" s="42" t="s">
        <v>91</v>
      </c>
      <c r="AO15" s="101"/>
      <c r="AP15" s="102"/>
      <c r="AQ15" s="101"/>
      <c r="AR15" s="102"/>
      <c r="AS15" s="181">
        <f t="shared" si="9"/>
        <v>1</v>
      </c>
      <c r="AT15" s="179">
        <f t="shared" si="10"/>
        <v>0</v>
      </c>
      <c r="AU15" s="182">
        <f t="shared" si="11"/>
        <v>0</v>
      </c>
      <c r="AV15" s="169"/>
      <c r="AW15" s="46"/>
    </row>
    <row r="16" spans="1:50" ht="74.25" hidden="1" customHeight="1" x14ac:dyDescent="0.45">
      <c r="A16" s="5" t="s">
        <v>181</v>
      </c>
      <c r="B16" s="6" t="s">
        <v>182</v>
      </c>
      <c r="C16" s="440"/>
      <c r="D16" s="7" t="s">
        <v>7</v>
      </c>
      <c r="E16" s="152"/>
      <c r="F16" s="193" t="s">
        <v>254</v>
      </c>
      <c r="G16" s="5" t="s">
        <v>128</v>
      </c>
      <c r="H16" s="5" t="s">
        <v>27</v>
      </c>
      <c r="I16" s="20" t="s">
        <v>15</v>
      </c>
      <c r="J16" s="5" t="s">
        <v>65</v>
      </c>
      <c r="K16" s="18" t="s">
        <v>45</v>
      </c>
      <c r="L16" s="5" t="s">
        <v>89</v>
      </c>
      <c r="M16" s="14" t="s">
        <v>26</v>
      </c>
      <c r="N16" s="5" t="s">
        <v>11</v>
      </c>
      <c r="O16" s="10"/>
      <c r="P16" s="16"/>
      <c r="Q16" s="155" t="str">
        <f t="shared" si="6"/>
        <v>-</v>
      </c>
      <c r="R16" s="16"/>
      <c r="S16" s="16"/>
      <c r="T16" s="155" t="str">
        <f t="shared" si="7"/>
        <v>-</v>
      </c>
      <c r="U16" s="10"/>
      <c r="V16" s="10"/>
      <c r="W16" s="160" t="str">
        <f t="shared" si="8"/>
        <v>-</v>
      </c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>
        <v>1</v>
      </c>
      <c r="AJ16" s="10"/>
      <c r="AK16" s="23">
        <f t="shared" si="0"/>
        <v>1</v>
      </c>
      <c r="AL16" s="10">
        <f t="shared" si="1"/>
        <v>0</v>
      </c>
      <c r="AM16" s="27">
        <f t="shared" si="4"/>
        <v>0</v>
      </c>
      <c r="AN16" s="40" t="s">
        <v>92</v>
      </c>
      <c r="AO16" s="101"/>
      <c r="AP16" s="102"/>
      <c r="AQ16" s="101"/>
      <c r="AR16" s="102"/>
      <c r="AS16" s="181">
        <f t="shared" si="9"/>
        <v>0</v>
      </c>
      <c r="AT16" s="179">
        <f t="shared" si="10"/>
        <v>0</v>
      </c>
      <c r="AU16" s="182" t="str">
        <f t="shared" si="11"/>
        <v>-</v>
      </c>
      <c r="AV16" s="169"/>
      <c r="AW16" s="46"/>
    </row>
    <row r="17" spans="1:50" ht="74.25" hidden="1" customHeight="1" x14ac:dyDescent="0.45">
      <c r="A17" s="5" t="s">
        <v>181</v>
      </c>
      <c r="B17" s="6" t="s">
        <v>182</v>
      </c>
      <c r="C17" s="440"/>
      <c r="D17" s="7" t="s">
        <v>7</v>
      </c>
      <c r="E17" s="152"/>
      <c r="F17" s="193" t="s">
        <v>254</v>
      </c>
      <c r="G17" s="5" t="s">
        <v>128</v>
      </c>
      <c r="H17" s="5" t="s">
        <v>27</v>
      </c>
      <c r="I17" s="20" t="s">
        <v>28</v>
      </c>
      <c r="J17" s="5" t="s">
        <v>66</v>
      </c>
      <c r="K17" s="5" t="s">
        <v>46</v>
      </c>
      <c r="L17" s="5" t="s">
        <v>89</v>
      </c>
      <c r="M17" s="14" t="s">
        <v>132</v>
      </c>
      <c r="N17" s="5" t="s">
        <v>11</v>
      </c>
      <c r="O17" s="10"/>
      <c r="P17" s="16"/>
      <c r="Q17" s="155" t="str">
        <f t="shared" si="6"/>
        <v>-</v>
      </c>
      <c r="R17" s="16"/>
      <c r="S17" s="16"/>
      <c r="T17" s="155" t="str">
        <f t="shared" si="7"/>
        <v>-</v>
      </c>
      <c r="U17" s="10"/>
      <c r="V17" s="10"/>
      <c r="W17" s="160" t="str">
        <f t="shared" si="8"/>
        <v>-</v>
      </c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>
        <v>1</v>
      </c>
      <c r="AJ17" s="10"/>
      <c r="AK17" s="23">
        <f t="shared" si="0"/>
        <v>1</v>
      </c>
      <c r="AL17" s="10">
        <f t="shared" si="1"/>
        <v>0</v>
      </c>
      <c r="AM17" s="27">
        <f t="shared" si="4"/>
        <v>0</v>
      </c>
      <c r="AN17" s="40" t="s">
        <v>93</v>
      </c>
      <c r="AO17" s="101"/>
      <c r="AP17" s="102"/>
      <c r="AQ17" s="101"/>
      <c r="AR17" s="102"/>
      <c r="AS17" s="181">
        <f t="shared" si="9"/>
        <v>0</v>
      </c>
      <c r="AT17" s="179">
        <f t="shared" si="10"/>
        <v>0</v>
      </c>
      <c r="AU17" s="182" t="str">
        <f t="shared" si="11"/>
        <v>-</v>
      </c>
      <c r="AV17" s="169"/>
      <c r="AW17" s="46"/>
    </row>
    <row r="18" spans="1:50" s="80" customFormat="1" ht="74.25" customHeight="1" x14ac:dyDescent="0.45">
      <c r="A18" s="11" t="s">
        <v>181</v>
      </c>
      <c r="B18" s="76" t="s">
        <v>182</v>
      </c>
      <c r="C18" s="440"/>
      <c r="D18" s="33" t="s">
        <v>7</v>
      </c>
      <c r="E18" s="152"/>
      <c r="F18" s="193" t="s">
        <v>257</v>
      </c>
      <c r="G18" s="5" t="s">
        <v>128</v>
      </c>
      <c r="H18" s="153"/>
      <c r="I18" s="153"/>
      <c r="J18" s="153"/>
      <c r="K18" s="153"/>
      <c r="L18" s="153"/>
      <c r="M18" s="154"/>
      <c r="N18" s="25" t="s">
        <v>222</v>
      </c>
      <c r="O18" s="10">
        <f>+O17</f>
        <v>0</v>
      </c>
      <c r="P18" s="10">
        <f t="shared" ref="P18:AH18" si="13">+P17</f>
        <v>0</v>
      </c>
      <c r="Q18" s="155" t="str">
        <f t="shared" si="6"/>
        <v>-</v>
      </c>
      <c r="R18" s="10">
        <f>+R17</f>
        <v>0</v>
      </c>
      <c r="S18" s="10">
        <f t="shared" si="13"/>
        <v>0</v>
      </c>
      <c r="T18" s="155" t="str">
        <f t="shared" si="7"/>
        <v>-</v>
      </c>
      <c r="U18" s="10">
        <f>+U17</f>
        <v>0</v>
      </c>
      <c r="V18" s="10">
        <f t="shared" si="13"/>
        <v>0</v>
      </c>
      <c r="W18" s="160" t="str">
        <f t="shared" si="8"/>
        <v>-</v>
      </c>
      <c r="X18" s="13">
        <f>+X17</f>
        <v>0</v>
      </c>
      <c r="Y18" s="13">
        <f t="shared" si="13"/>
        <v>0</v>
      </c>
      <c r="Z18" s="13">
        <f t="shared" si="13"/>
        <v>0</v>
      </c>
      <c r="AA18" s="13">
        <f t="shared" si="13"/>
        <v>0</v>
      </c>
      <c r="AB18" s="13">
        <f t="shared" si="13"/>
        <v>0</v>
      </c>
      <c r="AC18" s="13">
        <f t="shared" si="13"/>
        <v>0</v>
      </c>
      <c r="AD18" s="13">
        <f t="shared" si="13"/>
        <v>0</v>
      </c>
      <c r="AE18" s="13">
        <f t="shared" si="13"/>
        <v>0</v>
      </c>
      <c r="AF18" s="13">
        <f t="shared" si="13"/>
        <v>0</v>
      </c>
      <c r="AG18" s="13">
        <f t="shared" si="13"/>
        <v>0</v>
      </c>
      <c r="AH18" s="13">
        <f t="shared" si="13"/>
        <v>0</v>
      </c>
      <c r="AI18" s="13">
        <f>+AI17</f>
        <v>1</v>
      </c>
      <c r="AJ18" s="13">
        <f>+AJ17</f>
        <v>0</v>
      </c>
      <c r="AK18" s="13">
        <f t="shared" si="0"/>
        <v>1</v>
      </c>
      <c r="AL18" s="13">
        <f t="shared" si="1"/>
        <v>0</v>
      </c>
      <c r="AM18" s="77">
        <f>+AL18/AK18</f>
        <v>0</v>
      </c>
      <c r="AN18" s="41" t="s">
        <v>73</v>
      </c>
      <c r="AO18" s="108"/>
      <c r="AP18" s="109"/>
      <c r="AQ18" s="108"/>
      <c r="AR18" s="109"/>
      <c r="AS18" s="181">
        <f t="shared" si="9"/>
        <v>0</v>
      </c>
      <c r="AT18" s="179">
        <f t="shared" si="10"/>
        <v>0</v>
      </c>
      <c r="AU18" s="182" t="str">
        <f t="shared" si="11"/>
        <v>-</v>
      </c>
      <c r="AV18" s="170"/>
      <c r="AW18" s="79"/>
      <c r="AX18" s="131"/>
    </row>
    <row r="19" spans="1:50" ht="74.25" hidden="1" customHeight="1" x14ac:dyDescent="0.45">
      <c r="A19" s="5" t="s">
        <v>181</v>
      </c>
      <c r="B19" s="6" t="s">
        <v>182</v>
      </c>
      <c r="C19" s="439" t="s">
        <v>67</v>
      </c>
      <c r="D19" s="7" t="s">
        <v>9</v>
      </c>
      <c r="E19" s="152"/>
      <c r="F19" s="193" t="s">
        <v>258</v>
      </c>
      <c r="G19" s="5" t="s">
        <v>128</v>
      </c>
      <c r="H19" s="5" t="s">
        <v>27</v>
      </c>
      <c r="I19" s="20" t="s">
        <v>14</v>
      </c>
      <c r="J19" s="5" t="s">
        <v>271</v>
      </c>
      <c r="K19" s="5" t="s">
        <v>47</v>
      </c>
      <c r="L19" s="5" t="s">
        <v>48</v>
      </c>
      <c r="M19" s="14" t="s">
        <v>26</v>
      </c>
      <c r="N19" s="5" t="s">
        <v>11</v>
      </c>
      <c r="O19" s="10">
        <v>10</v>
      </c>
      <c r="P19" s="10">
        <v>18</v>
      </c>
      <c r="Q19" s="155">
        <f t="shared" si="6"/>
        <v>1.8</v>
      </c>
      <c r="R19" s="10">
        <v>10</v>
      </c>
      <c r="S19" s="10">
        <v>8</v>
      </c>
      <c r="T19" s="155">
        <f t="shared" si="7"/>
        <v>0.8</v>
      </c>
      <c r="U19" s="10">
        <v>10</v>
      </c>
      <c r="V19" s="10">
        <v>14</v>
      </c>
      <c r="W19" s="160">
        <f t="shared" si="8"/>
        <v>1.4</v>
      </c>
      <c r="X19" s="10">
        <v>10</v>
      </c>
      <c r="Y19" s="10"/>
      <c r="Z19" s="10">
        <v>10</v>
      </c>
      <c r="AA19" s="10"/>
      <c r="AB19" s="10">
        <v>10</v>
      </c>
      <c r="AC19" s="10"/>
      <c r="AD19" s="10">
        <v>10</v>
      </c>
      <c r="AE19" s="10"/>
      <c r="AF19" s="10">
        <v>10</v>
      </c>
      <c r="AG19" s="10">
        <v>10</v>
      </c>
      <c r="AH19" s="10">
        <v>10</v>
      </c>
      <c r="AI19" s="10">
        <v>10</v>
      </c>
      <c r="AJ19" s="10">
        <v>10</v>
      </c>
      <c r="AK19" s="23">
        <f t="shared" si="0"/>
        <v>120</v>
      </c>
      <c r="AL19" s="10">
        <f t="shared" si="1"/>
        <v>26</v>
      </c>
      <c r="AM19" s="27">
        <f>+AL19/AK19</f>
        <v>0.21666666666666667</v>
      </c>
      <c r="AN19" s="42" t="s">
        <v>25</v>
      </c>
      <c r="AO19" s="101" t="s">
        <v>236</v>
      </c>
      <c r="AP19" s="102" t="s">
        <v>218</v>
      </c>
      <c r="AQ19" s="101" t="s">
        <v>237</v>
      </c>
      <c r="AR19" s="102"/>
      <c r="AS19" s="181">
        <f t="shared" si="9"/>
        <v>30</v>
      </c>
      <c r="AT19" s="179">
        <f t="shared" si="10"/>
        <v>40</v>
      </c>
      <c r="AU19" s="182">
        <f t="shared" si="11"/>
        <v>1.3333333333333333</v>
      </c>
      <c r="AV19" s="169" t="s">
        <v>272</v>
      </c>
      <c r="AW19" s="46"/>
    </row>
    <row r="20" spans="1:50" s="75" customFormat="1" ht="60.75" customHeight="1" x14ac:dyDescent="0.45">
      <c r="A20" s="9" t="s">
        <v>181</v>
      </c>
      <c r="B20" s="71" t="s">
        <v>182</v>
      </c>
      <c r="C20" s="440"/>
      <c r="D20" s="7" t="s">
        <v>9</v>
      </c>
      <c r="E20" s="152"/>
      <c r="F20" s="193" t="s">
        <v>259</v>
      </c>
      <c r="G20" s="5" t="s">
        <v>128</v>
      </c>
      <c r="H20" s="153"/>
      <c r="I20" s="153"/>
      <c r="J20" s="153"/>
      <c r="K20" s="153"/>
      <c r="L20" s="153"/>
      <c r="M20" s="154"/>
      <c r="N20" s="25" t="s">
        <v>223</v>
      </c>
      <c r="O20" s="10">
        <f>+O19</f>
        <v>10</v>
      </c>
      <c r="P20" s="10">
        <f t="shared" ref="P20:AJ20" si="14">+P19</f>
        <v>18</v>
      </c>
      <c r="Q20" s="165">
        <f t="shared" si="6"/>
        <v>1.8</v>
      </c>
      <c r="R20" s="10">
        <f t="shared" si="14"/>
        <v>10</v>
      </c>
      <c r="S20" s="10">
        <f t="shared" si="14"/>
        <v>8</v>
      </c>
      <c r="T20" s="164">
        <f t="shared" si="7"/>
        <v>0.8</v>
      </c>
      <c r="U20" s="10">
        <f>+U19</f>
        <v>10</v>
      </c>
      <c r="V20" s="10">
        <f>+V19</f>
        <v>14</v>
      </c>
      <c r="W20" s="166">
        <f t="shared" si="8"/>
        <v>1.4</v>
      </c>
      <c r="X20" s="12">
        <f t="shared" si="14"/>
        <v>10</v>
      </c>
      <c r="Y20" s="12"/>
      <c r="Z20" s="12">
        <f t="shared" si="14"/>
        <v>10</v>
      </c>
      <c r="AA20" s="12"/>
      <c r="AB20" s="12">
        <f t="shared" si="14"/>
        <v>10</v>
      </c>
      <c r="AC20" s="12"/>
      <c r="AD20" s="12">
        <f t="shared" si="14"/>
        <v>10</v>
      </c>
      <c r="AE20" s="12"/>
      <c r="AF20" s="12">
        <f t="shared" si="14"/>
        <v>10</v>
      </c>
      <c r="AG20" s="12">
        <f t="shared" si="14"/>
        <v>10</v>
      </c>
      <c r="AH20" s="12">
        <f t="shared" si="14"/>
        <v>10</v>
      </c>
      <c r="AI20" s="12">
        <f t="shared" si="14"/>
        <v>10</v>
      </c>
      <c r="AJ20" s="12">
        <f t="shared" si="14"/>
        <v>10</v>
      </c>
      <c r="AK20" s="13">
        <f t="shared" si="0"/>
        <v>120</v>
      </c>
      <c r="AL20" s="12">
        <f t="shared" si="1"/>
        <v>26</v>
      </c>
      <c r="AM20" s="72">
        <f>+AL20/AK20</f>
        <v>0.21666666666666667</v>
      </c>
      <c r="AN20" s="41" t="s">
        <v>50</v>
      </c>
      <c r="AO20" s="111"/>
      <c r="AP20" s="112"/>
      <c r="AQ20" s="111"/>
      <c r="AR20" s="112"/>
      <c r="AS20" s="181">
        <f t="shared" si="9"/>
        <v>30</v>
      </c>
      <c r="AT20" s="179">
        <f t="shared" si="10"/>
        <v>40</v>
      </c>
      <c r="AU20" s="184">
        <f t="shared" si="11"/>
        <v>1.3333333333333333</v>
      </c>
      <c r="AV20" s="171"/>
      <c r="AW20" s="74"/>
      <c r="AX20" s="132"/>
    </row>
    <row r="21" spans="1:50" ht="74.25" hidden="1" customHeight="1" x14ac:dyDescent="0.45">
      <c r="A21" s="5" t="s">
        <v>180</v>
      </c>
      <c r="B21" s="6" t="s">
        <v>183</v>
      </c>
      <c r="C21" s="439" t="s">
        <v>68</v>
      </c>
      <c r="D21" s="7" t="s">
        <v>10</v>
      </c>
      <c r="E21" s="152"/>
      <c r="F21" s="193" t="s">
        <v>260</v>
      </c>
      <c r="G21" s="5" t="s">
        <v>128</v>
      </c>
      <c r="H21" s="5" t="s">
        <v>27</v>
      </c>
      <c r="I21" s="20" t="s">
        <v>14</v>
      </c>
      <c r="J21" s="5" t="s">
        <v>94</v>
      </c>
      <c r="K21" s="5" t="s">
        <v>51</v>
      </c>
      <c r="L21" s="5" t="s">
        <v>95</v>
      </c>
      <c r="M21" s="14" t="s">
        <v>26</v>
      </c>
      <c r="N21" s="5" t="s">
        <v>11</v>
      </c>
      <c r="O21" s="10">
        <v>1</v>
      </c>
      <c r="P21" s="67">
        <v>0</v>
      </c>
      <c r="Q21" s="155">
        <f t="shared" si="6"/>
        <v>0</v>
      </c>
      <c r="R21" s="10"/>
      <c r="S21" s="10">
        <v>1</v>
      </c>
      <c r="T21" s="155" t="str">
        <f t="shared" si="7"/>
        <v>-</v>
      </c>
      <c r="U21" s="10"/>
      <c r="V21" s="10"/>
      <c r="W21" s="160" t="str">
        <f t="shared" si="8"/>
        <v>-</v>
      </c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23">
        <f t="shared" si="0"/>
        <v>1</v>
      </c>
      <c r="AL21" s="10">
        <f t="shared" si="1"/>
        <v>1</v>
      </c>
      <c r="AM21" s="27">
        <f>+AL21/AK21</f>
        <v>1</v>
      </c>
      <c r="AN21" s="42" t="s">
        <v>110</v>
      </c>
      <c r="AO21" s="101" t="s">
        <v>238</v>
      </c>
      <c r="AP21" s="102"/>
      <c r="AQ21" s="101" t="s">
        <v>239</v>
      </c>
      <c r="AR21" s="102"/>
      <c r="AS21" s="181">
        <f t="shared" si="9"/>
        <v>1</v>
      </c>
      <c r="AT21" s="179">
        <f t="shared" si="10"/>
        <v>1</v>
      </c>
      <c r="AU21" s="182">
        <f t="shared" si="11"/>
        <v>1</v>
      </c>
      <c r="AV21" s="169"/>
      <c r="AW21" s="46"/>
    </row>
    <row r="22" spans="1:50" ht="74.25" hidden="1" customHeight="1" x14ac:dyDescent="0.45">
      <c r="A22" s="5" t="s">
        <v>180</v>
      </c>
      <c r="B22" s="6" t="s">
        <v>183</v>
      </c>
      <c r="C22" s="440"/>
      <c r="D22" s="7" t="s">
        <v>10</v>
      </c>
      <c r="E22" s="152"/>
      <c r="F22" s="193" t="s">
        <v>254</v>
      </c>
      <c r="G22" s="5" t="s">
        <v>128</v>
      </c>
      <c r="H22" s="5" t="s">
        <v>27</v>
      </c>
      <c r="I22" s="20" t="s">
        <v>15</v>
      </c>
      <c r="J22" s="5" t="s">
        <v>54</v>
      </c>
      <c r="K22" s="5"/>
      <c r="L22" s="5" t="s">
        <v>122</v>
      </c>
      <c r="M22" s="14" t="s">
        <v>26</v>
      </c>
      <c r="N22" s="5" t="s">
        <v>11</v>
      </c>
      <c r="O22" s="10"/>
      <c r="P22" s="10"/>
      <c r="Q22" s="155" t="str">
        <f t="shared" si="6"/>
        <v>-</v>
      </c>
      <c r="R22" s="10"/>
      <c r="S22" s="10"/>
      <c r="T22" s="155" t="str">
        <f t="shared" si="7"/>
        <v>-</v>
      </c>
      <c r="U22" s="10">
        <v>3</v>
      </c>
      <c r="V22" s="10">
        <v>9</v>
      </c>
      <c r="W22" s="160">
        <f t="shared" si="8"/>
        <v>3</v>
      </c>
      <c r="X22" s="10"/>
      <c r="Y22" s="10"/>
      <c r="Z22" s="10"/>
      <c r="AA22" s="10"/>
      <c r="AB22" s="10">
        <v>3</v>
      </c>
      <c r="AC22" s="10"/>
      <c r="AD22" s="10"/>
      <c r="AE22" s="10"/>
      <c r="AF22" s="10"/>
      <c r="AG22" s="10">
        <v>3</v>
      </c>
      <c r="AH22" s="10"/>
      <c r="AI22" s="10"/>
      <c r="AJ22" s="10">
        <v>3</v>
      </c>
      <c r="AK22" s="23">
        <f t="shared" si="0"/>
        <v>12</v>
      </c>
      <c r="AL22" s="10">
        <f t="shared" si="1"/>
        <v>0</v>
      </c>
      <c r="AM22" s="27">
        <f t="shared" si="4"/>
        <v>0</v>
      </c>
      <c r="AN22" s="40" t="s">
        <v>81</v>
      </c>
      <c r="AO22" s="101"/>
      <c r="AP22" s="102"/>
      <c r="AQ22" s="114" t="s">
        <v>204</v>
      </c>
      <c r="AR22" s="102"/>
      <c r="AS22" s="181">
        <f t="shared" si="9"/>
        <v>3</v>
      </c>
      <c r="AT22" s="179">
        <f t="shared" si="10"/>
        <v>9</v>
      </c>
      <c r="AU22" s="182">
        <f t="shared" si="11"/>
        <v>3</v>
      </c>
      <c r="AV22" s="169" t="s">
        <v>276</v>
      </c>
      <c r="AW22" s="46" t="s">
        <v>277</v>
      </c>
    </row>
    <row r="23" spans="1:50" ht="74.25" hidden="1" customHeight="1" x14ac:dyDescent="0.45">
      <c r="A23" s="5" t="s">
        <v>180</v>
      </c>
      <c r="B23" s="6" t="s">
        <v>183</v>
      </c>
      <c r="C23" s="440"/>
      <c r="D23" s="7" t="s">
        <v>10</v>
      </c>
      <c r="E23" s="152"/>
      <c r="F23" s="193" t="s">
        <v>254</v>
      </c>
      <c r="G23" s="5" t="s">
        <v>128</v>
      </c>
      <c r="H23" s="5" t="s">
        <v>27</v>
      </c>
      <c r="I23" s="20" t="s">
        <v>28</v>
      </c>
      <c r="J23" s="5" t="s">
        <v>113</v>
      </c>
      <c r="K23" s="18"/>
      <c r="L23" s="5" t="s">
        <v>123</v>
      </c>
      <c r="M23" s="14" t="s">
        <v>26</v>
      </c>
      <c r="N23" s="5" t="s">
        <v>11</v>
      </c>
      <c r="O23" s="10"/>
      <c r="P23" s="10"/>
      <c r="Q23" s="155" t="str">
        <f t="shared" si="6"/>
        <v>-</v>
      </c>
      <c r="R23" s="10"/>
      <c r="S23" s="156">
        <v>1</v>
      </c>
      <c r="T23" s="155" t="str">
        <f t="shared" si="7"/>
        <v>-</v>
      </c>
      <c r="U23" s="10">
        <v>9</v>
      </c>
      <c r="V23" s="10">
        <v>1</v>
      </c>
      <c r="W23" s="160">
        <f t="shared" si="8"/>
        <v>0.1111111111111111</v>
      </c>
      <c r="X23" s="19"/>
      <c r="Y23" s="19"/>
      <c r="Z23" s="19"/>
      <c r="AA23" s="19"/>
      <c r="AB23" s="19">
        <v>8</v>
      </c>
      <c r="AC23" s="19"/>
      <c r="AD23" s="19"/>
      <c r="AE23" s="19"/>
      <c r="AF23" s="19"/>
      <c r="AG23" s="19">
        <v>8</v>
      </c>
      <c r="AH23" s="19">
        <v>1</v>
      </c>
      <c r="AI23" s="19"/>
      <c r="AJ23" s="19">
        <v>8</v>
      </c>
      <c r="AK23" s="23">
        <f t="shared" si="0"/>
        <v>34</v>
      </c>
      <c r="AL23" s="10">
        <f t="shared" si="1"/>
        <v>1</v>
      </c>
      <c r="AM23" s="27">
        <f t="shared" si="4"/>
        <v>2.9411764705882353E-2</v>
      </c>
      <c r="AN23" s="42" t="s">
        <v>25</v>
      </c>
      <c r="AO23" s="101"/>
      <c r="AP23" s="102"/>
      <c r="AQ23" s="115" t="s">
        <v>241</v>
      </c>
      <c r="AR23" s="102"/>
      <c r="AS23" s="181">
        <f t="shared" si="9"/>
        <v>9</v>
      </c>
      <c r="AT23" s="179">
        <f t="shared" si="10"/>
        <v>2</v>
      </c>
      <c r="AU23" s="182">
        <f t="shared" si="11"/>
        <v>0.22222222222222221</v>
      </c>
      <c r="AV23" s="169" t="s">
        <v>275</v>
      </c>
      <c r="AW23" s="46"/>
    </row>
    <row r="24" spans="1:50" s="80" customFormat="1" ht="93" customHeight="1" x14ac:dyDescent="0.45">
      <c r="A24" s="11" t="s">
        <v>180</v>
      </c>
      <c r="B24" s="76" t="s">
        <v>183</v>
      </c>
      <c r="C24" s="440"/>
      <c r="D24" s="33" t="s">
        <v>10</v>
      </c>
      <c r="E24" s="152"/>
      <c r="F24" s="193" t="s">
        <v>261</v>
      </c>
      <c r="G24" s="5" t="s">
        <v>128</v>
      </c>
      <c r="H24" s="153"/>
      <c r="I24" s="153"/>
      <c r="J24" s="153"/>
      <c r="K24" s="153"/>
      <c r="L24" s="153"/>
      <c r="M24" s="154"/>
      <c r="N24" s="25" t="s">
        <v>187</v>
      </c>
      <c r="O24" s="10">
        <f>SUM(O21:O23)</f>
        <v>1</v>
      </c>
      <c r="P24" s="10">
        <f>SUM(P21:P23)</f>
        <v>0</v>
      </c>
      <c r="Q24" s="161">
        <f t="shared" si="6"/>
        <v>0</v>
      </c>
      <c r="R24" s="10">
        <f>SUM(R21:R23)</f>
        <v>0</v>
      </c>
      <c r="S24" s="10">
        <f>SUM(S21:S23)</f>
        <v>2</v>
      </c>
      <c r="T24" s="155" t="str">
        <f t="shared" si="7"/>
        <v>-</v>
      </c>
      <c r="U24" s="10">
        <f>SUM(U21:U23)</f>
        <v>12</v>
      </c>
      <c r="V24" s="10">
        <f t="shared" ref="V24" si="15">SUM(V21:V23)</f>
        <v>10</v>
      </c>
      <c r="W24" s="167">
        <f t="shared" si="8"/>
        <v>0.83333333333333337</v>
      </c>
      <c r="X24" s="13">
        <f t="shared" ref="X24:AJ24" si="16">SUM(X21:X23)</f>
        <v>0</v>
      </c>
      <c r="Y24" s="13"/>
      <c r="Z24" s="13">
        <f t="shared" si="16"/>
        <v>0</v>
      </c>
      <c r="AA24" s="13"/>
      <c r="AB24" s="13">
        <f t="shared" si="16"/>
        <v>11</v>
      </c>
      <c r="AC24" s="13"/>
      <c r="AD24" s="13">
        <f t="shared" si="16"/>
        <v>0</v>
      </c>
      <c r="AE24" s="13"/>
      <c r="AF24" s="13">
        <f t="shared" si="16"/>
        <v>0</v>
      </c>
      <c r="AG24" s="13">
        <f t="shared" si="16"/>
        <v>11</v>
      </c>
      <c r="AH24" s="13">
        <f t="shared" si="16"/>
        <v>1</v>
      </c>
      <c r="AI24" s="13">
        <f t="shared" si="16"/>
        <v>0</v>
      </c>
      <c r="AJ24" s="13">
        <f t="shared" si="16"/>
        <v>11</v>
      </c>
      <c r="AK24" s="13">
        <f t="shared" si="0"/>
        <v>47</v>
      </c>
      <c r="AL24" s="13">
        <f t="shared" si="1"/>
        <v>2</v>
      </c>
      <c r="AM24" s="77">
        <f t="shared" si="4"/>
        <v>4.2553191489361701E-2</v>
      </c>
      <c r="AN24" s="41" t="s">
        <v>75</v>
      </c>
      <c r="AO24" s="108"/>
      <c r="AP24" s="109"/>
      <c r="AQ24" s="108"/>
      <c r="AR24" s="109"/>
      <c r="AS24" s="181">
        <f t="shared" si="9"/>
        <v>13</v>
      </c>
      <c r="AT24" s="179">
        <f t="shared" si="10"/>
        <v>12</v>
      </c>
      <c r="AU24" s="185">
        <f t="shared" si="11"/>
        <v>0.92307692307692313</v>
      </c>
      <c r="AV24" s="170"/>
      <c r="AW24" s="79"/>
      <c r="AX24" s="131"/>
    </row>
    <row r="25" spans="1:50" ht="74.25" hidden="1" customHeight="1" x14ac:dyDescent="0.45">
      <c r="A25" s="5" t="s">
        <v>180</v>
      </c>
      <c r="B25" s="6" t="s">
        <v>183</v>
      </c>
      <c r="C25" s="439" t="s">
        <v>33</v>
      </c>
      <c r="D25" s="7" t="s">
        <v>13</v>
      </c>
      <c r="E25" s="152"/>
      <c r="F25" s="193" t="s">
        <v>262</v>
      </c>
      <c r="G25" s="5" t="s">
        <v>128</v>
      </c>
      <c r="H25" s="5" t="s">
        <v>27</v>
      </c>
      <c r="I25" s="20" t="s">
        <v>14</v>
      </c>
      <c r="J25" s="14" t="s">
        <v>96</v>
      </c>
      <c r="K25" s="5"/>
      <c r="L25" s="5" t="s">
        <v>52</v>
      </c>
      <c r="M25" s="14" t="s">
        <v>30</v>
      </c>
      <c r="N25" s="5" t="s">
        <v>11</v>
      </c>
      <c r="O25" s="10">
        <v>1</v>
      </c>
      <c r="P25" s="67">
        <v>0</v>
      </c>
      <c r="Q25" s="161">
        <f t="shared" si="6"/>
        <v>0</v>
      </c>
      <c r="R25" s="10"/>
      <c r="S25" s="10"/>
      <c r="T25" s="155" t="str">
        <f t="shared" si="7"/>
        <v>-</v>
      </c>
      <c r="U25" s="10"/>
      <c r="V25" s="10"/>
      <c r="W25" s="160" t="str">
        <f t="shared" si="8"/>
        <v>-</v>
      </c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23">
        <f t="shared" si="0"/>
        <v>1</v>
      </c>
      <c r="AL25" s="10">
        <f t="shared" si="1"/>
        <v>0</v>
      </c>
      <c r="AM25" s="27">
        <f t="shared" si="4"/>
        <v>0</v>
      </c>
      <c r="AN25" s="40" t="s">
        <v>111</v>
      </c>
      <c r="AO25" s="101"/>
      <c r="AP25" s="102"/>
      <c r="AQ25" s="101"/>
      <c r="AR25" s="102"/>
      <c r="AS25" s="181">
        <f t="shared" si="9"/>
        <v>1</v>
      </c>
      <c r="AT25" s="179">
        <f t="shared" si="10"/>
        <v>0</v>
      </c>
      <c r="AU25" s="182">
        <f t="shared" si="11"/>
        <v>0</v>
      </c>
      <c r="AV25" s="169"/>
      <c r="AW25" s="46"/>
    </row>
    <row r="26" spans="1:50" ht="74.25" hidden="1" customHeight="1" x14ac:dyDescent="0.45">
      <c r="A26" s="5" t="s">
        <v>180</v>
      </c>
      <c r="B26" s="6" t="s">
        <v>183</v>
      </c>
      <c r="C26" s="440"/>
      <c r="D26" s="7" t="s">
        <v>13</v>
      </c>
      <c r="E26" s="152"/>
      <c r="F26" s="193" t="s">
        <v>254</v>
      </c>
      <c r="G26" s="5" t="s">
        <v>128</v>
      </c>
      <c r="H26" s="5" t="s">
        <v>27</v>
      </c>
      <c r="I26" s="20" t="s">
        <v>15</v>
      </c>
      <c r="J26" s="14" t="s">
        <v>69</v>
      </c>
      <c r="K26" s="20" t="s">
        <v>124</v>
      </c>
      <c r="L26" s="20" t="s">
        <v>126</v>
      </c>
      <c r="M26" s="14" t="s">
        <v>26</v>
      </c>
      <c r="N26" s="5" t="s">
        <v>11</v>
      </c>
      <c r="O26" s="10"/>
      <c r="P26" s="10"/>
      <c r="Q26" s="161" t="str">
        <f t="shared" si="6"/>
        <v>-</v>
      </c>
      <c r="R26" s="10">
        <v>4</v>
      </c>
      <c r="S26" s="10">
        <v>5</v>
      </c>
      <c r="T26" s="155">
        <f t="shared" si="7"/>
        <v>1.25</v>
      </c>
      <c r="U26" s="10">
        <v>4</v>
      </c>
      <c r="V26" s="10">
        <v>8</v>
      </c>
      <c r="W26" s="160">
        <f t="shared" si="8"/>
        <v>2</v>
      </c>
      <c r="X26" s="10">
        <v>4</v>
      </c>
      <c r="Y26" s="10"/>
      <c r="Z26" s="10">
        <v>4</v>
      </c>
      <c r="AA26" s="10"/>
      <c r="AB26" s="10">
        <v>4</v>
      </c>
      <c r="AC26" s="10"/>
      <c r="AD26" s="10">
        <v>4</v>
      </c>
      <c r="AE26" s="10"/>
      <c r="AF26" s="10">
        <v>4</v>
      </c>
      <c r="AG26" s="10">
        <v>4</v>
      </c>
      <c r="AH26" s="10">
        <v>4</v>
      </c>
      <c r="AI26" s="10">
        <v>4</v>
      </c>
      <c r="AJ26" s="10"/>
      <c r="AK26" s="23">
        <f t="shared" si="0"/>
        <v>40</v>
      </c>
      <c r="AL26" s="10">
        <f t="shared" si="1"/>
        <v>5</v>
      </c>
      <c r="AM26" s="27">
        <f t="shared" si="4"/>
        <v>0.125</v>
      </c>
      <c r="AN26" s="40" t="s">
        <v>80</v>
      </c>
      <c r="AO26" s="101"/>
      <c r="AP26" s="102"/>
      <c r="AQ26" s="114" t="s">
        <v>243</v>
      </c>
      <c r="AR26" s="102"/>
      <c r="AS26" s="181">
        <f t="shared" si="9"/>
        <v>8</v>
      </c>
      <c r="AT26" s="179">
        <f t="shared" si="10"/>
        <v>13</v>
      </c>
      <c r="AU26" s="182">
        <f t="shared" si="11"/>
        <v>1.625</v>
      </c>
      <c r="AV26" s="169"/>
      <c r="AW26" s="46"/>
    </row>
    <row r="27" spans="1:50" ht="74.25" hidden="1" customHeight="1" x14ac:dyDescent="0.45">
      <c r="A27" s="5" t="s">
        <v>180</v>
      </c>
      <c r="B27" s="6" t="s">
        <v>183</v>
      </c>
      <c r="C27" s="440"/>
      <c r="D27" s="7" t="s">
        <v>13</v>
      </c>
      <c r="E27" s="152"/>
      <c r="F27" s="193" t="s">
        <v>254</v>
      </c>
      <c r="G27" s="5" t="s">
        <v>128</v>
      </c>
      <c r="H27" s="5" t="s">
        <v>27</v>
      </c>
      <c r="I27" s="20" t="s">
        <v>28</v>
      </c>
      <c r="J27" s="14" t="s">
        <v>112</v>
      </c>
      <c r="K27" s="5" t="s">
        <v>124</v>
      </c>
      <c r="L27" s="5" t="s">
        <v>125</v>
      </c>
      <c r="M27" s="14" t="s">
        <v>26</v>
      </c>
      <c r="N27" s="5" t="s">
        <v>11</v>
      </c>
      <c r="O27" s="10"/>
      <c r="P27" s="10"/>
      <c r="Q27" s="161" t="str">
        <f t="shared" si="6"/>
        <v>-</v>
      </c>
      <c r="R27" s="10">
        <v>4</v>
      </c>
      <c r="S27" s="10">
        <v>2</v>
      </c>
      <c r="T27" s="155">
        <f t="shared" si="7"/>
        <v>0.5</v>
      </c>
      <c r="U27" s="10">
        <v>4</v>
      </c>
      <c r="V27" s="10">
        <v>2</v>
      </c>
      <c r="W27" s="160">
        <f t="shared" si="8"/>
        <v>0.5</v>
      </c>
      <c r="X27" s="10">
        <v>4</v>
      </c>
      <c r="Y27" s="10"/>
      <c r="Z27" s="10">
        <v>4</v>
      </c>
      <c r="AA27" s="10"/>
      <c r="AB27" s="10">
        <v>4</v>
      </c>
      <c r="AC27" s="10"/>
      <c r="AD27" s="10">
        <v>4</v>
      </c>
      <c r="AE27" s="10"/>
      <c r="AF27" s="10">
        <v>4</v>
      </c>
      <c r="AG27" s="10">
        <v>4</v>
      </c>
      <c r="AH27" s="10">
        <v>4</v>
      </c>
      <c r="AI27" s="10">
        <v>4</v>
      </c>
      <c r="AJ27" s="10"/>
      <c r="AK27" s="23">
        <f t="shared" si="0"/>
        <v>40</v>
      </c>
      <c r="AL27" s="10">
        <f t="shared" si="1"/>
        <v>2</v>
      </c>
      <c r="AM27" s="27">
        <f t="shared" si="4"/>
        <v>0.05</v>
      </c>
      <c r="AN27" s="40" t="s">
        <v>76</v>
      </c>
      <c r="AO27" s="101"/>
      <c r="AP27" s="102"/>
      <c r="AQ27" s="116" t="s">
        <v>244</v>
      </c>
      <c r="AR27" s="102"/>
      <c r="AS27" s="181">
        <f t="shared" si="9"/>
        <v>8</v>
      </c>
      <c r="AT27" s="179">
        <f t="shared" si="10"/>
        <v>4</v>
      </c>
      <c r="AU27" s="182">
        <f t="shared" si="11"/>
        <v>0.5</v>
      </c>
      <c r="AV27" s="169"/>
      <c r="AW27" s="46"/>
    </row>
    <row r="28" spans="1:50" ht="136.5" hidden="1" customHeight="1" x14ac:dyDescent="0.45">
      <c r="A28" s="5" t="s">
        <v>180</v>
      </c>
      <c r="B28" s="6" t="s">
        <v>183</v>
      </c>
      <c r="C28" s="440"/>
      <c r="D28" s="7" t="s">
        <v>13</v>
      </c>
      <c r="E28" s="152"/>
      <c r="F28" s="193" t="s">
        <v>254</v>
      </c>
      <c r="G28" s="5" t="s">
        <v>128</v>
      </c>
      <c r="H28" s="5" t="s">
        <v>27</v>
      </c>
      <c r="I28" s="20" t="s">
        <v>29</v>
      </c>
      <c r="J28" s="14" t="s">
        <v>55</v>
      </c>
      <c r="K28" s="5" t="s">
        <v>53</v>
      </c>
      <c r="L28" s="5" t="s">
        <v>56</v>
      </c>
      <c r="M28" s="14" t="s">
        <v>26</v>
      </c>
      <c r="N28" s="5" t="s">
        <v>11</v>
      </c>
      <c r="O28" s="10"/>
      <c r="P28" s="10"/>
      <c r="Q28" s="161" t="str">
        <f t="shared" si="6"/>
        <v>-</v>
      </c>
      <c r="R28" s="10">
        <v>1</v>
      </c>
      <c r="S28" s="10">
        <v>1</v>
      </c>
      <c r="T28" s="155">
        <f t="shared" si="7"/>
        <v>1</v>
      </c>
      <c r="U28" s="10"/>
      <c r="V28" s="10"/>
      <c r="W28" s="160" t="str">
        <f t="shared" si="8"/>
        <v>-</v>
      </c>
      <c r="X28" s="10">
        <v>1</v>
      </c>
      <c r="Y28" s="10"/>
      <c r="Z28" s="10"/>
      <c r="AA28" s="10"/>
      <c r="AB28" s="10">
        <v>1</v>
      </c>
      <c r="AC28" s="10"/>
      <c r="AD28" s="10"/>
      <c r="AE28" s="10"/>
      <c r="AF28" s="10">
        <v>1</v>
      </c>
      <c r="AG28" s="10"/>
      <c r="AH28" s="10">
        <v>1</v>
      </c>
      <c r="AI28" s="10"/>
      <c r="AJ28" s="10"/>
      <c r="AK28" s="23">
        <f t="shared" si="0"/>
        <v>5</v>
      </c>
      <c r="AL28" s="10">
        <f t="shared" si="1"/>
        <v>1</v>
      </c>
      <c r="AM28" s="27">
        <f>+AL28/AK28</f>
        <v>0.2</v>
      </c>
      <c r="AN28" s="42" t="s">
        <v>57</v>
      </c>
      <c r="AO28" s="101"/>
      <c r="AP28" s="102"/>
      <c r="AQ28" s="115" t="s">
        <v>240</v>
      </c>
      <c r="AR28" s="102"/>
      <c r="AS28" s="181">
        <f t="shared" si="9"/>
        <v>1</v>
      </c>
      <c r="AT28" s="179">
        <f t="shared" si="10"/>
        <v>1</v>
      </c>
      <c r="AU28" s="182">
        <f t="shared" si="11"/>
        <v>1</v>
      </c>
      <c r="AV28" s="169"/>
      <c r="AW28" s="46"/>
    </row>
    <row r="29" spans="1:50" s="75" customFormat="1" ht="78" customHeight="1" x14ac:dyDescent="0.45">
      <c r="A29" s="9" t="s">
        <v>180</v>
      </c>
      <c r="B29" s="71" t="s">
        <v>183</v>
      </c>
      <c r="C29" s="440"/>
      <c r="D29" s="7" t="s">
        <v>13</v>
      </c>
      <c r="E29" s="152"/>
      <c r="F29" s="193" t="s">
        <v>263</v>
      </c>
      <c r="G29" s="5" t="s">
        <v>128</v>
      </c>
      <c r="H29" s="153"/>
      <c r="I29" s="153"/>
      <c r="J29" s="153"/>
      <c r="K29" s="153"/>
      <c r="L29" s="153"/>
      <c r="M29" s="154"/>
      <c r="N29" s="25" t="s">
        <v>188</v>
      </c>
      <c r="O29" s="10">
        <f t="shared" ref="O29:AJ29" si="17">SUM(O25:O28)</f>
        <v>1</v>
      </c>
      <c r="P29" s="10">
        <f t="shared" si="17"/>
        <v>0</v>
      </c>
      <c r="Q29" s="161">
        <f t="shared" si="6"/>
        <v>0</v>
      </c>
      <c r="R29" s="10">
        <f>SUM(R25:R28)</f>
        <v>9</v>
      </c>
      <c r="S29" s="10">
        <f>SUM(S25:S28)</f>
        <v>8</v>
      </c>
      <c r="T29" s="164">
        <f t="shared" si="7"/>
        <v>0.88888888888888884</v>
      </c>
      <c r="U29" s="10">
        <f t="shared" si="17"/>
        <v>8</v>
      </c>
      <c r="V29" s="10">
        <f t="shared" si="17"/>
        <v>10</v>
      </c>
      <c r="W29" s="166">
        <f t="shared" si="8"/>
        <v>1.25</v>
      </c>
      <c r="X29" s="12">
        <f t="shared" si="17"/>
        <v>9</v>
      </c>
      <c r="Y29" s="12"/>
      <c r="Z29" s="12">
        <f t="shared" si="17"/>
        <v>8</v>
      </c>
      <c r="AA29" s="12"/>
      <c r="AB29" s="12">
        <f t="shared" si="17"/>
        <v>9</v>
      </c>
      <c r="AC29" s="12"/>
      <c r="AD29" s="12">
        <f t="shared" si="17"/>
        <v>8</v>
      </c>
      <c r="AE29" s="12"/>
      <c r="AF29" s="12">
        <f t="shared" si="17"/>
        <v>9</v>
      </c>
      <c r="AG29" s="12">
        <f t="shared" si="17"/>
        <v>8</v>
      </c>
      <c r="AH29" s="12">
        <f t="shared" si="17"/>
        <v>9</v>
      </c>
      <c r="AI29" s="12">
        <f t="shared" si="17"/>
        <v>8</v>
      </c>
      <c r="AJ29" s="12">
        <f t="shared" si="17"/>
        <v>0</v>
      </c>
      <c r="AK29" s="13">
        <f t="shared" si="0"/>
        <v>86</v>
      </c>
      <c r="AL29" s="12">
        <f t="shared" si="1"/>
        <v>8</v>
      </c>
      <c r="AM29" s="72">
        <f t="shared" si="4"/>
        <v>9.3023255813953487E-2</v>
      </c>
      <c r="AN29" s="28" t="s">
        <v>79</v>
      </c>
      <c r="AO29" s="111"/>
      <c r="AP29" s="112"/>
      <c r="AQ29" s="111"/>
      <c r="AR29" s="112"/>
      <c r="AS29" s="181">
        <f t="shared" si="9"/>
        <v>18</v>
      </c>
      <c r="AT29" s="179">
        <f t="shared" si="10"/>
        <v>18</v>
      </c>
      <c r="AU29" s="186">
        <f t="shared" si="11"/>
        <v>1</v>
      </c>
      <c r="AV29" s="171"/>
      <c r="AW29" s="74"/>
      <c r="AX29" s="132"/>
    </row>
    <row r="30" spans="1:50" ht="74.25" hidden="1" customHeight="1" x14ac:dyDescent="0.45">
      <c r="A30" s="5" t="s">
        <v>180</v>
      </c>
      <c r="B30" s="6" t="s">
        <v>183</v>
      </c>
      <c r="C30" s="439" t="s">
        <v>32</v>
      </c>
      <c r="D30" s="7" t="s">
        <v>17</v>
      </c>
      <c r="E30" s="152"/>
      <c r="F30" s="193" t="s">
        <v>264</v>
      </c>
      <c r="G30" s="5" t="s">
        <v>128</v>
      </c>
      <c r="H30" s="5" t="s">
        <v>27</v>
      </c>
      <c r="I30" s="20" t="s">
        <v>14</v>
      </c>
      <c r="J30" s="5" t="s">
        <v>98</v>
      </c>
      <c r="K30" s="5" t="s">
        <v>101</v>
      </c>
      <c r="L30" s="5" t="s">
        <v>58</v>
      </c>
      <c r="M30" s="14" t="s">
        <v>26</v>
      </c>
      <c r="N30" s="5" t="s">
        <v>11</v>
      </c>
      <c r="O30" s="10"/>
      <c r="P30" s="10"/>
      <c r="Q30" s="155" t="str">
        <f t="shared" si="6"/>
        <v>-</v>
      </c>
      <c r="R30" s="10">
        <v>1</v>
      </c>
      <c r="S30" s="67">
        <v>0</v>
      </c>
      <c r="T30" s="155">
        <f t="shared" si="7"/>
        <v>0</v>
      </c>
      <c r="U30" s="10">
        <v>1</v>
      </c>
      <c r="V30" s="67">
        <v>0</v>
      </c>
      <c r="W30" s="160">
        <f t="shared" si="8"/>
        <v>0</v>
      </c>
      <c r="X30" s="10">
        <v>1</v>
      </c>
      <c r="Y30" s="10"/>
      <c r="Z30" s="10">
        <v>1</v>
      </c>
      <c r="AA30" s="10"/>
      <c r="AB30" s="10">
        <v>1</v>
      </c>
      <c r="AC30" s="10"/>
      <c r="AD30" s="10">
        <v>1</v>
      </c>
      <c r="AE30" s="10"/>
      <c r="AF30" s="10">
        <v>1</v>
      </c>
      <c r="AG30" s="10">
        <v>1</v>
      </c>
      <c r="AH30" s="10">
        <v>1</v>
      </c>
      <c r="AI30" s="10">
        <v>1</v>
      </c>
      <c r="AJ30" s="10"/>
      <c r="AK30" s="23">
        <f t="shared" si="0"/>
        <v>10</v>
      </c>
      <c r="AL30" s="10">
        <f t="shared" si="1"/>
        <v>0</v>
      </c>
      <c r="AM30" s="27">
        <f t="shared" si="4"/>
        <v>0</v>
      </c>
      <c r="AN30" s="42" t="s">
        <v>78</v>
      </c>
      <c r="AO30" s="101"/>
      <c r="AP30" s="102"/>
      <c r="AQ30" s="101"/>
      <c r="AR30" s="102" t="s">
        <v>242</v>
      </c>
      <c r="AS30" s="181">
        <f t="shared" si="9"/>
        <v>2</v>
      </c>
      <c r="AT30" s="179">
        <f t="shared" si="10"/>
        <v>0</v>
      </c>
      <c r="AU30" s="182">
        <f t="shared" si="11"/>
        <v>0</v>
      </c>
      <c r="AV30" s="169"/>
      <c r="AW30" s="46"/>
    </row>
    <row r="31" spans="1:50" ht="74.25" hidden="1" customHeight="1" x14ac:dyDescent="0.45">
      <c r="A31" s="5" t="s">
        <v>180</v>
      </c>
      <c r="B31" s="6" t="s">
        <v>183</v>
      </c>
      <c r="C31" s="440"/>
      <c r="D31" s="7" t="s">
        <v>17</v>
      </c>
      <c r="E31" s="152"/>
      <c r="F31" s="193" t="s">
        <v>254</v>
      </c>
      <c r="G31" s="5" t="s">
        <v>128</v>
      </c>
      <c r="H31" s="5" t="s">
        <v>27</v>
      </c>
      <c r="I31" s="20" t="s">
        <v>15</v>
      </c>
      <c r="J31" s="5" t="s">
        <v>99</v>
      </c>
      <c r="K31" s="5" t="s">
        <v>119</v>
      </c>
      <c r="L31" s="5" t="s">
        <v>59</v>
      </c>
      <c r="M31" s="14" t="s">
        <v>26</v>
      </c>
      <c r="N31" s="5" t="s">
        <v>11</v>
      </c>
      <c r="O31" s="10">
        <v>1</v>
      </c>
      <c r="P31" s="10">
        <v>1</v>
      </c>
      <c r="Q31" s="155">
        <f t="shared" si="6"/>
        <v>1</v>
      </c>
      <c r="R31" s="10"/>
      <c r="S31" s="10"/>
      <c r="T31" s="155" t="str">
        <f t="shared" si="7"/>
        <v>-</v>
      </c>
      <c r="U31" s="10"/>
      <c r="V31" s="10"/>
      <c r="W31" s="160" t="str">
        <f t="shared" si="8"/>
        <v>-</v>
      </c>
      <c r="X31" s="10"/>
      <c r="Y31" s="10"/>
      <c r="Z31" s="10"/>
      <c r="AA31" s="10"/>
      <c r="AB31" s="10"/>
      <c r="AC31" s="10"/>
      <c r="AD31" s="10">
        <v>1</v>
      </c>
      <c r="AE31" s="10"/>
      <c r="AF31" s="10"/>
      <c r="AG31" s="10"/>
      <c r="AH31" s="10"/>
      <c r="AI31" s="10"/>
      <c r="AJ31" s="10"/>
      <c r="AK31" s="23">
        <f t="shared" si="0"/>
        <v>2</v>
      </c>
      <c r="AL31" s="10">
        <f t="shared" si="1"/>
        <v>1</v>
      </c>
      <c r="AM31" s="27">
        <f t="shared" si="4"/>
        <v>0.5</v>
      </c>
      <c r="AN31" s="42" t="s">
        <v>78</v>
      </c>
      <c r="AO31" s="117" t="s">
        <v>189</v>
      </c>
      <c r="AP31" s="102"/>
      <c r="AQ31" s="107"/>
      <c r="AR31" s="102"/>
      <c r="AS31" s="181">
        <f t="shared" si="9"/>
        <v>1</v>
      </c>
      <c r="AT31" s="179">
        <f t="shared" si="10"/>
        <v>1</v>
      </c>
      <c r="AU31" s="182">
        <f t="shared" si="11"/>
        <v>1</v>
      </c>
      <c r="AV31" s="169"/>
      <c r="AW31" s="46"/>
    </row>
    <row r="32" spans="1:50" ht="74.25" hidden="1" customHeight="1" x14ac:dyDescent="0.45">
      <c r="A32" s="5" t="s">
        <v>180</v>
      </c>
      <c r="B32" s="6" t="s">
        <v>183</v>
      </c>
      <c r="C32" s="440"/>
      <c r="D32" s="7" t="s">
        <v>17</v>
      </c>
      <c r="E32" s="152"/>
      <c r="F32" s="193" t="s">
        <v>254</v>
      </c>
      <c r="G32" s="5" t="s">
        <v>128</v>
      </c>
      <c r="H32" s="5" t="s">
        <v>27</v>
      </c>
      <c r="I32" s="20" t="s">
        <v>28</v>
      </c>
      <c r="J32" s="5" t="s">
        <v>100</v>
      </c>
      <c r="K32" s="5" t="s">
        <v>60</v>
      </c>
      <c r="L32" s="5" t="s">
        <v>61</v>
      </c>
      <c r="M32" s="14" t="s">
        <v>26</v>
      </c>
      <c r="N32" s="5" t="s">
        <v>11</v>
      </c>
      <c r="O32" s="10"/>
      <c r="P32" s="10"/>
      <c r="Q32" s="155" t="str">
        <f t="shared" si="6"/>
        <v>-</v>
      </c>
      <c r="R32" s="10"/>
      <c r="S32" s="10"/>
      <c r="T32" s="155" t="str">
        <f t="shared" si="7"/>
        <v>-</v>
      </c>
      <c r="U32" s="10"/>
      <c r="V32" s="10"/>
      <c r="W32" s="160" t="str">
        <f t="shared" si="8"/>
        <v>-</v>
      </c>
      <c r="X32" s="10">
        <v>1</v>
      </c>
      <c r="Y32" s="10"/>
      <c r="Z32" s="10"/>
      <c r="AA32" s="10"/>
      <c r="AB32" s="10"/>
      <c r="AC32" s="10"/>
      <c r="AD32" s="10"/>
      <c r="AE32" s="10"/>
      <c r="AF32" s="10">
        <v>1</v>
      </c>
      <c r="AG32" s="10"/>
      <c r="AH32" s="10"/>
      <c r="AI32" s="10">
        <v>1</v>
      </c>
      <c r="AJ32" s="10"/>
      <c r="AK32" s="23">
        <f t="shared" si="0"/>
        <v>3</v>
      </c>
      <c r="AL32" s="10">
        <f t="shared" si="1"/>
        <v>0</v>
      </c>
      <c r="AM32" s="27">
        <f t="shared" si="4"/>
        <v>0</v>
      </c>
      <c r="AN32" s="42" t="s">
        <v>78</v>
      </c>
      <c r="AO32" s="101"/>
      <c r="AP32" s="102"/>
      <c r="AQ32" s="101"/>
      <c r="AR32" s="102"/>
      <c r="AS32" s="181">
        <f t="shared" si="9"/>
        <v>0</v>
      </c>
      <c r="AT32" s="179">
        <f t="shared" si="10"/>
        <v>0</v>
      </c>
      <c r="AU32" s="182" t="str">
        <f t="shared" si="11"/>
        <v>-</v>
      </c>
      <c r="AV32" s="169"/>
      <c r="AW32" s="46"/>
    </row>
    <row r="33" spans="1:50" s="80" customFormat="1" ht="138.75" customHeight="1" x14ac:dyDescent="0.45">
      <c r="A33" s="9" t="s">
        <v>180</v>
      </c>
      <c r="B33" s="71" t="s">
        <v>183</v>
      </c>
      <c r="C33" s="440"/>
      <c r="D33" s="7" t="s">
        <v>17</v>
      </c>
      <c r="E33" s="152"/>
      <c r="F33" s="193" t="s">
        <v>265</v>
      </c>
      <c r="G33" s="5" t="s">
        <v>128</v>
      </c>
      <c r="H33" s="153"/>
      <c r="I33" s="153"/>
      <c r="J33" s="153"/>
      <c r="K33" s="153"/>
      <c r="L33" s="153"/>
      <c r="M33" s="154"/>
      <c r="N33" s="25" t="s">
        <v>224</v>
      </c>
      <c r="O33" s="10">
        <f>SUM(O30:O32)</f>
        <v>1</v>
      </c>
      <c r="P33" s="10">
        <f>SUM(P30:P32)</f>
        <v>1</v>
      </c>
      <c r="Q33" s="162">
        <f t="shared" si="6"/>
        <v>1</v>
      </c>
      <c r="R33" s="10">
        <f>SUM(R30:R32)</f>
        <v>1</v>
      </c>
      <c r="S33" s="10">
        <f>SUM(S30:S32)</f>
        <v>0</v>
      </c>
      <c r="T33" s="161">
        <f t="shared" si="7"/>
        <v>0</v>
      </c>
      <c r="U33" s="10">
        <f t="shared" ref="U33:AJ33" si="18">SUM(U30:U32)</f>
        <v>1</v>
      </c>
      <c r="V33" s="10">
        <v>0</v>
      </c>
      <c r="W33" s="163">
        <f t="shared" si="8"/>
        <v>0</v>
      </c>
      <c r="X33" s="13">
        <f t="shared" si="18"/>
        <v>2</v>
      </c>
      <c r="Y33" s="13"/>
      <c r="Z33" s="13">
        <f t="shared" si="18"/>
        <v>1</v>
      </c>
      <c r="AA33" s="13"/>
      <c r="AB33" s="13">
        <f t="shared" si="18"/>
        <v>1</v>
      </c>
      <c r="AC33" s="13"/>
      <c r="AD33" s="13">
        <f t="shared" si="18"/>
        <v>2</v>
      </c>
      <c r="AE33" s="13"/>
      <c r="AF33" s="13">
        <f t="shared" si="18"/>
        <v>2</v>
      </c>
      <c r="AG33" s="13">
        <f t="shared" si="18"/>
        <v>1</v>
      </c>
      <c r="AH33" s="13">
        <f t="shared" si="18"/>
        <v>1</v>
      </c>
      <c r="AI33" s="13">
        <f t="shared" si="18"/>
        <v>2</v>
      </c>
      <c r="AJ33" s="13">
        <f t="shared" si="18"/>
        <v>0</v>
      </c>
      <c r="AK33" s="13">
        <f t="shared" si="0"/>
        <v>15</v>
      </c>
      <c r="AL33" s="12">
        <f t="shared" si="1"/>
        <v>1</v>
      </c>
      <c r="AM33" s="72">
        <f t="shared" si="4"/>
        <v>6.6666666666666666E-2</v>
      </c>
      <c r="AN33" s="28" t="s">
        <v>77</v>
      </c>
      <c r="AO33" s="111"/>
      <c r="AP33" s="112"/>
      <c r="AQ33" s="111"/>
      <c r="AR33" s="112"/>
      <c r="AS33" s="181">
        <f t="shared" si="9"/>
        <v>3</v>
      </c>
      <c r="AT33" s="179">
        <f t="shared" si="10"/>
        <v>1</v>
      </c>
      <c r="AU33" s="183">
        <f t="shared" si="11"/>
        <v>0.33333333333333331</v>
      </c>
      <c r="AV33" s="171"/>
      <c r="AW33" s="74"/>
      <c r="AX33" s="131"/>
    </row>
    <row r="34" spans="1:50" ht="99" hidden="1" customHeight="1" x14ac:dyDescent="0.45">
      <c r="A34" s="5" t="s">
        <v>180</v>
      </c>
      <c r="B34" s="6" t="s">
        <v>183</v>
      </c>
      <c r="C34" s="439" t="s">
        <v>32</v>
      </c>
      <c r="D34" s="7" t="s">
        <v>18</v>
      </c>
      <c r="E34" s="152"/>
      <c r="F34" s="193" t="s">
        <v>266</v>
      </c>
      <c r="G34" s="5" t="s">
        <v>128</v>
      </c>
      <c r="H34" s="5" t="s">
        <v>27</v>
      </c>
      <c r="I34" s="20" t="s">
        <v>14</v>
      </c>
      <c r="J34" s="5" t="s">
        <v>31</v>
      </c>
      <c r="K34" s="5" t="s">
        <v>62</v>
      </c>
      <c r="L34" s="5" t="s">
        <v>63</v>
      </c>
      <c r="M34" s="14" t="s">
        <v>26</v>
      </c>
      <c r="N34" s="5" t="s">
        <v>11</v>
      </c>
      <c r="O34" s="10"/>
      <c r="P34" s="10"/>
      <c r="Q34" s="155" t="str">
        <f t="shared" si="6"/>
        <v>-</v>
      </c>
      <c r="R34" s="10">
        <v>1</v>
      </c>
      <c r="S34" s="67">
        <v>0</v>
      </c>
      <c r="T34" s="161">
        <f t="shared" si="7"/>
        <v>0</v>
      </c>
      <c r="U34" s="10"/>
      <c r="V34" s="10">
        <v>1</v>
      </c>
      <c r="W34" s="160" t="str">
        <f t="shared" si="8"/>
        <v>-</v>
      </c>
      <c r="X34" s="10">
        <v>1</v>
      </c>
      <c r="Y34" s="10"/>
      <c r="Z34" s="10"/>
      <c r="AA34" s="10"/>
      <c r="AB34" s="10">
        <v>1</v>
      </c>
      <c r="AC34" s="10"/>
      <c r="AD34" s="10"/>
      <c r="AE34" s="10"/>
      <c r="AF34" s="10">
        <v>1</v>
      </c>
      <c r="AG34" s="10"/>
      <c r="AH34" s="10">
        <v>1</v>
      </c>
      <c r="AI34" s="10"/>
      <c r="AJ34" s="10"/>
      <c r="AK34" s="23">
        <f t="shared" si="0"/>
        <v>5</v>
      </c>
      <c r="AL34" s="10">
        <f t="shared" si="1"/>
        <v>0</v>
      </c>
      <c r="AM34" s="27">
        <f t="shared" si="4"/>
        <v>0</v>
      </c>
      <c r="AN34" s="42" t="s">
        <v>78</v>
      </c>
      <c r="AO34" s="101"/>
      <c r="AP34" s="102"/>
      <c r="AQ34" s="101"/>
      <c r="AR34" s="102" t="s">
        <v>245</v>
      </c>
      <c r="AS34" s="181">
        <f t="shared" si="9"/>
        <v>1</v>
      </c>
      <c r="AT34" s="179">
        <f t="shared" si="10"/>
        <v>1</v>
      </c>
      <c r="AU34" s="182">
        <f t="shared" si="11"/>
        <v>1</v>
      </c>
      <c r="AV34" s="169" t="s">
        <v>273</v>
      </c>
      <c r="AW34" s="46"/>
    </row>
    <row r="35" spans="1:50" s="92" customFormat="1" ht="112.5" customHeight="1" x14ac:dyDescent="0.45">
      <c r="A35" s="81" t="s">
        <v>180</v>
      </c>
      <c r="B35" s="82" t="s">
        <v>183</v>
      </c>
      <c r="C35" s="440"/>
      <c r="D35" s="83" t="s">
        <v>18</v>
      </c>
      <c r="E35" s="152"/>
      <c r="F35" s="193" t="s">
        <v>267</v>
      </c>
      <c r="G35" s="5" t="s">
        <v>128</v>
      </c>
      <c r="H35" s="157"/>
      <c r="I35" s="157"/>
      <c r="J35" s="157"/>
      <c r="K35" s="157"/>
      <c r="L35" s="157"/>
      <c r="M35" s="158"/>
      <c r="N35" s="159" t="s">
        <v>225</v>
      </c>
      <c r="O35" s="156">
        <f>SUM(O34:O34)</f>
        <v>0</v>
      </c>
      <c r="P35" s="156">
        <f>SUM(P34:P34)</f>
        <v>0</v>
      </c>
      <c r="Q35" s="155" t="str">
        <f t="shared" si="6"/>
        <v>-</v>
      </c>
      <c r="R35" s="156">
        <f t="shared" ref="R35:AJ35" si="19">SUM(R34:R34)</f>
        <v>1</v>
      </c>
      <c r="S35" s="156">
        <f t="shared" si="19"/>
        <v>0</v>
      </c>
      <c r="T35" s="161">
        <f t="shared" si="7"/>
        <v>0</v>
      </c>
      <c r="U35" s="156">
        <f t="shared" si="19"/>
        <v>0</v>
      </c>
      <c r="V35" s="156">
        <v>0</v>
      </c>
      <c r="W35" s="160" t="str">
        <f t="shared" si="8"/>
        <v>-</v>
      </c>
      <c r="X35" s="86">
        <f t="shared" si="19"/>
        <v>1</v>
      </c>
      <c r="Y35" s="86"/>
      <c r="Z35" s="86">
        <f t="shared" si="19"/>
        <v>0</v>
      </c>
      <c r="AA35" s="86"/>
      <c r="AB35" s="86">
        <f t="shared" si="19"/>
        <v>1</v>
      </c>
      <c r="AC35" s="86"/>
      <c r="AD35" s="86">
        <f t="shared" si="19"/>
        <v>0</v>
      </c>
      <c r="AE35" s="86"/>
      <c r="AF35" s="86">
        <f t="shared" si="19"/>
        <v>1</v>
      </c>
      <c r="AG35" s="86">
        <f t="shared" si="19"/>
        <v>0</v>
      </c>
      <c r="AH35" s="86">
        <f t="shared" si="19"/>
        <v>1</v>
      </c>
      <c r="AI35" s="86">
        <f t="shared" si="19"/>
        <v>0</v>
      </c>
      <c r="AJ35" s="86">
        <f t="shared" si="19"/>
        <v>0</v>
      </c>
      <c r="AK35" s="86">
        <f t="shared" si="0"/>
        <v>5</v>
      </c>
      <c r="AL35" s="88">
        <f t="shared" si="1"/>
        <v>0</v>
      </c>
      <c r="AM35" s="89">
        <f t="shared" si="4"/>
        <v>0</v>
      </c>
      <c r="AN35" s="84" t="s">
        <v>77</v>
      </c>
      <c r="AO35" s="118"/>
      <c r="AP35" s="119"/>
      <c r="AQ35" s="118"/>
      <c r="AR35" s="119"/>
      <c r="AS35" s="181">
        <f t="shared" si="9"/>
        <v>1</v>
      </c>
      <c r="AT35" s="179">
        <f t="shared" si="10"/>
        <v>0</v>
      </c>
      <c r="AU35" s="183">
        <f t="shared" si="11"/>
        <v>0</v>
      </c>
      <c r="AV35" s="172"/>
      <c r="AW35" s="91"/>
      <c r="AX35" s="133"/>
    </row>
    <row r="36" spans="1:50" ht="74.25" hidden="1" customHeight="1" x14ac:dyDescent="0.45">
      <c r="A36" s="5" t="s">
        <v>180</v>
      </c>
      <c r="B36" s="6" t="s">
        <v>183</v>
      </c>
      <c r="C36" s="439" t="s">
        <v>144</v>
      </c>
      <c r="D36" s="7" t="s">
        <v>184</v>
      </c>
      <c r="E36" s="152"/>
      <c r="F36" s="193" t="s">
        <v>127</v>
      </c>
      <c r="G36" s="5" t="s">
        <v>128</v>
      </c>
      <c r="H36" s="5" t="s">
        <v>34</v>
      </c>
      <c r="I36" s="20" t="s">
        <v>14</v>
      </c>
      <c r="J36" s="5" t="s">
        <v>129</v>
      </c>
      <c r="K36" s="5" t="s">
        <v>130</v>
      </c>
      <c r="L36" s="5" t="s">
        <v>131</v>
      </c>
      <c r="M36" s="5" t="s">
        <v>132</v>
      </c>
      <c r="N36" s="5" t="s">
        <v>11</v>
      </c>
      <c r="O36" s="10">
        <v>1</v>
      </c>
      <c r="P36" s="67">
        <v>0</v>
      </c>
      <c r="Q36" s="155">
        <f t="shared" si="6"/>
        <v>0</v>
      </c>
      <c r="R36" s="10"/>
      <c r="S36" s="10"/>
      <c r="T36" s="155" t="str">
        <f t="shared" si="7"/>
        <v>-</v>
      </c>
      <c r="U36" s="10"/>
      <c r="V36" s="10"/>
      <c r="W36" s="160" t="str">
        <f t="shared" si="8"/>
        <v>-</v>
      </c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23">
        <f t="shared" si="0"/>
        <v>1</v>
      </c>
      <c r="AL36" s="10">
        <f t="shared" si="1"/>
        <v>0</v>
      </c>
      <c r="AM36" s="27">
        <f t="shared" si="4"/>
        <v>0</v>
      </c>
      <c r="AN36" s="42"/>
      <c r="AO36" s="101"/>
      <c r="AP36" s="102" t="s">
        <v>242</v>
      </c>
      <c r="AQ36" s="101"/>
      <c r="AR36" s="102"/>
      <c r="AS36" s="181">
        <f t="shared" si="9"/>
        <v>1</v>
      </c>
      <c r="AT36" s="179">
        <f t="shared" si="10"/>
        <v>0</v>
      </c>
      <c r="AU36" s="183">
        <f t="shared" si="11"/>
        <v>0</v>
      </c>
      <c r="AV36" s="169"/>
      <c r="AW36" s="46"/>
    </row>
    <row r="37" spans="1:50" ht="74.25" hidden="1" customHeight="1" x14ac:dyDescent="0.45">
      <c r="A37" s="5" t="s">
        <v>180</v>
      </c>
      <c r="B37" s="6" t="s">
        <v>183</v>
      </c>
      <c r="C37" s="440"/>
      <c r="D37" s="7" t="s">
        <v>184</v>
      </c>
      <c r="E37" s="152"/>
      <c r="F37" s="193" t="s">
        <v>254</v>
      </c>
      <c r="G37" s="5" t="s">
        <v>128</v>
      </c>
      <c r="H37" s="5" t="s">
        <v>34</v>
      </c>
      <c r="I37" s="20" t="s">
        <v>15</v>
      </c>
      <c r="J37" s="5" t="s">
        <v>133</v>
      </c>
      <c r="K37" s="5" t="s">
        <v>134</v>
      </c>
      <c r="L37" s="5" t="s">
        <v>135</v>
      </c>
      <c r="M37" s="5" t="s">
        <v>132</v>
      </c>
      <c r="N37" s="5" t="s">
        <v>11</v>
      </c>
      <c r="O37" s="10"/>
      <c r="P37" s="67"/>
      <c r="Q37" s="155" t="str">
        <f t="shared" si="6"/>
        <v>-</v>
      </c>
      <c r="R37" s="10">
        <v>1</v>
      </c>
      <c r="S37" s="10">
        <v>1</v>
      </c>
      <c r="T37" s="155">
        <f t="shared" si="7"/>
        <v>1</v>
      </c>
      <c r="U37" s="10"/>
      <c r="V37" s="10"/>
      <c r="W37" s="160" t="str">
        <f t="shared" si="8"/>
        <v>-</v>
      </c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23">
        <f t="shared" si="0"/>
        <v>1</v>
      </c>
      <c r="AL37" s="10">
        <f t="shared" si="1"/>
        <v>1</v>
      </c>
      <c r="AM37" s="27">
        <f t="shared" si="4"/>
        <v>1</v>
      </c>
      <c r="AN37" s="42"/>
      <c r="AO37" s="101"/>
      <c r="AP37" s="102"/>
      <c r="AQ37" s="117" t="s">
        <v>190</v>
      </c>
      <c r="AR37" s="102"/>
      <c r="AS37" s="181">
        <f t="shared" si="9"/>
        <v>1</v>
      </c>
      <c r="AT37" s="179">
        <f t="shared" si="10"/>
        <v>1</v>
      </c>
      <c r="AU37" s="183">
        <f t="shared" si="11"/>
        <v>1</v>
      </c>
      <c r="AV37" s="169"/>
      <c r="AW37" s="46"/>
    </row>
    <row r="38" spans="1:50" ht="74.25" hidden="1" customHeight="1" x14ac:dyDescent="0.45">
      <c r="A38" s="5" t="s">
        <v>180</v>
      </c>
      <c r="B38" s="6" t="s">
        <v>183</v>
      </c>
      <c r="C38" s="440"/>
      <c r="D38" s="7" t="s">
        <v>184</v>
      </c>
      <c r="E38" s="152"/>
      <c r="F38" s="193" t="s">
        <v>254</v>
      </c>
      <c r="G38" s="5" t="s">
        <v>128</v>
      </c>
      <c r="H38" s="5" t="s">
        <v>27</v>
      </c>
      <c r="I38" s="20" t="s">
        <v>28</v>
      </c>
      <c r="J38" s="5" t="s">
        <v>136</v>
      </c>
      <c r="K38" s="5" t="s">
        <v>137</v>
      </c>
      <c r="L38" s="5" t="s">
        <v>138</v>
      </c>
      <c r="M38" s="5" t="s">
        <v>139</v>
      </c>
      <c r="N38" s="5" t="s">
        <v>11</v>
      </c>
      <c r="O38" s="10">
        <v>1</v>
      </c>
      <c r="P38" s="67">
        <v>0</v>
      </c>
      <c r="Q38" s="155">
        <f t="shared" si="6"/>
        <v>0</v>
      </c>
      <c r="R38" s="10">
        <v>1</v>
      </c>
      <c r="S38" s="10"/>
      <c r="T38" s="155">
        <f t="shared" si="7"/>
        <v>0</v>
      </c>
      <c r="U38" s="10"/>
      <c r="V38" s="10"/>
      <c r="W38" s="160" t="str">
        <f t="shared" si="8"/>
        <v>-</v>
      </c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>
        <v>1</v>
      </c>
      <c r="AK38" s="23">
        <f t="shared" si="0"/>
        <v>3</v>
      </c>
      <c r="AL38" s="10">
        <f t="shared" si="1"/>
        <v>0</v>
      </c>
      <c r="AM38" s="27">
        <f t="shared" si="4"/>
        <v>0</v>
      </c>
      <c r="AN38" s="42"/>
      <c r="AO38" s="101"/>
      <c r="AP38" s="103" t="s">
        <v>242</v>
      </c>
      <c r="AQ38" s="101"/>
      <c r="AR38" s="102" t="s">
        <v>242</v>
      </c>
      <c r="AS38" s="181">
        <f t="shared" si="9"/>
        <v>2</v>
      </c>
      <c r="AT38" s="179">
        <f t="shared" si="10"/>
        <v>0</v>
      </c>
      <c r="AU38" s="183">
        <f t="shared" si="11"/>
        <v>0</v>
      </c>
      <c r="AV38" s="169"/>
      <c r="AW38" s="46"/>
    </row>
    <row r="39" spans="1:50" ht="74.25" hidden="1" customHeight="1" x14ac:dyDescent="0.45">
      <c r="A39" s="5" t="s">
        <v>180</v>
      </c>
      <c r="B39" s="6" t="s">
        <v>183</v>
      </c>
      <c r="C39" s="440"/>
      <c r="D39" s="7" t="s">
        <v>184</v>
      </c>
      <c r="E39" s="152"/>
      <c r="F39" s="193" t="s">
        <v>254</v>
      </c>
      <c r="G39" s="5" t="s">
        <v>128</v>
      </c>
      <c r="H39" s="5" t="s">
        <v>34</v>
      </c>
      <c r="I39" s="20" t="s">
        <v>140</v>
      </c>
      <c r="J39" s="5" t="s">
        <v>141</v>
      </c>
      <c r="K39" s="5" t="s">
        <v>142</v>
      </c>
      <c r="L39" s="5" t="s">
        <v>143</v>
      </c>
      <c r="M39" s="5" t="s">
        <v>132</v>
      </c>
      <c r="N39" s="5" t="s">
        <v>11</v>
      </c>
      <c r="O39" s="10"/>
      <c r="P39" s="10"/>
      <c r="Q39" s="155" t="str">
        <f t="shared" si="6"/>
        <v>-</v>
      </c>
      <c r="R39" s="10"/>
      <c r="S39" s="10"/>
      <c r="T39" s="155" t="str">
        <f t="shared" si="7"/>
        <v>-</v>
      </c>
      <c r="U39" s="10"/>
      <c r="V39" s="10"/>
      <c r="W39" s="160" t="str">
        <f t="shared" si="8"/>
        <v>-</v>
      </c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>
        <v>1</v>
      </c>
      <c r="AK39" s="23">
        <f t="shared" si="0"/>
        <v>1</v>
      </c>
      <c r="AL39" s="10">
        <f t="shared" si="1"/>
        <v>0</v>
      </c>
      <c r="AM39" s="27">
        <f t="shared" si="4"/>
        <v>0</v>
      </c>
      <c r="AN39" s="42"/>
      <c r="AO39" s="101"/>
      <c r="AP39" s="102"/>
      <c r="AQ39" s="101"/>
      <c r="AR39" s="102"/>
      <c r="AS39" s="181">
        <f t="shared" si="9"/>
        <v>0</v>
      </c>
      <c r="AT39" s="179">
        <f t="shared" si="10"/>
        <v>0</v>
      </c>
      <c r="AU39" s="183" t="str">
        <f t="shared" si="11"/>
        <v>-</v>
      </c>
      <c r="AV39" s="169"/>
      <c r="AW39" s="46"/>
    </row>
    <row r="40" spans="1:50" s="92" customFormat="1" ht="93" customHeight="1" x14ac:dyDescent="0.45">
      <c r="A40" s="81" t="s">
        <v>180</v>
      </c>
      <c r="B40" s="82" t="s">
        <v>183</v>
      </c>
      <c r="C40" s="440"/>
      <c r="D40" s="83" t="s">
        <v>184</v>
      </c>
      <c r="E40" s="152"/>
      <c r="F40" s="193" t="s">
        <v>199</v>
      </c>
      <c r="G40" s="5" t="s">
        <v>128</v>
      </c>
      <c r="H40" s="157"/>
      <c r="I40" s="157"/>
      <c r="J40" s="157"/>
      <c r="K40" s="157"/>
      <c r="L40" s="157"/>
      <c r="M40" s="158"/>
      <c r="N40" s="159" t="s">
        <v>226</v>
      </c>
      <c r="O40" s="156">
        <f>SUM(O36,O37,O39)</f>
        <v>1</v>
      </c>
      <c r="P40" s="156">
        <f>SUM(P36,P37,P39)</f>
        <v>0</v>
      </c>
      <c r="Q40" s="161">
        <f t="shared" si="6"/>
        <v>0</v>
      </c>
      <c r="R40" s="156">
        <f t="shared" ref="R40:AJ40" si="20">SUM(R36,R37,R39)</f>
        <v>1</v>
      </c>
      <c r="S40" s="156">
        <f>SUM(S36,S37,S39)</f>
        <v>1</v>
      </c>
      <c r="T40" s="162">
        <f t="shared" si="7"/>
        <v>1</v>
      </c>
      <c r="U40" s="156">
        <f t="shared" si="20"/>
        <v>0</v>
      </c>
      <c r="V40" s="156">
        <v>0</v>
      </c>
      <c r="W40" s="160" t="str">
        <f t="shared" si="8"/>
        <v>-</v>
      </c>
      <c r="X40" s="86">
        <f t="shared" si="20"/>
        <v>0</v>
      </c>
      <c r="Y40" s="86"/>
      <c r="Z40" s="86">
        <f t="shared" si="20"/>
        <v>0</v>
      </c>
      <c r="AA40" s="86"/>
      <c r="AB40" s="86">
        <f t="shared" si="20"/>
        <v>0</v>
      </c>
      <c r="AC40" s="86"/>
      <c r="AD40" s="86">
        <f t="shared" si="20"/>
        <v>0</v>
      </c>
      <c r="AE40" s="86"/>
      <c r="AF40" s="86">
        <f t="shared" si="20"/>
        <v>0</v>
      </c>
      <c r="AG40" s="86">
        <f t="shared" si="20"/>
        <v>0</v>
      </c>
      <c r="AH40" s="86">
        <f t="shared" si="20"/>
        <v>0</v>
      </c>
      <c r="AI40" s="86">
        <f t="shared" si="20"/>
        <v>0</v>
      </c>
      <c r="AJ40" s="86">
        <f t="shared" si="20"/>
        <v>1</v>
      </c>
      <c r="AK40" s="86">
        <f t="shared" si="0"/>
        <v>3</v>
      </c>
      <c r="AL40" s="88">
        <f t="shared" si="1"/>
        <v>1</v>
      </c>
      <c r="AM40" s="89">
        <f t="shared" si="4"/>
        <v>0.33333333333333331</v>
      </c>
      <c r="AN40" s="94"/>
      <c r="AO40" s="118"/>
      <c r="AP40" s="119"/>
      <c r="AQ40" s="118"/>
      <c r="AR40" s="119"/>
      <c r="AS40" s="181">
        <f t="shared" si="9"/>
        <v>2</v>
      </c>
      <c r="AT40" s="179">
        <f t="shared" si="10"/>
        <v>1</v>
      </c>
      <c r="AU40" s="183">
        <f t="shared" si="11"/>
        <v>0.5</v>
      </c>
      <c r="AV40" s="172"/>
      <c r="AW40" s="91"/>
      <c r="AX40" s="133"/>
    </row>
    <row r="41" spans="1:50" ht="74.25" hidden="1" customHeight="1" x14ac:dyDescent="0.45">
      <c r="A41" s="5" t="s">
        <v>180</v>
      </c>
      <c r="B41" s="6" t="s">
        <v>183</v>
      </c>
      <c r="C41" s="439" t="s">
        <v>144</v>
      </c>
      <c r="D41" s="7" t="s">
        <v>185</v>
      </c>
      <c r="E41" s="152"/>
      <c r="F41" s="193" t="s">
        <v>145</v>
      </c>
      <c r="G41" s="5" t="s">
        <v>128</v>
      </c>
      <c r="H41" s="5" t="s">
        <v>34</v>
      </c>
      <c r="I41" s="20" t="s">
        <v>14</v>
      </c>
      <c r="J41" s="5" t="s">
        <v>146</v>
      </c>
      <c r="K41" s="5" t="s">
        <v>147</v>
      </c>
      <c r="L41" s="5" t="s">
        <v>148</v>
      </c>
      <c r="M41" s="5" t="s">
        <v>132</v>
      </c>
      <c r="N41" s="5" t="s">
        <v>11</v>
      </c>
      <c r="O41" s="10"/>
      <c r="P41" s="10"/>
      <c r="Q41" s="155" t="str">
        <f t="shared" si="6"/>
        <v>-</v>
      </c>
      <c r="R41" s="10"/>
      <c r="S41" s="10"/>
      <c r="T41" s="155" t="str">
        <f t="shared" si="7"/>
        <v>-</v>
      </c>
      <c r="U41" s="10"/>
      <c r="V41" s="10"/>
      <c r="W41" s="160" t="str">
        <f t="shared" si="8"/>
        <v>-</v>
      </c>
      <c r="X41" s="10">
        <v>1</v>
      </c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23">
        <f t="shared" si="0"/>
        <v>1</v>
      </c>
      <c r="AL41" s="10">
        <f t="shared" si="1"/>
        <v>0</v>
      </c>
      <c r="AM41" s="27">
        <f t="shared" si="4"/>
        <v>0</v>
      </c>
      <c r="AN41" s="42"/>
      <c r="AO41" s="101"/>
      <c r="AP41" s="102"/>
      <c r="AQ41" s="101"/>
      <c r="AR41" s="102"/>
      <c r="AS41" s="181">
        <f t="shared" si="9"/>
        <v>0</v>
      </c>
      <c r="AT41" s="179">
        <f t="shared" si="10"/>
        <v>0</v>
      </c>
      <c r="AU41" s="183" t="str">
        <f t="shared" si="11"/>
        <v>-</v>
      </c>
      <c r="AV41" s="169"/>
      <c r="AW41" s="46"/>
    </row>
    <row r="42" spans="1:50" ht="74.25" hidden="1" customHeight="1" x14ac:dyDescent="0.45">
      <c r="A42" s="5" t="s">
        <v>180</v>
      </c>
      <c r="B42" s="6" t="s">
        <v>183</v>
      </c>
      <c r="C42" s="440"/>
      <c r="D42" s="7" t="s">
        <v>185</v>
      </c>
      <c r="E42" s="152"/>
      <c r="F42" s="193" t="s">
        <v>254</v>
      </c>
      <c r="G42" s="5" t="s">
        <v>128</v>
      </c>
      <c r="H42" s="5" t="s">
        <v>34</v>
      </c>
      <c r="I42" s="20" t="s">
        <v>15</v>
      </c>
      <c r="J42" s="5" t="s">
        <v>149</v>
      </c>
      <c r="K42" s="5" t="s">
        <v>150</v>
      </c>
      <c r="L42" s="5" t="s">
        <v>151</v>
      </c>
      <c r="M42" s="5" t="s">
        <v>132</v>
      </c>
      <c r="N42" s="5" t="s">
        <v>11</v>
      </c>
      <c r="O42" s="10"/>
      <c r="P42" s="10"/>
      <c r="Q42" s="155" t="str">
        <f t="shared" si="6"/>
        <v>-</v>
      </c>
      <c r="R42" s="10"/>
      <c r="S42" s="10"/>
      <c r="T42" s="155" t="str">
        <f t="shared" si="7"/>
        <v>-</v>
      </c>
      <c r="U42" s="10"/>
      <c r="V42" s="10"/>
      <c r="W42" s="160" t="str">
        <f t="shared" si="8"/>
        <v>-</v>
      </c>
      <c r="X42" s="10"/>
      <c r="Y42" s="10"/>
      <c r="Z42" s="10"/>
      <c r="AA42" s="10"/>
      <c r="AB42" s="10">
        <v>1</v>
      </c>
      <c r="AC42" s="10"/>
      <c r="AD42" s="10"/>
      <c r="AE42" s="10"/>
      <c r="AF42" s="10"/>
      <c r="AG42" s="10"/>
      <c r="AH42" s="10"/>
      <c r="AI42" s="10"/>
      <c r="AJ42" s="10"/>
      <c r="AK42" s="23">
        <f t="shared" si="0"/>
        <v>1</v>
      </c>
      <c r="AL42" s="10">
        <f t="shared" si="1"/>
        <v>0</v>
      </c>
      <c r="AM42" s="27">
        <f t="shared" si="4"/>
        <v>0</v>
      </c>
      <c r="AN42" s="42"/>
      <c r="AO42" s="101"/>
      <c r="AP42" s="102"/>
      <c r="AQ42" s="101"/>
      <c r="AR42" s="102"/>
      <c r="AS42" s="181">
        <f t="shared" si="9"/>
        <v>0</v>
      </c>
      <c r="AT42" s="179">
        <f t="shared" si="10"/>
        <v>0</v>
      </c>
      <c r="AU42" s="183" t="str">
        <f t="shared" si="11"/>
        <v>-</v>
      </c>
      <c r="AV42" s="169"/>
      <c r="AW42" s="46"/>
    </row>
    <row r="43" spans="1:50" ht="74.25" hidden="1" customHeight="1" x14ac:dyDescent="0.45">
      <c r="A43" s="5" t="s">
        <v>180</v>
      </c>
      <c r="B43" s="6" t="s">
        <v>183</v>
      </c>
      <c r="C43" s="440"/>
      <c r="D43" s="7" t="s">
        <v>185</v>
      </c>
      <c r="E43" s="152"/>
      <c r="F43" s="193" t="s">
        <v>254</v>
      </c>
      <c r="G43" s="5" t="s">
        <v>128</v>
      </c>
      <c r="H43" s="5" t="s">
        <v>34</v>
      </c>
      <c r="I43" s="20" t="s">
        <v>28</v>
      </c>
      <c r="J43" s="5" t="s">
        <v>152</v>
      </c>
      <c r="K43" s="5" t="s">
        <v>153</v>
      </c>
      <c r="L43" s="5" t="s">
        <v>154</v>
      </c>
      <c r="M43" s="5" t="s">
        <v>132</v>
      </c>
      <c r="N43" s="5" t="s">
        <v>11</v>
      </c>
      <c r="O43" s="10"/>
      <c r="P43" s="10"/>
      <c r="Q43" s="155" t="str">
        <f t="shared" si="6"/>
        <v>-</v>
      </c>
      <c r="R43" s="10"/>
      <c r="S43" s="10"/>
      <c r="T43" s="155" t="str">
        <f t="shared" si="7"/>
        <v>-</v>
      </c>
      <c r="U43" s="10"/>
      <c r="V43" s="10"/>
      <c r="W43" s="160" t="str">
        <f t="shared" si="8"/>
        <v>-</v>
      </c>
      <c r="X43" s="10"/>
      <c r="Y43" s="10"/>
      <c r="Z43" s="10"/>
      <c r="AA43" s="10"/>
      <c r="AB43" s="10">
        <v>1</v>
      </c>
      <c r="AC43" s="10"/>
      <c r="AD43" s="10"/>
      <c r="AE43" s="10"/>
      <c r="AF43" s="10"/>
      <c r="AG43" s="10"/>
      <c r="AH43" s="10"/>
      <c r="AI43" s="10"/>
      <c r="AJ43" s="10"/>
      <c r="AK43" s="23">
        <f t="shared" si="0"/>
        <v>1</v>
      </c>
      <c r="AL43" s="10">
        <f t="shared" si="1"/>
        <v>0</v>
      </c>
      <c r="AM43" s="27">
        <f t="shared" si="4"/>
        <v>0</v>
      </c>
      <c r="AN43" s="44"/>
      <c r="AO43" s="101"/>
      <c r="AP43" s="102"/>
      <c r="AQ43" s="101"/>
      <c r="AR43" s="102"/>
      <c r="AS43" s="181">
        <f t="shared" si="9"/>
        <v>0</v>
      </c>
      <c r="AT43" s="179">
        <f t="shared" si="10"/>
        <v>0</v>
      </c>
      <c r="AU43" s="183" t="str">
        <f t="shared" si="11"/>
        <v>-</v>
      </c>
      <c r="AV43" s="169"/>
      <c r="AW43" s="46"/>
    </row>
    <row r="44" spans="1:50" ht="74.25" hidden="1" customHeight="1" x14ac:dyDescent="0.45">
      <c r="A44" s="5" t="s">
        <v>180</v>
      </c>
      <c r="B44" s="6" t="s">
        <v>183</v>
      </c>
      <c r="C44" s="440"/>
      <c r="D44" s="7" t="s">
        <v>185</v>
      </c>
      <c r="E44" s="152"/>
      <c r="F44" s="193" t="s">
        <v>254</v>
      </c>
      <c r="G44" s="5" t="s">
        <v>128</v>
      </c>
      <c r="H44" s="5" t="s">
        <v>34</v>
      </c>
      <c r="I44" s="20" t="s">
        <v>29</v>
      </c>
      <c r="J44" s="5" t="s">
        <v>155</v>
      </c>
      <c r="K44" s="5" t="s">
        <v>156</v>
      </c>
      <c r="L44" s="5" t="s">
        <v>157</v>
      </c>
      <c r="M44" s="5" t="s">
        <v>132</v>
      </c>
      <c r="N44" s="5" t="s">
        <v>11</v>
      </c>
      <c r="O44" s="10"/>
      <c r="P44" s="10"/>
      <c r="Q44" s="155" t="str">
        <f t="shared" si="6"/>
        <v>-</v>
      </c>
      <c r="R44" s="10"/>
      <c r="S44" s="10"/>
      <c r="T44" s="155" t="str">
        <f t="shared" si="7"/>
        <v>-</v>
      </c>
      <c r="U44" s="10"/>
      <c r="V44" s="10"/>
      <c r="W44" s="160" t="str">
        <f t="shared" si="8"/>
        <v>-</v>
      </c>
      <c r="X44" s="10"/>
      <c r="Y44" s="10"/>
      <c r="Z44" s="10"/>
      <c r="AA44" s="10"/>
      <c r="AB44" s="10"/>
      <c r="AC44" s="10"/>
      <c r="AD44" s="10">
        <v>1</v>
      </c>
      <c r="AE44" s="10"/>
      <c r="AF44" s="10"/>
      <c r="AG44" s="10"/>
      <c r="AH44" s="10"/>
      <c r="AI44" s="10"/>
      <c r="AJ44" s="10"/>
      <c r="AK44" s="23">
        <f t="shared" si="0"/>
        <v>1</v>
      </c>
      <c r="AL44" s="10">
        <f t="shared" si="1"/>
        <v>0</v>
      </c>
      <c r="AM44" s="27">
        <f t="shared" si="4"/>
        <v>0</v>
      </c>
      <c r="AN44" s="44"/>
      <c r="AO44" s="101"/>
      <c r="AP44" s="102"/>
      <c r="AQ44" s="101"/>
      <c r="AR44" s="102"/>
      <c r="AS44" s="181">
        <f t="shared" si="9"/>
        <v>0</v>
      </c>
      <c r="AT44" s="179">
        <f t="shared" si="10"/>
        <v>0</v>
      </c>
      <c r="AU44" s="183" t="str">
        <f t="shared" si="11"/>
        <v>-</v>
      </c>
      <c r="AV44" s="169"/>
      <c r="AW44" s="46"/>
    </row>
    <row r="45" spans="1:50" ht="74.25" hidden="1" customHeight="1" x14ac:dyDescent="0.45">
      <c r="A45" s="5" t="s">
        <v>180</v>
      </c>
      <c r="B45" s="6" t="s">
        <v>183</v>
      </c>
      <c r="C45" s="440"/>
      <c r="D45" s="7" t="s">
        <v>185</v>
      </c>
      <c r="E45" s="152"/>
      <c r="F45" s="193" t="s">
        <v>254</v>
      </c>
      <c r="G45" s="5" t="s">
        <v>128</v>
      </c>
      <c r="H45" s="5" t="s">
        <v>27</v>
      </c>
      <c r="I45" s="20" t="s">
        <v>140</v>
      </c>
      <c r="J45" s="5" t="s">
        <v>158</v>
      </c>
      <c r="K45" s="5" t="s">
        <v>159</v>
      </c>
      <c r="L45" s="5" t="s">
        <v>160</v>
      </c>
      <c r="M45" s="5" t="s">
        <v>132</v>
      </c>
      <c r="N45" s="5" t="s">
        <v>11</v>
      </c>
      <c r="O45" s="10"/>
      <c r="P45" s="10"/>
      <c r="Q45" s="155" t="str">
        <f t="shared" si="6"/>
        <v>-</v>
      </c>
      <c r="R45" s="10">
        <v>1</v>
      </c>
      <c r="S45" s="67">
        <v>0</v>
      </c>
      <c r="T45" s="155">
        <f t="shared" si="7"/>
        <v>0</v>
      </c>
      <c r="U45" s="10">
        <v>1</v>
      </c>
      <c r="V45" s="10"/>
      <c r="W45" s="160">
        <f t="shared" si="8"/>
        <v>0</v>
      </c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23">
        <f t="shared" si="0"/>
        <v>2</v>
      </c>
      <c r="AL45" s="10">
        <f t="shared" si="1"/>
        <v>0</v>
      </c>
      <c r="AM45" s="27">
        <f t="shared" si="4"/>
        <v>0</v>
      </c>
      <c r="AN45" s="44"/>
      <c r="AO45" s="101"/>
      <c r="AP45" s="102"/>
      <c r="AQ45" s="101"/>
      <c r="AR45" s="102" t="s">
        <v>242</v>
      </c>
      <c r="AS45" s="181">
        <f t="shared" si="9"/>
        <v>2</v>
      </c>
      <c r="AT45" s="179">
        <f t="shared" si="10"/>
        <v>0</v>
      </c>
      <c r="AU45" s="183">
        <f t="shared" si="11"/>
        <v>0</v>
      </c>
      <c r="AV45" s="169"/>
      <c r="AW45" s="46"/>
    </row>
    <row r="46" spans="1:50" ht="74.25" hidden="1" customHeight="1" x14ac:dyDescent="0.45">
      <c r="A46" s="5" t="s">
        <v>180</v>
      </c>
      <c r="B46" s="6" t="s">
        <v>183</v>
      </c>
      <c r="C46" s="440"/>
      <c r="D46" s="7" t="s">
        <v>185</v>
      </c>
      <c r="E46" s="152"/>
      <c r="F46" s="193" t="s">
        <v>254</v>
      </c>
      <c r="G46" s="5" t="s">
        <v>128</v>
      </c>
      <c r="H46" s="5" t="s">
        <v>34</v>
      </c>
      <c r="I46" s="20" t="s">
        <v>161</v>
      </c>
      <c r="J46" s="5" t="s">
        <v>162</v>
      </c>
      <c r="K46" s="5" t="s">
        <v>163</v>
      </c>
      <c r="L46" s="5" t="s">
        <v>164</v>
      </c>
      <c r="M46" s="5" t="s">
        <v>139</v>
      </c>
      <c r="N46" s="5" t="s">
        <v>11</v>
      </c>
      <c r="O46" s="10"/>
      <c r="P46" s="10"/>
      <c r="Q46" s="155" t="str">
        <f t="shared" si="6"/>
        <v>-</v>
      </c>
      <c r="R46" s="10"/>
      <c r="S46" s="10"/>
      <c r="T46" s="155" t="str">
        <f t="shared" si="7"/>
        <v>-</v>
      </c>
      <c r="U46" s="10"/>
      <c r="V46" s="10"/>
      <c r="W46" s="160" t="str">
        <f t="shared" si="8"/>
        <v>-</v>
      </c>
      <c r="X46" s="10">
        <v>1</v>
      </c>
      <c r="Y46" s="10"/>
      <c r="Z46" s="10"/>
      <c r="AA46" s="10"/>
      <c r="AB46" s="10">
        <v>1</v>
      </c>
      <c r="AC46" s="10"/>
      <c r="AD46" s="10">
        <v>1</v>
      </c>
      <c r="AE46" s="10"/>
      <c r="AF46" s="10"/>
      <c r="AG46" s="10"/>
      <c r="AH46" s="10"/>
      <c r="AI46" s="10"/>
      <c r="AJ46" s="10"/>
      <c r="AK46" s="23">
        <f t="shared" si="0"/>
        <v>3</v>
      </c>
      <c r="AL46" s="10">
        <f t="shared" si="1"/>
        <v>0</v>
      </c>
      <c r="AM46" s="27">
        <f t="shared" si="4"/>
        <v>0</v>
      </c>
      <c r="AN46" s="44"/>
      <c r="AO46" s="101"/>
      <c r="AP46" s="102"/>
      <c r="AQ46" s="101"/>
      <c r="AR46" s="102"/>
      <c r="AS46" s="181">
        <f t="shared" si="9"/>
        <v>0</v>
      </c>
      <c r="AT46" s="179">
        <f t="shared" si="10"/>
        <v>0</v>
      </c>
      <c r="AU46" s="183" t="str">
        <f t="shared" si="11"/>
        <v>-</v>
      </c>
      <c r="AV46" s="169"/>
      <c r="AW46" s="46"/>
    </row>
    <row r="47" spans="1:50" s="92" customFormat="1" ht="74.25" customHeight="1" x14ac:dyDescent="0.45">
      <c r="A47" s="81" t="s">
        <v>180</v>
      </c>
      <c r="B47" s="82" t="s">
        <v>183</v>
      </c>
      <c r="C47" s="440"/>
      <c r="D47" s="83" t="s">
        <v>185</v>
      </c>
      <c r="E47" s="152"/>
      <c r="F47" s="193" t="s">
        <v>200</v>
      </c>
      <c r="G47" s="5" t="s">
        <v>128</v>
      </c>
      <c r="H47" s="157"/>
      <c r="I47" s="157"/>
      <c r="J47" s="157"/>
      <c r="K47" s="157"/>
      <c r="L47" s="157"/>
      <c r="M47" s="158"/>
      <c r="N47" s="159" t="s">
        <v>227</v>
      </c>
      <c r="O47" s="156">
        <f>SUM(O41:O46)</f>
        <v>0</v>
      </c>
      <c r="P47" s="156">
        <f>SUM(P41:P46)</f>
        <v>0</v>
      </c>
      <c r="Q47" s="155" t="str">
        <f t="shared" si="6"/>
        <v>-</v>
      </c>
      <c r="R47" s="156">
        <f>SUM(R41:R46)</f>
        <v>1</v>
      </c>
      <c r="S47" s="156">
        <f>SUM(S41:S46)</f>
        <v>0</v>
      </c>
      <c r="T47" s="161">
        <f t="shared" si="7"/>
        <v>0</v>
      </c>
      <c r="U47" s="156">
        <f t="shared" ref="U47:AJ47" si="21">SUM(U41:U46)</f>
        <v>1</v>
      </c>
      <c r="V47" s="156">
        <v>0</v>
      </c>
      <c r="W47" s="163">
        <f t="shared" si="8"/>
        <v>0</v>
      </c>
      <c r="X47" s="86">
        <f t="shared" si="21"/>
        <v>2</v>
      </c>
      <c r="Y47" s="86"/>
      <c r="Z47" s="86">
        <f t="shared" si="21"/>
        <v>0</v>
      </c>
      <c r="AA47" s="86"/>
      <c r="AB47" s="86">
        <f t="shared" si="21"/>
        <v>3</v>
      </c>
      <c r="AC47" s="86"/>
      <c r="AD47" s="86">
        <f t="shared" si="21"/>
        <v>2</v>
      </c>
      <c r="AE47" s="86"/>
      <c r="AF47" s="86">
        <f t="shared" si="21"/>
        <v>0</v>
      </c>
      <c r="AG47" s="86">
        <f t="shared" si="21"/>
        <v>0</v>
      </c>
      <c r="AH47" s="86">
        <f t="shared" si="21"/>
        <v>0</v>
      </c>
      <c r="AI47" s="86">
        <f t="shared" si="21"/>
        <v>0</v>
      </c>
      <c r="AJ47" s="86">
        <f t="shared" si="21"/>
        <v>0</v>
      </c>
      <c r="AK47" s="86">
        <f t="shared" si="0"/>
        <v>9</v>
      </c>
      <c r="AL47" s="88">
        <f t="shared" si="1"/>
        <v>0</v>
      </c>
      <c r="AM47" s="89">
        <f t="shared" si="4"/>
        <v>0</v>
      </c>
      <c r="AN47" s="94"/>
      <c r="AO47" s="118"/>
      <c r="AP47" s="119"/>
      <c r="AQ47" s="118"/>
      <c r="AR47" s="119"/>
      <c r="AS47" s="181">
        <f t="shared" si="9"/>
        <v>2</v>
      </c>
      <c r="AT47" s="179">
        <f t="shared" si="10"/>
        <v>0</v>
      </c>
      <c r="AU47" s="183">
        <f t="shared" si="11"/>
        <v>0</v>
      </c>
      <c r="AV47" s="172"/>
      <c r="AW47" s="91"/>
      <c r="AX47" s="133"/>
    </row>
    <row r="48" spans="1:50" ht="74.25" hidden="1" customHeight="1" x14ac:dyDescent="0.45">
      <c r="A48" s="5" t="s">
        <v>180</v>
      </c>
      <c r="B48" s="6" t="s">
        <v>183</v>
      </c>
      <c r="C48" s="444" t="s">
        <v>144</v>
      </c>
      <c r="D48" s="7" t="s">
        <v>186</v>
      </c>
      <c r="E48" s="152"/>
      <c r="F48" s="193" t="s">
        <v>165</v>
      </c>
      <c r="G48" s="444" t="s">
        <v>128</v>
      </c>
      <c r="H48" s="5" t="s">
        <v>34</v>
      </c>
      <c r="I48" s="20" t="s">
        <v>14</v>
      </c>
      <c r="J48" s="5" t="s">
        <v>166</v>
      </c>
      <c r="K48" s="5" t="s">
        <v>167</v>
      </c>
      <c r="L48" s="5" t="s">
        <v>168</v>
      </c>
      <c r="M48" s="5" t="s">
        <v>169</v>
      </c>
      <c r="N48" s="5" t="s">
        <v>11</v>
      </c>
      <c r="O48" s="10"/>
      <c r="P48" s="10"/>
      <c r="Q48" s="155" t="str">
        <f t="shared" si="6"/>
        <v>-</v>
      </c>
      <c r="R48" s="10"/>
      <c r="S48" s="10"/>
      <c r="T48" s="155" t="str">
        <f t="shared" si="7"/>
        <v>-</v>
      </c>
      <c r="U48" s="10">
        <v>25</v>
      </c>
      <c r="V48" s="10"/>
      <c r="W48" s="160">
        <f t="shared" si="8"/>
        <v>0</v>
      </c>
      <c r="X48" s="10">
        <v>20</v>
      </c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23">
        <f t="shared" si="0"/>
        <v>45</v>
      </c>
      <c r="AL48" s="10">
        <f t="shared" si="1"/>
        <v>0</v>
      </c>
      <c r="AM48" s="27">
        <f t="shared" si="4"/>
        <v>0</v>
      </c>
      <c r="AN48" s="44"/>
      <c r="AO48" s="101"/>
      <c r="AP48" s="102"/>
      <c r="AQ48" s="101"/>
      <c r="AR48" s="102"/>
      <c r="AS48" s="178">
        <f t="shared" si="9"/>
        <v>25</v>
      </c>
      <c r="AT48" s="180">
        <f t="shared" si="10"/>
        <v>0</v>
      </c>
      <c r="AU48" s="182">
        <f t="shared" si="11"/>
        <v>0</v>
      </c>
      <c r="AV48" s="169"/>
      <c r="AW48" s="46"/>
    </row>
    <row r="49" spans="1:50" ht="74.25" hidden="1" customHeight="1" thickBot="1" x14ac:dyDescent="0.5">
      <c r="A49" s="5" t="s">
        <v>180</v>
      </c>
      <c r="B49" s="6" t="s">
        <v>183</v>
      </c>
      <c r="C49" s="444"/>
      <c r="D49" s="7" t="s">
        <v>186</v>
      </c>
      <c r="E49" s="152"/>
      <c r="F49" s="193" t="s">
        <v>254</v>
      </c>
      <c r="G49" s="444"/>
      <c r="H49" s="5" t="s">
        <v>34</v>
      </c>
      <c r="I49" s="20" t="s">
        <v>15</v>
      </c>
      <c r="J49" s="5" t="s">
        <v>170</v>
      </c>
      <c r="K49" s="5" t="s">
        <v>171</v>
      </c>
      <c r="L49" s="5" t="s">
        <v>172</v>
      </c>
      <c r="M49" s="5" t="s">
        <v>26</v>
      </c>
      <c r="N49" s="5" t="s">
        <v>11</v>
      </c>
      <c r="O49" s="10"/>
      <c r="P49" s="10"/>
      <c r="Q49" s="155" t="str">
        <f t="shared" si="6"/>
        <v>-</v>
      </c>
      <c r="R49" s="10"/>
      <c r="S49" s="10"/>
      <c r="T49" s="155" t="str">
        <f t="shared" si="7"/>
        <v>-</v>
      </c>
      <c r="U49" s="10"/>
      <c r="V49" s="10"/>
      <c r="W49" s="160" t="str">
        <f t="shared" si="8"/>
        <v>-</v>
      </c>
      <c r="X49" s="10"/>
      <c r="Y49" s="10"/>
      <c r="Z49" s="10">
        <v>1</v>
      </c>
      <c r="AA49" s="10"/>
      <c r="AB49" s="10">
        <v>1</v>
      </c>
      <c r="AC49" s="10"/>
      <c r="AD49" s="10"/>
      <c r="AE49" s="10"/>
      <c r="AF49" s="10"/>
      <c r="AG49" s="10"/>
      <c r="AH49" s="10"/>
      <c r="AI49" s="10"/>
      <c r="AJ49" s="10"/>
      <c r="AK49" s="23">
        <f t="shared" si="0"/>
        <v>2</v>
      </c>
      <c r="AL49" s="10">
        <f t="shared" si="1"/>
        <v>0</v>
      </c>
      <c r="AM49" s="27">
        <f t="shared" si="4"/>
        <v>0</v>
      </c>
      <c r="AN49" s="44"/>
      <c r="AO49" s="101"/>
      <c r="AP49" s="102"/>
      <c r="AQ49" s="101"/>
      <c r="AR49" s="102"/>
      <c r="AS49" s="178">
        <f t="shared" si="9"/>
        <v>0</v>
      </c>
      <c r="AT49" s="180">
        <f t="shared" si="10"/>
        <v>0</v>
      </c>
      <c r="AU49" s="182" t="str">
        <f t="shared" si="11"/>
        <v>-</v>
      </c>
      <c r="AV49" s="169"/>
      <c r="AW49" s="46"/>
    </row>
    <row r="50" spans="1:50" ht="74.25" hidden="1" customHeight="1" thickBot="1" x14ac:dyDescent="0.5">
      <c r="A50" s="5" t="s">
        <v>180</v>
      </c>
      <c r="B50" s="6" t="s">
        <v>183</v>
      </c>
      <c r="C50" s="444"/>
      <c r="D50" s="7" t="s">
        <v>186</v>
      </c>
      <c r="E50" s="152"/>
      <c r="F50" s="193" t="s">
        <v>254</v>
      </c>
      <c r="G50" s="444"/>
      <c r="H50" s="5" t="s">
        <v>34</v>
      </c>
      <c r="I50" s="20"/>
      <c r="J50" s="5" t="s">
        <v>173</v>
      </c>
      <c r="K50" s="5" t="s">
        <v>174</v>
      </c>
      <c r="L50" s="5" t="s">
        <v>175</v>
      </c>
      <c r="M50" s="5" t="s">
        <v>176</v>
      </c>
      <c r="N50" s="5" t="s">
        <v>11</v>
      </c>
      <c r="O50" s="10"/>
      <c r="P50" s="10"/>
      <c r="Q50" s="155" t="str">
        <f t="shared" si="6"/>
        <v>-</v>
      </c>
      <c r="R50" s="10"/>
      <c r="S50" s="10"/>
      <c r="T50" s="155" t="str">
        <f t="shared" si="7"/>
        <v>-</v>
      </c>
      <c r="U50" s="10"/>
      <c r="V50" s="10"/>
      <c r="W50" s="160" t="str">
        <f t="shared" si="8"/>
        <v>-</v>
      </c>
      <c r="X50" s="10"/>
      <c r="Y50" s="10"/>
      <c r="Z50" s="16"/>
      <c r="AA50" s="16"/>
      <c r="AB50" s="10">
        <v>25</v>
      </c>
      <c r="AC50" s="10"/>
      <c r="AD50" s="10">
        <v>30</v>
      </c>
      <c r="AE50" s="10"/>
      <c r="AF50" s="10"/>
      <c r="AG50" s="10"/>
      <c r="AH50" s="10"/>
      <c r="AI50" s="10"/>
      <c r="AJ50" s="10"/>
      <c r="AK50" s="23">
        <f t="shared" si="0"/>
        <v>55</v>
      </c>
      <c r="AL50" s="10">
        <f t="shared" si="1"/>
        <v>0</v>
      </c>
      <c r="AM50" s="27">
        <f t="shared" si="4"/>
        <v>0</v>
      </c>
      <c r="AN50" s="44"/>
      <c r="AO50" s="101"/>
      <c r="AP50" s="102"/>
      <c r="AQ50" s="101"/>
      <c r="AR50" s="102"/>
      <c r="AS50" s="178">
        <f t="shared" si="9"/>
        <v>0</v>
      </c>
      <c r="AT50" s="180">
        <f t="shared" si="10"/>
        <v>0</v>
      </c>
      <c r="AU50" s="182" t="str">
        <f t="shared" si="11"/>
        <v>-</v>
      </c>
      <c r="AV50" s="169"/>
      <c r="AW50" s="46"/>
    </row>
    <row r="51" spans="1:50" ht="74.25" hidden="1" customHeight="1" thickBot="1" x14ac:dyDescent="0.5">
      <c r="A51" s="5" t="s">
        <v>180</v>
      </c>
      <c r="B51" s="6" t="s">
        <v>183</v>
      </c>
      <c r="C51" s="444"/>
      <c r="D51" s="7" t="s">
        <v>186</v>
      </c>
      <c r="E51" s="152"/>
      <c r="F51" s="193" t="s">
        <v>254</v>
      </c>
      <c r="G51" s="444"/>
      <c r="H51" s="5" t="s">
        <v>27</v>
      </c>
      <c r="I51" s="20" t="s">
        <v>16</v>
      </c>
      <c r="J51" s="5" t="s">
        <v>177</v>
      </c>
      <c r="K51" s="5" t="s">
        <v>178</v>
      </c>
      <c r="L51" s="5" t="s">
        <v>179</v>
      </c>
      <c r="M51" s="5" t="s">
        <v>139</v>
      </c>
      <c r="N51" s="5" t="s">
        <v>11</v>
      </c>
      <c r="O51" s="10"/>
      <c r="P51" s="10"/>
      <c r="Q51" s="155" t="str">
        <f t="shared" si="6"/>
        <v>-</v>
      </c>
      <c r="R51" s="10">
        <v>1</v>
      </c>
      <c r="S51" s="67">
        <v>0</v>
      </c>
      <c r="T51" s="155">
        <f t="shared" si="7"/>
        <v>0</v>
      </c>
      <c r="U51" s="10"/>
      <c r="V51" s="10"/>
      <c r="W51" s="160" t="str">
        <f t="shared" si="8"/>
        <v>-</v>
      </c>
      <c r="X51" s="10">
        <v>1</v>
      </c>
      <c r="Y51" s="10"/>
      <c r="Z51" s="10"/>
      <c r="AA51" s="10"/>
      <c r="AB51" s="10">
        <v>1</v>
      </c>
      <c r="AC51" s="10"/>
      <c r="AD51" s="10">
        <v>1</v>
      </c>
      <c r="AE51" s="10"/>
      <c r="AF51" s="10"/>
      <c r="AG51" s="10"/>
      <c r="AH51" s="10"/>
      <c r="AI51" s="10"/>
      <c r="AJ51" s="10"/>
      <c r="AK51" s="23">
        <f t="shared" si="0"/>
        <v>4</v>
      </c>
      <c r="AL51" s="10">
        <f t="shared" si="1"/>
        <v>0</v>
      </c>
      <c r="AM51" s="27">
        <f t="shared" si="4"/>
        <v>0</v>
      </c>
      <c r="AN51" s="44"/>
      <c r="AO51" s="101"/>
      <c r="AP51" s="102"/>
      <c r="AQ51" s="101"/>
      <c r="AR51" s="102" t="s">
        <v>242</v>
      </c>
      <c r="AS51" s="178">
        <f t="shared" si="9"/>
        <v>1</v>
      </c>
      <c r="AT51" s="180">
        <f t="shared" si="10"/>
        <v>0</v>
      </c>
      <c r="AU51" s="182">
        <f t="shared" si="11"/>
        <v>0</v>
      </c>
      <c r="AV51" s="169"/>
      <c r="AW51" s="46"/>
    </row>
    <row r="52" spans="1:50" s="92" customFormat="1" ht="74.25" customHeight="1" thickBot="1" x14ac:dyDescent="0.5">
      <c r="A52" s="81" t="s">
        <v>180</v>
      </c>
      <c r="B52" s="82" t="s">
        <v>183</v>
      </c>
      <c r="C52" s="444"/>
      <c r="D52" s="83" t="s">
        <v>186</v>
      </c>
      <c r="E52" s="152"/>
      <c r="F52" s="193" t="s">
        <v>201</v>
      </c>
      <c r="G52" s="6" t="s">
        <v>128</v>
      </c>
      <c r="H52" s="157"/>
      <c r="I52" s="157"/>
      <c r="J52" s="157"/>
      <c r="K52" s="157"/>
      <c r="L52" s="157"/>
      <c r="M52" s="157"/>
      <c r="N52" s="159" t="s">
        <v>228</v>
      </c>
      <c r="O52" s="156">
        <f>SUM(O50)</f>
        <v>0</v>
      </c>
      <c r="P52" s="156">
        <f>SUM(P50)</f>
        <v>0</v>
      </c>
      <c r="Q52" s="155" t="str">
        <f t="shared" si="6"/>
        <v>-</v>
      </c>
      <c r="R52" s="156">
        <f>SUM(R50)</f>
        <v>0</v>
      </c>
      <c r="S52" s="156">
        <f>SUM(S50)</f>
        <v>0</v>
      </c>
      <c r="T52" s="155" t="str">
        <f t="shared" si="7"/>
        <v>-</v>
      </c>
      <c r="U52" s="156">
        <f>SUM(U50)</f>
        <v>0</v>
      </c>
      <c r="V52" s="156">
        <v>0</v>
      </c>
      <c r="W52" s="160" t="str">
        <f t="shared" si="8"/>
        <v>-</v>
      </c>
      <c r="X52" s="86">
        <f t="shared" ref="X52:AJ52" si="22">SUM(X50)</f>
        <v>0</v>
      </c>
      <c r="Y52" s="86"/>
      <c r="Z52" s="86">
        <f t="shared" si="22"/>
        <v>0</v>
      </c>
      <c r="AA52" s="86"/>
      <c r="AB52" s="86">
        <f>SUM(AB50)</f>
        <v>25</v>
      </c>
      <c r="AC52" s="86"/>
      <c r="AD52" s="86">
        <f>SUM(AD50)</f>
        <v>30</v>
      </c>
      <c r="AE52" s="86"/>
      <c r="AF52" s="86">
        <f t="shared" si="22"/>
        <v>0</v>
      </c>
      <c r="AG52" s="86">
        <f t="shared" si="22"/>
        <v>0</v>
      </c>
      <c r="AH52" s="86">
        <f t="shared" si="22"/>
        <v>0</v>
      </c>
      <c r="AI52" s="86">
        <f t="shared" si="22"/>
        <v>0</v>
      </c>
      <c r="AJ52" s="86">
        <f t="shared" si="22"/>
        <v>0</v>
      </c>
      <c r="AK52" s="86">
        <f t="shared" si="0"/>
        <v>55</v>
      </c>
      <c r="AL52" s="88">
        <f t="shared" si="1"/>
        <v>0</v>
      </c>
      <c r="AM52" s="89">
        <f t="shared" si="4"/>
        <v>0</v>
      </c>
      <c r="AN52" s="94"/>
      <c r="AO52" s="121"/>
      <c r="AP52" s="122"/>
      <c r="AQ52" s="121"/>
      <c r="AR52" s="122"/>
      <c r="AS52" s="181">
        <f t="shared" si="9"/>
        <v>0</v>
      </c>
      <c r="AT52" s="179">
        <f t="shared" si="10"/>
        <v>0</v>
      </c>
      <c r="AU52" s="182" t="str">
        <f t="shared" si="11"/>
        <v>-</v>
      </c>
      <c r="AV52" s="172"/>
      <c r="AW52" s="91"/>
      <c r="AX52" s="133"/>
    </row>
    <row r="53" spans="1:50" x14ac:dyDescent="0.45">
      <c r="AS53" s="3"/>
    </row>
    <row r="54" spans="1:50" ht="71.25" customHeight="1" x14ac:dyDescent="0.45">
      <c r="F54" s="464" t="s">
        <v>278</v>
      </c>
      <c r="G54" s="465"/>
      <c r="H54" s="198"/>
      <c r="I54" s="198"/>
      <c r="J54" s="198"/>
      <c r="K54" s="198"/>
      <c r="L54" s="198"/>
      <c r="M54" s="198"/>
      <c r="N54" s="198"/>
      <c r="O54" s="194">
        <f>SUM(O10:O52)</f>
        <v>31</v>
      </c>
      <c r="P54" s="194">
        <f t="shared" ref="P54:V54" si="23">SUM(P10:P52)</f>
        <v>38</v>
      </c>
      <c r="Q54" s="195">
        <f>+P54/O54</f>
        <v>1.2258064516129032</v>
      </c>
      <c r="R54" s="194">
        <f t="shared" si="23"/>
        <v>51</v>
      </c>
      <c r="S54" s="194">
        <f t="shared" si="23"/>
        <v>38</v>
      </c>
      <c r="T54" s="196">
        <f>+S54/R54</f>
        <v>0.74509803921568629</v>
      </c>
      <c r="U54" s="194">
        <f>SUM(U10:U52)</f>
        <v>92</v>
      </c>
      <c r="V54" s="194">
        <f t="shared" ca="1" si="23"/>
        <v>38</v>
      </c>
      <c r="W54" s="195">
        <v>0.41299999999999998</v>
      </c>
      <c r="X54" s="199"/>
      <c r="Y54" s="199"/>
      <c r="Z54" s="199"/>
      <c r="AA54" s="199"/>
      <c r="AB54" s="199"/>
      <c r="AC54" s="199"/>
      <c r="AF54" s="199"/>
      <c r="AG54" s="199"/>
      <c r="AH54" s="199"/>
      <c r="AJ54" s="199"/>
      <c r="AK54" s="199"/>
      <c r="AL54" s="199"/>
      <c r="AM54" s="199"/>
      <c r="AN54" s="199"/>
      <c r="AO54" s="200"/>
      <c r="AP54" s="200"/>
      <c r="AQ54" s="200"/>
      <c r="AR54" s="200"/>
      <c r="AS54" s="151">
        <f>SUM(AS10:AS52)</f>
        <v>174</v>
      </c>
      <c r="AT54" s="151">
        <v>72</v>
      </c>
      <c r="AU54" s="201">
        <f>+AT54/AS54</f>
        <v>0.41379310344827586</v>
      </c>
    </row>
    <row r="55" spans="1:50" ht="145.5" hidden="1" customHeight="1" x14ac:dyDescent="0.45">
      <c r="O55" s="60">
        <f>SUM(O52,O47,O40,O35,O33,O29,O24,O20,O18,O10)</f>
        <v>14</v>
      </c>
      <c r="P55" s="60">
        <f>SUM(P52,P47,P40,P35,P33,P29,P24,P20,P18,P10)</f>
        <v>19</v>
      </c>
      <c r="Q55" s="65"/>
      <c r="R55" s="60">
        <f>SUM(R52,R47,R40,R35,R33,R29,R24,R20,R18,R10)</f>
        <v>24</v>
      </c>
      <c r="S55" s="60">
        <f>SUM(S52,S47,S40,S35,S33,S29,S24,S20,S18,S10)</f>
        <v>19</v>
      </c>
      <c r="T55" s="65"/>
      <c r="U55" s="60">
        <f t="shared" ref="U55:AJ55" si="24">SUM(U52,U47,U40,U35,U33,U29,U24,U20,U18,U10)</f>
        <v>32</v>
      </c>
      <c r="V55" s="60">
        <f t="shared" si="24"/>
        <v>34</v>
      </c>
      <c r="W55" s="60"/>
      <c r="X55" s="60">
        <f t="shared" si="24"/>
        <v>26</v>
      </c>
      <c r="Y55" s="60">
        <f t="shared" si="24"/>
        <v>0</v>
      </c>
      <c r="Z55" s="60">
        <f t="shared" si="24"/>
        <v>19</v>
      </c>
      <c r="AA55" s="60">
        <f t="shared" si="24"/>
        <v>0</v>
      </c>
      <c r="AB55" s="60">
        <f t="shared" si="24"/>
        <v>60</v>
      </c>
      <c r="AC55" s="60">
        <f t="shared" si="24"/>
        <v>0</v>
      </c>
      <c r="AD55" s="60">
        <f t="shared" si="24"/>
        <v>52</v>
      </c>
      <c r="AE55" s="60">
        <f t="shared" si="24"/>
        <v>0</v>
      </c>
      <c r="AF55" s="60">
        <f t="shared" si="24"/>
        <v>22</v>
      </c>
      <c r="AG55" s="60">
        <f t="shared" si="24"/>
        <v>30</v>
      </c>
      <c r="AH55" s="60">
        <f t="shared" si="24"/>
        <v>22</v>
      </c>
      <c r="AI55" s="60">
        <f t="shared" si="24"/>
        <v>21</v>
      </c>
      <c r="AJ55" s="60">
        <f t="shared" si="24"/>
        <v>22</v>
      </c>
      <c r="AK55" s="60">
        <f>SUM(AK52,AK47,AK40,AK35,AK33,AK29,AK24,AK20,AK18,AK10)</f>
        <v>344</v>
      </c>
      <c r="AL55" s="60">
        <f>SUM(AL52,AL47,AL40,AL35,AL33,AL29,AL24,AL20,AL18,AL10)</f>
        <v>38</v>
      </c>
      <c r="AM55" s="61">
        <f>+AL55/AK55</f>
        <v>0.11046511627906977</v>
      </c>
      <c r="AS55" s="197"/>
    </row>
    <row r="56" spans="1:50" ht="57" customHeight="1" x14ac:dyDescent="0.45">
      <c r="AO56" s="3"/>
      <c r="AP56" s="3"/>
      <c r="AQ56" s="3"/>
      <c r="AR56" s="3"/>
      <c r="AS56" s="3"/>
      <c r="AT56" s="3"/>
      <c r="AU56" s="3"/>
    </row>
    <row r="57" spans="1:50" s="202" customFormat="1" ht="31.2" x14ac:dyDescent="0.45">
      <c r="F57" s="203" t="s">
        <v>285</v>
      </c>
      <c r="G57" s="203"/>
      <c r="O57" s="204">
        <f>SUM(O10+O14+O18+O24+O29+O33+O35+O40+O47+O52)</f>
        <v>5</v>
      </c>
      <c r="P57" s="204">
        <f>SUM(P10+P14+P18+P24+P29+P33+P35+P40+P47+P52)</f>
        <v>1</v>
      </c>
      <c r="Q57" s="205">
        <f>+P57/O57</f>
        <v>0.2</v>
      </c>
      <c r="R57" s="204">
        <f>SUM(R10+R14+R18+R24+R29+R33+R35+R40+R47+R52)</f>
        <v>15</v>
      </c>
      <c r="S57" s="204">
        <f>SUM(S10+S14+S18+S24+S29+S33+S35+S40+S47+S52)</f>
        <v>11</v>
      </c>
      <c r="T57" s="205">
        <f>+S57/R57</f>
        <v>0.73333333333333328</v>
      </c>
      <c r="U57" s="204">
        <f>SUM(U10+U14+U18+U24+U29+U33+U35+U40+U47+U52)</f>
        <v>23</v>
      </c>
      <c r="V57" s="204">
        <v>20</v>
      </c>
      <c r="W57" s="206">
        <f>20/23</f>
        <v>0.86956521739130432</v>
      </c>
      <c r="X57" s="207"/>
      <c r="Y57" s="207"/>
      <c r="Z57" s="207"/>
      <c r="AA57" s="207"/>
      <c r="AB57" s="207"/>
      <c r="AC57" s="207"/>
      <c r="AD57" s="208"/>
      <c r="AE57" s="208"/>
      <c r="AF57" s="207"/>
      <c r="AG57" s="207"/>
      <c r="AH57" s="207"/>
      <c r="AI57" s="208"/>
      <c r="AJ57" s="207"/>
      <c r="AK57" s="207"/>
      <c r="AL57" s="207"/>
      <c r="AM57" s="207"/>
      <c r="AN57" s="207"/>
      <c r="AO57" s="207"/>
      <c r="AP57" s="207"/>
      <c r="AQ57" s="207"/>
      <c r="AR57" s="207"/>
      <c r="AS57" s="207">
        <f>SUM(AS10:AS52)-AS20</f>
        <v>144</v>
      </c>
      <c r="AT57" s="207">
        <v>32</v>
      </c>
      <c r="AU57" s="209">
        <f>+AT57/AS57</f>
        <v>0.22222222222222221</v>
      </c>
      <c r="AX57" s="178"/>
    </row>
    <row r="58" spans="1:50" x14ac:dyDescent="0.45">
      <c r="T58" s="3"/>
      <c r="U58" s="3"/>
      <c r="V58" s="3"/>
      <c r="W58" s="3"/>
      <c r="AO58" s="3"/>
      <c r="AP58" s="3"/>
      <c r="AQ58" s="3"/>
      <c r="AR58" s="3"/>
      <c r="AS58" s="3"/>
      <c r="AT58" s="3"/>
      <c r="AU58" s="3"/>
    </row>
    <row r="59" spans="1:50" x14ac:dyDescent="0.45">
      <c r="T59" s="3"/>
      <c r="U59" s="3"/>
      <c r="V59" s="3"/>
      <c r="W59" s="3"/>
      <c r="AD59" s="3"/>
      <c r="AE59" s="3"/>
      <c r="AI59" s="3"/>
      <c r="AO59" s="3"/>
      <c r="AP59" s="3"/>
      <c r="AQ59" s="3"/>
      <c r="AR59" s="3"/>
      <c r="AS59" s="3"/>
      <c r="AT59" s="3"/>
      <c r="AU59" s="3"/>
    </row>
    <row r="60" spans="1:50" x14ac:dyDescent="0.45">
      <c r="T60" s="3"/>
      <c r="U60" s="3"/>
      <c r="V60" s="3"/>
      <c r="W60" s="3"/>
      <c r="AD60" s="3"/>
      <c r="AE60" s="3"/>
      <c r="AI60" s="3"/>
      <c r="AO60" s="3"/>
      <c r="AP60" s="3"/>
      <c r="AQ60" s="3"/>
      <c r="AR60" s="3"/>
      <c r="AS60" s="3"/>
      <c r="AT60" s="3"/>
      <c r="AU60" s="3"/>
    </row>
    <row r="61" spans="1:50" x14ac:dyDescent="0.45">
      <c r="T61" s="3"/>
      <c r="U61" s="3"/>
      <c r="V61" s="3"/>
      <c r="W61" s="3"/>
      <c r="AD61" s="3"/>
      <c r="AE61" s="3"/>
      <c r="AI61" s="3"/>
      <c r="AO61" s="3"/>
      <c r="AP61" s="3"/>
      <c r="AQ61" s="3"/>
      <c r="AR61" s="3"/>
      <c r="AS61" s="3"/>
      <c r="AT61" s="3"/>
    </row>
    <row r="62" spans="1:50" x14ac:dyDescent="0.45">
      <c r="T62" s="3"/>
      <c r="U62" s="3"/>
      <c r="V62" s="3"/>
      <c r="W62" s="3"/>
      <c r="AD62" s="3"/>
      <c r="AE62" s="3"/>
      <c r="AI62" s="3"/>
      <c r="AO62" s="3"/>
      <c r="AP62" s="3"/>
      <c r="AQ62" s="3"/>
      <c r="AR62" s="3"/>
      <c r="AS62" s="3"/>
      <c r="AT62" s="3"/>
    </row>
    <row r="63" spans="1:50" x14ac:dyDescent="0.45">
      <c r="T63" s="3"/>
      <c r="U63" s="3"/>
      <c r="V63" s="3"/>
      <c r="W63" s="3"/>
      <c r="AD63" s="3"/>
      <c r="AE63" s="3"/>
      <c r="AI63" s="3"/>
      <c r="AO63" s="3"/>
      <c r="AP63" s="3"/>
      <c r="AQ63" s="3"/>
      <c r="AR63" s="3"/>
      <c r="AS63" s="3"/>
      <c r="AT63" s="3"/>
    </row>
    <row r="64" spans="1:50" x14ac:dyDescent="0.45">
      <c r="T64" s="3"/>
      <c r="U64" s="3"/>
      <c r="V64" s="3"/>
      <c r="W64" s="3"/>
      <c r="AD64" s="3"/>
      <c r="AE64" s="3"/>
      <c r="AI64" s="3"/>
      <c r="AO64" s="3"/>
      <c r="AP64" s="3"/>
      <c r="AQ64" s="3"/>
      <c r="AR64" s="3"/>
      <c r="AS64" s="3"/>
      <c r="AT64" s="3"/>
    </row>
    <row r="65" spans="20:46" x14ac:dyDescent="0.45">
      <c r="T65" s="3"/>
      <c r="U65" s="3"/>
      <c r="V65" s="3"/>
      <c r="W65" s="3"/>
      <c r="AD65" s="3"/>
      <c r="AE65" s="3"/>
      <c r="AI65" s="3"/>
      <c r="AO65" s="3"/>
      <c r="AP65" s="3"/>
      <c r="AQ65" s="3"/>
      <c r="AR65" s="3"/>
      <c r="AS65" s="3"/>
      <c r="AT65" s="3"/>
    </row>
    <row r="66" spans="20:46" x14ac:dyDescent="0.45">
      <c r="T66" s="3"/>
      <c r="U66" s="3"/>
      <c r="V66" s="3"/>
      <c r="W66" s="3"/>
      <c r="AD66" s="3"/>
      <c r="AE66" s="3"/>
      <c r="AI66" s="3"/>
      <c r="AO66" s="3"/>
      <c r="AP66" s="3"/>
      <c r="AQ66" s="3"/>
      <c r="AR66" s="3"/>
      <c r="AS66" s="3"/>
      <c r="AT66" s="3"/>
    </row>
    <row r="67" spans="20:46" x14ac:dyDescent="0.45">
      <c r="T67" s="3"/>
      <c r="U67" s="3"/>
      <c r="V67" s="3"/>
      <c r="W67" s="3"/>
      <c r="AD67" s="3"/>
      <c r="AE67" s="3"/>
      <c r="AI67" s="3"/>
      <c r="AO67" s="3"/>
      <c r="AP67" s="3"/>
      <c r="AQ67" s="3"/>
      <c r="AR67" s="3"/>
      <c r="AS67" s="3"/>
      <c r="AT67" s="3"/>
    </row>
    <row r="68" spans="20:46" x14ac:dyDescent="0.45">
      <c r="T68" s="3"/>
      <c r="U68" s="3"/>
      <c r="V68" s="3"/>
      <c r="W68" s="3"/>
      <c r="AD68" s="3"/>
      <c r="AE68" s="3"/>
      <c r="AI68" s="3"/>
      <c r="AO68" s="3"/>
      <c r="AP68" s="3"/>
      <c r="AQ68" s="3"/>
      <c r="AR68" s="3"/>
      <c r="AS68" s="3"/>
      <c r="AT68" s="3"/>
    </row>
    <row r="69" spans="20:46" x14ac:dyDescent="0.45">
      <c r="T69" s="3"/>
      <c r="U69" s="3"/>
      <c r="V69" s="3"/>
      <c r="W69" s="3"/>
      <c r="AD69" s="3"/>
      <c r="AE69" s="3"/>
      <c r="AI69" s="3"/>
      <c r="AO69" s="3"/>
      <c r="AP69" s="3"/>
      <c r="AQ69" s="3"/>
      <c r="AR69" s="3"/>
      <c r="AS69" s="3"/>
      <c r="AT69" s="3"/>
    </row>
    <row r="70" spans="20:46" x14ac:dyDescent="0.45">
      <c r="T70" s="3"/>
      <c r="U70" s="3"/>
      <c r="V70" s="3"/>
      <c r="W70" s="3"/>
      <c r="AD70" s="3"/>
      <c r="AE70" s="3"/>
      <c r="AI70" s="3"/>
      <c r="AO70" s="3"/>
      <c r="AP70" s="3"/>
      <c r="AQ70" s="3"/>
      <c r="AR70" s="3"/>
      <c r="AS70" s="3"/>
      <c r="AT70" s="3"/>
    </row>
    <row r="71" spans="20:46" x14ac:dyDescent="0.45">
      <c r="T71" s="3"/>
      <c r="U71" s="3"/>
      <c r="V71" s="3"/>
      <c r="W71" s="3"/>
      <c r="AD71" s="3"/>
      <c r="AE71" s="3"/>
      <c r="AI71" s="3"/>
      <c r="AO71" s="3"/>
      <c r="AP71" s="3"/>
      <c r="AQ71" s="3"/>
      <c r="AR71" s="3"/>
      <c r="AS71" s="3"/>
      <c r="AT71" s="3"/>
    </row>
    <row r="72" spans="20:46" x14ac:dyDescent="0.45">
      <c r="T72" s="3"/>
      <c r="U72" s="3"/>
      <c r="V72" s="3"/>
      <c r="W72" s="3"/>
      <c r="AD72" s="3"/>
      <c r="AE72" s="3"/>
      <c r="AI72" s="3"/>
      <c r="AO72" s="3"/>
      <c r="AP72" s="3"/>
      <c r="AQ72" s="3"/>
      <c r="AR72" s="3"/>
      <c r="AS72" s="3"/>
      <c r="AT72" s="3"/>
    </row>
    <row r="73" spans="20:46" x14ac:dyDescent="0.45">
      <c r="T73" s="3"/>
      <c r="U73" s="3"/>
      <c r="V73" s="3"/>
      <c r="W73" s="3"/>
      <c r="AD73" s="3"/>
      <c r="AE73" s="3"/>
      <c r="AI73" s="3"/>
      <c r="AO73" s="3"/>
      <c r="AP73" s="3"/>
      <c r="AQ73" s="3"/>
      <c r="AR73" s="3"/>
      <c r="AS73" s="3"/>
      <c r="AT73" s="3"/>
    </row>
    <row r="74" spans="20:46" x14ac:dyDescent="0.45">
      <c r="T74" s="3"/>
      <c r="U74" s="3"/>
      <c r="V74" s="3"/>
      <c r="W74" s="3"/>
      <c r="AD74" s="3"/>
      <c r="AE74" s="3"/>
      <c r="AI74" s="3"/>
      <c r="AO74" s="3"/>
      <c r="AP74" s="3"/>
      <c r="AQ74" s="3"/>
      <c r="AR74" s="3"/>
      <c r="AS74" s="3"/>
      <c r="AT74" s="3"/>
    </row>
    <row r="75" spans="20:46" x14ac:dyDescent="0.45">
      <c r="T75" s="3"/>
      <c r="U75" s="3"/>
      <c r="V75" s="3"/>
      <c r="W75" s="3"/>
      <c r="AD75" s="3"/>
      <c r="AE75" s="3"/>
      <c r="AI75" s="3"/>
      <c r="AO75" s="3"/>
      <c r="AP75" s="3"/>
      <c r="AQ75" s="3"/>
      <c r="AR75" s="3"/>
      <c r="AS75" s="3"/>
      <c r="AT75" s="3"/>
    </row>
    <row r="76" spans="20:46" x14ac:dyDescent="0.45">
      <c r="T76" s="3"/>
      <c r="U76" s="3"/>
      <c r="V76" s="3"/>
      <c r="W76" s="3"/>
      <c r="AD76" s="3"/>
      <c r="AE76" s="3"/>
      <c r="AI76" s="3"/>
      <c r="AO76" s="3"/>
      <c r="AP76" s="3"/>
      <c r="AQ76" s="3"/>
      <c r="AR76" s="3"/>
      <c r="AS76" s="3"/>
      <c r="AT76" s="3"/>
    </row>
    <row r="77" spans="20:46" x14ac:dyDescent="0.45">
      <c r="T77" s="3"/>
      <c r="U77" s="3"/>
      <c r="V77" s="3"/>
      <c r="W77" s="3"/>
      <c r="AD77" s="3"/>
      <c r="AE77" s="3"/>
      <c r="AI77" s="3"/>
      <c r="AO77" s="3"/>
      <c r="AP77" s="3"/>
      <c r="AQ77" s="3"/>
      <c r="AR77" s="3"/>
      <c r="AS77" s="3"/>
      <c r="AT77" s="3"/>
    </row>
    <row r="78" spans="20:46" x14ac:dyDescent="0.45">
      <c r="T78" s="3"/>
      <c r="U78" s="3"/>
      <c r="V78" s="3"/>
      <c r="W78" s="3"/>
      <c r="AD78" s="3"/>
      <c r="AE78" s="3"/>
      <c r="AI78" s="3"/>
      <c r="AO78" s="3"/>
      <c r="AP78" s="3"/>
      <c r="AQ78" s="3"/>
      <c r="AR78" s="3"/>
      <c r="AS78" s="3"/>
      <c r="AT78" s="3"/>
    </row>
    <row r="79" spans="20:46" x14ac:dyDescent="0.45">
      <c r="T79" s="3"/>
      <c r="U79" s="3"/>
      <c r="V79" s="3"/>
      <c r="W79" s="3"/>
      <c r="AD79" s="3"/>
      <c r="AE79" s="3"/>
      <c r="AI79" s="3"/>
      <c r="AO79" s="3"/>
      <c r="AP79" s="3"/>
      <c r="AQ79" s="3"/>
      <c r="AR79" s="3"/>
      <c r="AS79" s="3"/>
      <c r="AT79" s="3"/>
    </row>
    <row r="80" spans="20:46" x14ac:dyDescent="0.45">
      <c r="T80" s="3"/>
      <c r="U80" s="3"/>
      <c r="V80" s="3"/>
      <c r="W80" s="3"/>
      <c r="AD80" s="3"/>
      <c r="AE80" s="3"/>
      <c r="AI80" s="3"/>
      <c r="AO80" s="3"/>
      <c r="AP80" s="3"/>
      <c r="AQ80" s="3"/>
      <c r="AR80" s="3"/>
      <c r="AS80" s="3"/>
      <c r="AT80" s="3"/>
    </row>
    <row r="81" spans="20:46" x14ac:dyDescent="0.45">
      <c r="T81" s="3"/>
      <c r="U81" s="3"/>
      <c r="V81" s="3"/>
      <c r="W81" s="3"/>
      <c r="AD81" s="3"/>
      <c r="AE81" s="3"/>
      <c r="AI81" s="3"/>
      <c r="AO81" s="3"/>
      <c r="AP81" s="3"/>
      <c r="AQ81" s="3"/>
      <c r="AR81" s="3"/>
      <c r="AS81" s="3"/>
      <c r="AT81" s="3"/>
    </row>
    <row r="82" spans="20:46" x14ac:dyDescent="0.45">
      <c r="T82" s="3"/>
      <c r="U82" s="3"/>
      <c r="V82" s="3"/>
      <c r="W82" s="3"/>
      <c r="AD82" s="3"/>
      <c r="AE82" s="3"/>
      <c r="AI82" s="3"/>
      <c r="AO82" s="3"/>
      <c r="AP82" s="3"/>
      <c r="AQ82" s="3"/>
      <c r="AR82" s="3"/>
      <c r="AS82" s="3"/>
      <c r="AT82" s="3"/>
    </row>
    <row r="83" spans="20:46" x14ac:dyDescent="0.45">
      <c r="T83" s="3"/>
      <c r="U83" s="3"/>
      <c r="V83" s="3"/>
      <c r="W83" s="3"/>
      <c r="AD83" s="3"/>
      <c r="AE83" s="3"/>
      <c r="AI83" s="3"/>
      <c r="AO83" s="3"/>
      <c r="AP83" s="3"/>
      <c r="AQ83" s="3"/>
      <c r="AR83" s="3"/>
      <c r="AS83" s="3"/>
      <c r="AT83" s="3"/>
    </row>
    <row r="84" spans="20:46" x14ac:dyDescent="0.45">
      <c r="T84" s="3"/>
      <c r="U84" s="3"/>
      <c r="V84" s="3"/>
      <c r="W84" s="3"/>
      <c r="AD84" s="3"/>
      <c r="AE84" s="3"/>
      <c r="AI84" s="3"/>
      <c r="AO84" s="3"/>
      <c r="AP84" s="3"/>
      <c r="AQ84" s="3"/>
      <c r="AR84" s="3"/>
      <c r="AS84" s="3"/>
      <c r="AT84" s="3"/>
    </row>
    <row r="85" spans="20:46" x14ac:dyDescent="0.45">
      <c r="T85" s="3"/>
      <c r="U85" s="3"/>
      <c r="V85" s="3"/>
      <c r="W85" s="3"/>
      <c r="AD85" s="3"/>
      <c r="AE85" s="3"/>
      <c r="AI85" s="3"/>
      <c r="AO85" s="3"/>
      <c r="AP85" s="3"/>
      <c r="AQ85" s="3"/>
      <c r="AR85" s="3"/>
      <c r="AS85" s="3"/>
      <c r="AT85" s="3"/>
    </row>
    <row r="86" spans="20:46" x14ac:dyDescent="0.45">
      <c r="T86" s="3"/>
      <c r="U86" s="3"/>
      <c r="V86" s="3"/>
      <c r="W86" s="3"/>
      <c r="AD86" s="3"/>
      <c r="AE86" s="3"/>
      <c r="AI86" s="3"/>
      <c r="AO86" s="3"/>
      <c r="AP86" s="3"/>
      <c r="AQ86" s="3"/>
      <c r="AR86" s="3"/>
      <c r="AS86" s="3"/>
      <c r="AT86" s="3"/>
    </row>
    <row r="87" spans="20:46" x14ac:dyDescent="0.45">
      <c r="T87" s="3"/>
      <c r="U87" s="3"/>
      <c r="V87" s="3"/>
      <c r="W87" s="3"/>
      <c r="AD87" s="3"/>
      <c r="AE87" s="3"/>
      <c r="AI87" s="3"/>
      <c r="AO87" s="3"/>
      <c r="AP87" s="3"/>
      <c r="AQ87" s="3"/>
      <c r="AR87" s="3"/>
      <c r="AS87" s="3"/>
      <c r="AT87" s="3"/>
    </row>
    <row r="88" spans="20:46" x14ac:dyDescent="0.45">
      <c r="T88" s="3"/>
      <c r="U88" s="3"/>
      <c r="V88" s="3"/>
      <c r="W88" s="3"/>
      <c r="AD88" s="3"/>
      <c r="AE88" s="3"/>
      <c r="AI88" s="3"/>
      <c r="AO88" s="3"/>
      <c r="AP88" s="3"/>
      <c r="AQ88" s="3"/>
      <c r="AR88" s="3"/>
      <c r="AS88" s="3"/>
      <c r="AT88" s="3"/>
    </row>
    <row r="89" spans="20:46" x14ac:dyDescent="0.45">
      <c r="T89" s="3"/>
      <c r="U89" s="3"/>
      <c r="V89" s="3"/>
      <c r="W89" s="3"/>
      <c r="AD89" s="3"/>
      <c r="AE89" s="3"/>
      <c r="AI89" s="3"/>
      <c r="AO89" s="3"/>
      <c r="AP89" s="3"/>
      <c r="AQ89" s="3"/>
      <c r="AR89" s="3"/>
      <c r="AS89" s="3"/>
      <c r="AT89" s="3"/>
    </row>
    <row r="90" spans="20:46" x14ac:dyDescent="0.45">
      <c r="T90" s="3"/>
      <c r="U90" s="3"/>
      <c r="V90" s="3"/>
      <c r="W90" s="3"/>
      <c r="AD90" s="3"/>
      <c r="AE90" s="3"/>
      <c r="AI90" s="3"/>
      <c r="AO90" s="3"/>
      <c r="AP90" s="3"/>
      <c r="AQ90" s="3"/>
      <c r="AR90" s="3"/>
      <c r="AS90" s="3"/>
      <c r="AT90" s="3"/>
    </row>
    <row r="91" spans="20:46" x14ac:dyDescent="0.45">
      <c r="T91" s="3"/>
      <c r="U91" s="3"/>
      <c r="V91" s="3"/>
      <c r="W91" s="3"/>
      <c r="AD91" s="3"/>
      <c r="AE91" s="3"/>
      <c r="AI91" s="3"/>
      <c r="AO91" s="3"/>
      <c r="AP91" s="3"/>
      <c r="AQ91" s="3"/>
      <c r="AR91" s="3"/>
      <c r="AS91" s="3"/>
      <c r="AT91" s="3"/>
    </row>
    <row r="92" spans="20:46" x14ac:dyDescent="0.45">
      <c r="T92" s="3"/>
      <c r="U92" s="3"/>
      <c r="V92" s="3"/>
      <c r="W92" s="3"/>
      <c r="AD92" s="3"/>
      <c r="AE92" s="3"/>
      <c r="AI92" s="3"/>
      <c r="AO92" s="3"/>
      <c r="AP92" s="3"/>
      <c r="AQ92" s="3"/>
      <c r="AR92" s="3"/>
      <c r="AS92" s="3"/>
      <c r="AT92" s="3"/>
    </row>
    <row r="93" spans="20:46" x14ac:dyDescent="0.45">
      <c r="T93" s="3"/>
      <c r="U93" s="3"/>
      <c r="V93" s="3"/>
      <c r="W93" s="3"/>
      <c r="AD93" s="3"/>
      <c r="AE93" s="3"/>
      <c r="AI93" s="3"/>
      <c r="AO93" s="3"/>
      <c r="AP93" s="3"/>
      <c r="AQ93" s="3"/>
      <c r="AR93" s="3"/>
      <c r="AS93" s="3"/>
      <c r="AT93" s="3"/>
    </row>
    <row r="94" spans="20:46" x14ac:dyDescent="0.45">
      <c r="T94" s="3"/>
      <c r="U94" s="3"/>
      <c r="V94" s="3"/>
      <c r="W94" s="3"/>
      <c r="AD94" s="3"/>
      <c r="AE94" s="3"/>
      <c r="AI94" s="3"/>
      <c r="AO94" s="3"/>
      <c r="AP94" s="3"/>
      <c r="AQ94" s="3"/>
      <c r="AR94" s="3"/>
      <c r="AS94" s="3"/>
      <c r="AT94" s="3"/>
    </row>
    <row r="95" spans="20:46" x14ac:dyDescent="0.45">
      <c r="T95" s="3"/>
      <c r="U95" s="3"/>
      <c r="V95" s="3"/>
      <c r="W95" s="3"/>
      <c r="AD95" s="3"/>
      <c r="AE95" s="3"/>
      <c r="AI95" s="3"/>
      <c r="AO95" s="3"/>
      <c r="AP95" s="3"/>
      <c r="AQ95" s="3"/>
      <c r="AR95" s="3"/>
      <c r="AS95" s="3"/>
      <c r="AT95" s="3"/>
    </row>
    <row r="96" spans="20:46" x14ac:dyDescent="0.45">
      <c r="T96" s="3"/>
      <c r="U96" s="3"/>
      <c r="V96" s="3"/>
      <c r="W96" s="3"/>
      <c r="AD96" s="3"/>
      <c r="AE96" s="3"/>
      <c r="AI96" s="3"/>
      <c r="AO96" s="3"/>
      <c r="AP96" s="3"/>
      <c r="AQ96" s="3"/>
      <c r="AR96" s="3"/>
      <c r="AS96" s="3"/>
      <c r="AT96" s="3"/>
    </row>
    <row r="97" spans="20:46" x14ac:dyDescent="0.45">
      <c r="T97" s="3"/>
      <c r="U97" s="3"/>
      <c r="V97" s="3"/>
      <c r="W97" s="3"/>
      <c r="AD97" s="3"/>
      <c r="AE97" s="3"/>
      <c r="AI97" s="3"/>
      <c r="AO97" s="3"/>
      <c r="AP97" s="3"/>
      <c r="AQ97" s="3"/>
      <c r="AR97" s="3"/>
      <c r="AS97" s="3"/>
      <c r="AT97" s="3"/>
    </row>
    <row r="98" spans="20:46" x14ac:dyDescent="0.45">
      <c r="T98" s="3"/>
      <c r="U98" s="3"/>
      <c r="V98" s="3"/>
      <c r="W98" s="3"/>
      <c r="AD98" s="3"/>
      <c r="AE98" s="3"/>
      <c r="AI98" s="3"/>
      <c r="AO98" s="3"/>
      <c r="AP98" s="3"/>
      <c r="AQ98" s="3"/>
      <c r="AR98" s="3"/>
      <c r="AS98" s="3"/>
      <c r="AT98" s="3"/>
    </row>
    <row r="99" spans="20:46" x14ac:dyDescent="0.45">
      <c r="T99" s="3"/>
      <c r="U99" s="3"/>
      <c r="V99" s="3"/>
      <c r="W99" s="3"/>
    </row>
    <row r="100" spans="20:46" x14ac:dyDescent="0.45">
      <c r="T100" s="3"/>
      <c r="U100" s="3"/>
      <c r="V100" s="3"/>
      <c r="W100" s="3"/>
    </row>
    <row r="101" spans="20:46" x14ac:dyDescent="0.45">
      <c r="T101" s="3"/>
      <c r="U101" s="3"/>
      <c r="V101" s="3"/>
      <c r="W101" s="3"/>
    </row>
    <row r="102" spans="20:46" x14ac:dyDescent="0.45">
      <c r="T102" s="3"/>
      <c r="U102" s="3"/>
      <c r="V102" s="3"/>
      <c r="W102" s="3"/>
    </row>
  </sheetData>
  <mergeCells count="34">
    <mergeCell ref="AV4:AV6"/>
    <mergeCell ref="AW4:AW6"/>
    <mergeCell ref="D1:AN2"/>
    <mergeCell ref="AO3:AP3"/>
    <mergeCell ref="AQ3:AR3"/>
    <mergeCell ref="AV3:AW3"/>
    <mergeCell ref="A4:M4"/>
    <mergeCell ref="N4:AJ4"/>
    <mergeCell ref="AK4:AK6"/>
    <mergeCell ref="AL4:AL6"/>
    <mergeCell ref="AM4:AM6"/>
    <mergeCell ref="AN4:AN6"/>
    <mergeCell ref="C7:C10"/>
    <mergeCell ref="F7:F9"/>
    <mergeCell ref="C11:C14"/>
    <mergeCell ref="AO4:AO6"/>
    <mergeCell ref="AP4:AP6"/>
    <mergeCell ref="C25:C29"/>
    <mergeCell ref="C30:C33"/>
    <mergeCell ref="C15:C18"/>
    <mergeCell ref="C19:C20"/>
    <mergeCell ref="C21:C24"/>
    <mergeCell ref="C48:C52"/>
    <mergeCell ref="G48:G51"/>
    <mergeCell ref="C34:C35"/>
    <mergeCell ref="C36:C40"/>
    <mergeCell ref="C41:C47"/>
    <mergeCell ref="F54:G54"/>
    <mergeCell ref="O5:Q5"/>
    <mergeCell ref="R5:T5"/>
    <mergeCell ref="U5:W5"/>
    <mergeCell ref="AS5:AU5"/>
    <mergeCell ref="AQ4:AQ6"/>
    <mergeCell ref="AR4:AR6"/>
  </mergeCells>
  <dataValidations disablePrompts="1" count="1">
    <dataValidation type="list" allowBlank="1" showInputMessage="1" showErrorMessage="1" sqref="H7:H9 H11:H13 H19 H30:H32 H34 H15:H17 H21:H23 H25:H28 H41:H46 H48:H51 H36:H39" xr:uid="{A78E81DD-F74B-434F-AB50-FA1745B292B1}">
      <formula1>"Muy Alta, Alta, Media"</formula1>
    </dataValidation>
  </dataValidations>
  <pageMargins left="0.7" right="0.7" top="0.75" bottom="0.75" header="0.3" footer="0.3"/>
  <pageSetup paperSize="9" scale="10" fitToHeight="0" orientation="landscape" r:id="rId1"/>
  <ignoredErrors>
    <ignoredError sqref="T54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D0EB3-3366-4DF9-BE03-D52E352892CC}">
  <sheetPr>
    <tabColor rgb="FFFF0000"/>
    <pageSetUpPr fitToPage="1"/>
  </sheetPr>
  <dimension ref="A1:AS55"/>
  <sheetViews>
    <sheetView showGridLines="0" topLeftCell="D1" zoomScale="25" zoomScaleNormal="25" zoomScalePageLayoutView="71" workbookViewId="0">
      <pane xSplit="6" ySplit="5" topLeftCell="K36" activePane="bottomRight" state="frozen"/>
      <selection activeCell="E1" sqref="E1"/>
      <selection pane="topRight" activeCell="J1" sqref="J1"/>
      <selection pane="bottomLeft" activeCell="E7" sqref="E7"/>
      <selection pane="bottomRight" activeCell="U33" sqref="U33"/>
    </sheetView>
  </sheetViews>
  <sheetFormatPr baseColWidth="10" defaultColWidth="11.44140625" defaultRowHeight="23.4" outlineLevelCol="1" x14ac:dyDescent="0.45"/>
  <cols>
    <col min="1" max="1" width="66.44140625" style="3" hidden="1" customWidth="1"/>
    <col min="2" max="2" width="96.6640625" style="3" hidden="1" customWidth="1"/>
    <col min="3" max="3" width="70" style="3" hidden="1" customWidth="1"/>
    <col min="4" max="4" width="35" style="3" customWidth="1"/>
    <col min="5" max="5" width="66.6640625" style="35" customWidth="1"/>
    <col min="6" max="6" width="19.44140625" style="35" customWidth="1"/>
    <col min="7" max="7" width="13.33203125" style="3" hidden="1" customWidth="1"/>
    <col min="8" max="8" width="17.33203125" style="3" customWidth="1"/>
    <col min="9" max="9" width="66" style="3" customWidth="1"/>
    <col min="10" max="10" width="46.6640625" style="3" customWidth="1" outlineLevel="1"/>
    <col min="11" max="11" width="81.88671875" style="3" customWidth="1" outlineLevel="1"/>
    <col min="12" max="12" width="22" style="3" customWidth="1"/>
    <col min="13" max="13" width="21.6640625" style="3" customWidth="1"/>
    <col min="14" max="14" width="18.6640625" style="3" customWidth="1"/>
    <col min="15" max="15" width="28.88671875" style="3" customWidth="1"/>
    <col min="16" max="16" width="26.109375" style="66" customWidth="1"/>
    <col min="17" max="17" width="17.6640625" style="3" customWidth="1"/>
    <col min="18" max="18" width="25.5546875" style="3" customWidth="1"/>
    <col min="19" max="19" width="26.109375" style="66" customWidth="1"/>
    <col min="20" max="20" width="17.6640625" style="1" customWidth="1"/>
    <col min="21" max="21" width="31.33203125" style="1" customWidth="1"/>
    <col min="22" max="22" width="39.109375" style="1" customWidth="1"/>
    <col min="23" max="28" width="17.6640625" style="3" customWidth="1" outlineLevel="1"/>
    <col min="29" max="30" width="17.6640625" style="2" customWidth="1" outlineLevel="1"/>
    <col min="31" max="33" width="17.6640625" style="3" customWidth="1" outlineLevel="1"/>
    <col min="34" max="34" width="17.6640625" style="2" customWidth="1" outlineLevel="1"/>
    <col min="35" max="35" width="11.44140625" style="3" customWidth="1" outlineLevel="1"/>
    <col min="36" max="38" width="22.44140625" style="3" customWidth="1"/>
    <col min="39" max="39" width="46" style="3" customWidth="1"/>
    <col min="40" max="40" width="63.88671875" style="100" customWidth="1"/>
    <col min="41" max="41" width="65.33203125" style="100" customWidth="1"/>
    <col min="42" max="42" width="49.5546875" style="100" customWidth="1"/>
    <col min="43" max="43" width="105.33203125" style="100" customWidth="1"/>
    <col min="44" max="44" width="104" style="3" customWidth="1"/>
    <col min="45" max="45" width="51.44140625" style="3" customWidth="1"/>
    <col min="46" max="16384" width="11.44140625" style="3"/>
  </cols>
  <sheetData>
    <row r="1" spans="1:45" ht="34.5" customHeight="1" x14ac:dyDescent="0.45">
      <c r="D1" s="455" t="s">
        <v>217</v>
      </c>
      <c r="E1" s="455"/>
      <c r="F1" s="455"/>
      <c r="G1" s="455"/>
      <c r="H1" s="455"/>
      <c r="I1" s="455"/>
      <c r="J1" s="455"/>
      <c r="K1" s="455"/>
      <c r="L1" s="455"/>
      <c r="M1" s="455"/>
      <c r="N1" s="455"/>
      <c r="O1" s="455"/>
      <c r="P1" s="455"/>
      <c r="Q1" s="455"/>
      <c r="R1" s="455"/>
      <c r="S1" s="455"/>
      <c r="T1" s="455"/>
      <c r="U1" s="455"/>
      <c r="V1" s="455"/>
      <c r="W1" s="455"/>
      <c r="X1" s="455"/>
      <c r="Y1" s="455"/>
      <c r="Z1" s="455"/>
      <c r="AA1" s="455"/>
      <c r="AB1" s="455"/>
      <c r="AC1" s="455"/>
      <c r="AD1" s="455"/>
      <c r="AE1" s="455"/>
      <c r="AF1" s="455"/>
      <c r="AG1" s="455"/>
      <c r="AH1" s="455"/>
      <c r="AI1" s="455"/>
      <c r="AJ1" s="455"/>
      <c r="AK1" s="455"/>
      <c r="AL1" s="455"/>
      <c r="AM1" s="455"/>
    </row>
    <row r="2" spans="1:45" ht="34.5" customHeight="1" thickBot="1" x14ac:dyDescent="0.5">
      <c r="D2" s="456"/>
      <c r="E2" s="456"/>
      <c r="F2" s="456"/>
      <c r="G2" s="456"/>
      <c r="H2" s="456"/>
      <c r="I2" s="456"/>
      <c r="J2" s="456"/>
      <c r="K2" s="456"/>
      <c r="L2" s="456"/>
      <c r="M2" s="456"/>
      <c r="N2" s="456"/>
      <c r="O2" s="456"/>
      <c r="P2" s="456"/>
      <c r="Q2" s="456"/>
      <c r="R2" s="456"/>
      <c r="S2" s="456"/>
      <c r="T2" s="456"/>
      <c r="U2" s="456"/>
      <c r="V2" s="456"/>
      <c r="W2" s="456"/>
      <c r="X2" s="456"/>
      <c r="Y2" s="456"/>
      <c r="Z2" s="456"/>
      <c r="AA2" s="456"/>
      <c r="AB2" s="456"/>
      <c r="AC2" s="456"/>
      <c r="AD2" s="456"/>
      <c r="AE2" s="456"/>
      <c r="AF2" s="456"/>
      <c r="AG2" s="456"/>
      <c r="AH2" s="456"/>
      <c r="AI2" s="456"/>
      <c r="AJ2" s="456"/>
      <c r="AK2" s="456"/>
      <c r="AL2" s="456"/>
      <c r="AM2" s="456"/>
    </row>
    <row r="3" spans="1:45" ht="26.25" customHeight="1" thickBot="1" x14ac:dyDescent="0.5"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64"/>
      <c r="Q3" s="4"/>
      <c r="R3" s="4"/>
      <c r="S3" s="6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83" t="s">
        <v>232</v>
      </c>
      <c r="AO3" s="484"/>
      <c r="AP3" s="485" t="s">
        <v>233</v>
      </c>
      <c r="AQ3" s="488"/>
      <c r="AR3" s="460" t="s">
        <v>269</v>
      </c>
      <c r="AS3" s="461"/>
    </row>
    <row r="4" spans="1:45" s="29" customFormat="1" ht="44.25" customHeight="1" x14ac:dyDescent="0.5">
      <c r="A4" s="457"/>
      <c r="B4" s="457"/>
      <c r="C4" s="457"/>
      <c r="D4" s="457"/>
      <c r="E4" s="457"/>
      <c r="F4" s="457"/>
      <c r="G4" s="457"/>
      <c r="H4" s="457"/>
      <c r="I4" s="457"/>
      <c r="J4" s="457"/>
      <c r="K4" s="457"/>
      <c r="L4" s="457"/>
      <c r="M4" s="457" t="s">
        <v>0</v>
      </c>
      <c r="N4" s="457"/>
      <c r="O4" s="457"/>
      <c r="P4" s="457"/>
      <c r="Q4" s="457"/>
      <c r="R4" s="457"/>
      <c r="S4" s="457"/>
      <c r="T4" s="457"/>
      <c r="U4" s="457"/>
      <c r="V4" s="457"/>
      <c r="W4" s="457"/>
      <c r="X4" s="457"/>
      <c r="Y4" s="457"/>
      <c r="Z4" s="457"/>
      <c r="AA4" s="457"/>
      <c r="AB4" s="457"/>
      <c r="AC4" s="457"/>
      <c r="AD4" s="457"/>
      <c r="AE4" s="457"/>
      <c r="AF4" s="457"/>
      <c r="AG4" s="457"/>
      <c r="AH4" s="457"/>
      <c r="AI4" s="457"/>
      <c r="AJ4" s="446" t="s">
        <v>20</v>
      </c>
      <c r="AK4" s="446" t="s">
        <v>202</v>
      </c>
      <c r="AL4" s="446" t="s">
        <v>203</v>
      </c>
      <c r="AM4" s="458" t="s">
        <v>21</v>
      </c>
      <c r="AN4" s="475" t="s">
        <v>229</v>
      </c>
      <c r="AO4" s="476" t="s">
        <v>230</v>
      </c>
      <c r="AP4" s="469" t="s">
        <v>231</v>
      </c>
      <c r="AQ4" s="489" t="s">
        <v>234</v>
      </c>
      <c r="AR4" s="450" t="s">
        <v>291</v>
      </c>
      <c r="AS4" s="448" t="s">
        <v>290</v>
      </c>
    </row>
    <row r="5" spans="1:45" s="127" customFormat="1" ht="150.75" customHeight="1" x14ac:dyDescent="0.55000000000000004">
      <c r="A5" s="124" t="s">
        <v>22</v>
      </c>
      <c r="B5" s="124" t="s">
        <v>23</v>
      </c>
      <c r="C5" s="124" t="s">
        <v>24</v>
      </c>
      <c r="D5" s="124" t="s">
        <v>4</v>
      </c>
      <c r="E5" s="124" t="s">
        <v>1</v>
      </c>
      <c r="F5" s="124" t="s">
        <v>2</v>
      </c>
      <c r="G5" s="124" t="s">
        <v>19</v>
      </c>
      <c r="H5" s="125" t="s">
        <v>4</v>
      </c>
      <c r="I5" s="124" t="s">
        <v>8</v>
      </c>
      <c r="J5" s="124" t="s">
        <v>35</v>
      </c>
      <c r="K5" s="124" t="s">
        <v>36</v>
      </c>
      <c r="L5" s="124" t="s">
        <v>2</v>
      </c>
      <c r="M5" s="124" t="s">
        <v>3</v>
      </c>
      <c r="N5" s="124" t="s">
        <v>206</v>
      </c>
      <c r="O5" s="124" t="s">
        <v>205</v>
      </c>
      <c r="P5" s="126" t="s">
        <v>248</v>
      </c>
      <c r="Q5" s="124" t="s">
        <v>220</v>
      </c>
      <c r="R5" s="124" t="s">
        <v>219</v>
      </c>
      <c r="S5" s="126" t="s">
        <v>249</v>
      </c>
      <c r="T5" s="124" t="s">
        <v>207</v>
      </c>
      <c r="U5" s="126" t="s">
        <v>270</v>
      </c>
      <c r="V5" s="126" t="s">
        <v>268</v>
      </c>
      <c r="W5" s="124" t="s">
        <v>208</v>
      </c>
      <c r="X5" s="124"/>
      <c r="Y5" s="124" t="s">
        <v>209</v>
      </c>
      <c r="Z5" s="124"/>
      <c r="AA5" s="124" t="s">
        <v>210</v>
      </c>
      <c r="AB5" s="124"/>
      <c r="AC5" s="124" t="s">
        <v>211</v>
      </c>
      <c r="AD5" s="124"/>
      <c r="AE5" s="124" t="s">
        <v>212</v>
      </c>
      <c r="AF5" s="124" t="s">
        <v>213</v>
      </c>
      <c r="AG5" s="124" t="s">
        <v>214</v>
      </c>
      <c r="AH5" s="124" t="s">
        <v>215</v>
      </c>
      <c r="AI5" s="124" t="s">
        <v>216</v>
      </c>
      <c r="AJ5" s="447"/>
      <c r="AK5" s="447"/>
      <c r="AL5" s="447"/>
      <c r="AM5" s="459"/>
      <c r="AN5" s="471"/>
      <c r="AO5" s="474"/>
      <c r="AP5" s="471"/>
      <c r="AQ5" s="490"/>
      <c r="AR5" s="451"/>
      <c r="AS5" s="449"/>
    </row>
    <row r="6" spans="1:45" ht="74.25" customHeight="1" x14ac:dyDescent="0.45">
      <c r="A6" s="5" t="s">
        <v>180</v>
      </c>
      <c r="B6" s="6" t="s">
        <v>183</v>
      </c>
      <c r="C6" s="439" t="s">
        <v>102</v>
      </c>
      <c r="D6" s="20" t="s">
        <v>5</v>
      </c>
      <c r="E6" s="444" t="s">
        <v>116</v>
      </c>
      <c r="F6" s="444" t="s">
        <v>26</v>
      </c>
      <c r="G6" s="5" t="s">
        <v>34</v>
      </c>
      <c r="H6" s="7" t="s">
        <v>14</v>
      </c>
      <c r="I6" s="5" t="s">
        <v>83</v>
      </c>
      <c r="J6" s="5" t="s">
        <v>85</v>
      </c>
      <c r="K6" s="5" t="s">
        <v>84</v>
      </c>
      <c r="L6" s="8" t="s">
        <v>26</v>
      </c>
      <c r="M6" s="9" t="s">
        <v>11</v>
      </c>
      <c r="N6" s="5"/>
      <c r="O6" s="5"/>
      <c r="P6" s="62" t="str">
        <f>IFERROR(O6/N6,"No Programado")</f>
        <v>No Programado</v>
      </c>
      <c r="Q6" s="5">
        <v>1</v>
      </c>
      <c r="R6" s="96">
        <v>0</v>
      </c>
      <c r="S6" s="69">
        <f>IFERROR(R6/Q6,"No Programado")</f>
        <v>0</v>
      </c>
      <c r="T6" s="5"/>
      <c r="U6" s="5"/>
      <c r="V6" s="135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3">
        <f t="shared" ref="AJ6:AJ51" si="0">SUM(N6+Q6+T6+W6+Y6+AA6+AC6+AE6+AF6+AG6+AH6+AI6)</f>
        <v>1</v>
      </c>
      <c r="AK6" s="10">
        <f t="shared" ref="AK6:AK51" si="1">+O6+R6</f>
        <v>0</v>
      </c>
      <c r="AL6" s="27">
        <f>+AK6/AJ6</f>
        <v>0</v>
      </c>
      <c r="AM6" s="40" t="s">
        <v>70</v>
      </c>
      <c r="AN6" s="101"/>
      <c r="AO6" s="102"/>
      <c r="AP6" s="101"/>
      <c r="AQ6" s="103" t="s">
        <v>246</v>
      </c>
      <c r="AR6" s="45"/>
      <c r="AS6" s="46"/>
    </row>
    <row r="7" spans="1:45" ht="74.25" customHeight="1" x14ac:dyDescent="0.45">
      <c r="A7" s="5" t="s">
        <v>180</v>
      </c>
      <c r="B7" s="6" t="s">
        <v>183</v>
      </c>
      <c r="C7" s="440"/>
      <c r="D7" s="20" t="s">
        <v>5</v>
      </c>
      <c r="E7" s="444"/>
      <c r="F7" s="444"/>
      <c r="G7" s="5" t="s">
        <v>34</v>
      </c>
      <c r="H7" s="7" t="s">
        <v>15</v>
      </c>
      <c r="I7" s="5" t="s">
        <v>114</v>
      </c>
      <c r="J7" s="5" t="s">
        <v>38</v>
      </c>
      <c r="K7" s="5" t="s">
        <v>39</v>
      </c>
      <c r="L7" s="8" t="s">
        <v>26</v>
      </c>
      <c r="M7" s="9" t="s">
        <v>11</v>
      </c>
      <c r="N7" s="5"/>
      <c r="O7" s="5"/>
      <c r="P7" s="62" t="str">
        <f t="shared" ref="P7:P51" si="2">IFERROR(O7/N7,"No Programado")</f>
        <v>No Programado</v>
      </c>
      <c r="Q7" s="5"/>
      <c r="R7" s="5"/>
      <c r="S7" s="62" t="str">
        <f t="shared" ref="S7:S51" si="3">IFERROR(R7/Q7,"No Programado")</f>
        <v>No Programado</v>
      </c>
      <c r="T7" s="5"/>
      <c r="U7" s="5"/>
      <c r="V7" s="5"/>
      <c r="W7" s="5">
        <v>1</v>
      </c>
      <c r="X7" s="5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3">
        <f t="shared" si="0"/>
        <v>1</v>
      </c>
      <c r="AK7" s="10">
        <f t="shared" si="1"/>
        <v>0</v>
      </c>
      <c r="AL7" s="27">
        <f t="shared" ref="AL7:AL51" si="4">+AK7/AJ7</f>
        <v>0</v>
      </c>
      <c r="AM7" s="40" t="s">
        <v>70</v>
      </c>
      <c r="AN7" s="101"/>
      <c r="AO7" s="102"/>
      <c r="AP7" s="101"/>
      <c r="AQ7" s="103"/>
      <c r="AR7" s="45"/>
      <c r="AS7" s="46"/>
    </row>
    <row r="8" spans="1:45" ht="74.25" customHeight="1" x14ac:dyDescent="0.45">
      <c r="A8" s="5" t="s">
        <v>180</v>
      </c>
      <c r="B8" s="6" t="s">
        <v>183</v>
      </c>
      <c r="C8" s="440"/>
      <c r="D8" s="20" t="s">
        <v>5</v>
      </c>
      <c r="E8" s="444"/>
      <c r="F8" s="444"/>
      <c r="G8" s="5" t="s">
        <v>34</v>
      </c>
      <c r="H8" s="7" t="s">
        <v>28</v>
      </c>
      <c r="I8" s="5" t="s">
        <v>115</v>
      </c>
      <c r="J8" s="5" t="s">
        <v>37</v>
      </c>
      <c r="K8" s="5" t="s">
        <v>40</v>
      </c>
      <c r="L8" s="8" t="s">
        <v>26</v>
      </c>
      <c r="M8" s="9" t="s">
        <v>11</v>
      </c>
      <c r="N8" s="5"/>
      <c r="O8" s="5"/>
      <c r="P8" s="62" t="str">
        <f t="shared" si="2"/>
        <v>No Programado</v>
      </c>
      <c r="Q8" s="5"/>
      <c r="R8" s="5"/>
      <c r="S8" s="62" t="str">
        <f t="shared" si="3"/>
        <v>No Programado</v>
      </c>
      <c r="T8" s="5"/>
      <c r="U8" s="5"/>
      <c r="V8" s="5"/>
      <c r="W8" s="5">
        <v>1</v>
      </c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23">
        <f t="shared" si="0"/>
        <v>1</v>
      </c>
      <c r="AK8" s="10">
        <f t="shared" si="1"/>
        <v>0</v>
      </c>
      <c r="AL8" s="27">
        <f t="shared" si="4"/>
        <v>0</v>
      </c>
      <c r="AM8" s="40" t="s">
        <v>70</v>
      </c>
      <c r="AN8" s="101"/>
      <c r="AO8" s="102"/>
      <c r="AP8" s="101"/>
      <c r="AQ8" s="103"/>
      <c r="AR8" s="45"/>
      <c r="AS8" s="46"/>
    </row>
    <row r="9" spans="1:45" s="22" customFormat="1" ht="74.25" customHeight="1" x14ac:dyDescent="0.45">
      <c r="A9" s="25" t="s">
        <v>180</v>
      </c>
      <c r="B9" s="32" t="s">
        <v>183</v>
      </c>
      <c r="C9" s="440"/>
      <c r="D9" s="33" t="s">
        <v>5</v>
      </c>
      <c r="E9" s="441" t="s">
        <v>191</v>
      </c>
      <c r="F9" s="442"/>
      <c r="G9" s="442"/>
      <c r="H9" s="442"/>
      <c r="I9" s="442"/>
      <c r="J9" s="442"/>
      <c r="K9" s="442"/>
      <c r="L9" s="443"/>
      <c r="M9" s="11" t="s">
        <v>12</v>
      </c>
      <c r="N9" s="13">
        <f>SUM(N6:N8)</f>
        <v>0</v>
      </c>
      <c r="O9" s="13">
        <f t="shared" ref="O9:AH9" si="5">SUM(O6:O8)</f>
        <v>0</v>
      </c>
      <c r="P9" s="62" t="str">
        <f>IFERROR(O9/N9,"No Programado")</f>
        <v>No Programado</v>
      </c>
      <c r="Q9" s="13">
        <f t="shared" si="5"/>
        <v>1</v>
      </c>
      <c r="R9" s="13">
        <f t="shared" si="5"/>
        <v>0</v>
      </c>
      <c r="S9" s="70">
        <f>IFERROR(R9/Q9,"No Programado")</f>
        <v>0</v>
      </c>
      <c r="T9" s="13">
        <f t="shared" si="5"/>
        <v>0</v>
      </c>
      <c r="U9" s="13">
        <f>SUM(U6:U8)</f>
        <v>0</v>
      </c>
      <c r="V9" s="86" t="str">
        <f>IFERROR(U9/T9,"0")</f>
        <v>0</v>
      </c>
      <c r="W9" s="13">
        <f t="shared" si="5"/>
        <v>2</v>
      </c>
      <c r="X9" s="13">
        <f t="shared" si="5"/>
        <v>0</v>
      </c>
      <c r="Y9" s="13">
        <f t="shared" si="5"/>
        <v>0</v>
      </c>
      <c r="Z9" s="13">
        <f t="shared" si="5"/>
        <v>0</v>
      </c>
      <c r="AA9" s="13">
        <f t="shared" si="5"/>
        <v>0</v>
      </c>
      <c r="AB9" s="13">
        <f t="shared" si="5"/>
        <v>0</v>
      </c>
      <c r="AC9" s="13">
        <f t="shared" si="5"/>
        <v>0</v>
      </c>
      <c r="AD9" s="13">
        <f t="shared" si="5"/>
        <v>0</v>
      </c>
      <c r="AE9" s="13">
        <f t="shared" si="5"/>
        <v>0</v>
      </c>
      <c r="AF9" s="13">
        <f t="shared" si="5"/>
        <v>0</v>
      </c>
      <c r="AG9" s="13">
        <f t="shared" si="5"/>
        <v>0</v>
      </c>
      <c r="AH9" s="13">
        <f t="shared" si="5"/>
        <v>0</v>
      </c>
      <c r="AI9" s="13">
        <f>SUM(AI6:AI8)</f>
        <v>0</v>
      </c>
      <c r="AJ9" s="23">
        <f t="shared" si="0"/>
        <v>3</v>
      </c>
      <c r="AK9" s="23">
        <f t="shared" si="1"/>
        <v>0</v>
      </c>
      <c r="AL9" s="34">
        <f t="shared" si="4"/>
        <v>0</v>
      </c>
      <c r="AM9" s="41" t="s">
        <v>109</v>
      </c>
      <c r="AN9" s="104"/>
      <c r="AO9" s="105"/>
      <c r="AP9" s="104"/>
      <c r="AQ9" s="106"/>
      <c r="AR9" s="45"/>
      <c r="AS9" s="46"/>
    </row>
    <row r="10" spans="1:45" ht="250.5" customHeight="1" x14ac:dyDescent="0.45">
      <c r="A10" s="5" t="s">
        <v>181</v>
      </c>
      <c r="B10" s="6" t="s">
        <v>182</v>
      </c>
      <c r="C10" s="439" t="s">
        <v>41</v>
      </c>
      <c r="D10" s="20" t="s">
        <v>6</v>
      </c>
      <c r="E10" s="444" t="s">
        <v>82</v>
      </c>
      <c r="F10" s="444" t="s">
        <v>26</v>
      </c>
      <c r="G10" s="5" t="s">
        <v>27</v>
      </c>
      <c r="H10" s="7" t="s">
        <v>14</v>
      </c>
      <c r="I10" s="5" t="s">
        <v>86</v>
      </c>
      <c r="J10" s="5" t="s">
        <v>117</v>
      </c>
      <c r="K10" s="5" t="s">
        <v>43</v>
      </c>
      <c r="L10" s="14" t="s">
        <v>26</v>
      </c>
      <c r="M10" s="9" t="s">
        <v>11</v>
      </c>
      <c r="N10" s="10">
        <v>1</v>
      </c>
      <c r="O10" s="67">
        <v>0</v>
      </c>
      <c r="P10" s="69">
        <f>+O10/N10</f>
        <v>0</v>
      </c>
      <c r="Q10" s="10"/>
      <c r="R10" s="10"/>
      <c r="S10" s="62" t="str">
        <f>IFERROR(R10/Q10,"No Programado")</f>
        <v>No Programado</v>
      </c>
      <c r="T10" s="10"/>
      <c r="U10" s="10"/>
      <c r="V10" s="135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23">
        <f t="shared" si="0"/>
        <v>1</v>
      </c>
      <c r="AK10" s="10">
        <f t="shared" si="1"/>
        <v>0</v>
      </c>
      <c r="AL10" s="27">
        <f t="shared" si="4"/>
        <v>0</v>
      </c>
      <c r="AM10" s="40" t="s">
        <v>74</v>
      </c>
      <c r="AN10" s="101"/>
      <c r="AO10" s="102" t="s">
        <v>235</v>
      </c>
      <c r="AP10" s="101"/>
      <c r="AQ10" s="103"/>
      <c r="AR10" s="45"/>
      <c r="AS10" s="46"/>
    </row>
    <row r="11" spans="1:45" ht="149.25" customHeight="1" x14ac:dyDescent="0.45">
      <c r="A11" s="5" t="s">
        <v>181</v>
      </c>
      <c r="B11" s="6" t="s">
        <v>182</v>
      </c>
      <c r="C11" s="440"/>
      <c r="D11" s="20" t="s">
        <v>6</v>
      </c>
      <c r="E11" s="444"/>
      <c r="F11" s="444"/>
      <c r="G11" s="5" t="s">
        <v>27</v>
      </c>
      <c r="H11" s="7" t="s">
        <v>15</v>
      </c>
      <c r="I11" s="5" t="s">
        <v>87</v>
      </c>
      <c r="J11" s="5" t="s">
        <v>42</v>
      </c>
      <c r="K11" s="5" t="s">
        <v>64</v>
      </c>
      <c r="L11" s="14" t="s">
        <v>26</v>
      </c>
      <c r="M11" s="9" t="s">
        <v>11</v>
      </c>
      <c r="N11" s="10"/>
      <c r="O11" s="36"/>
      <c r="P11" s="62" t="str">
        <f t="shared" si="2"/>
        <v>No Programado</v>
      </c>
      <c r="Q11" s="10">
        <v>1</v>
      </c>
      <c r="R11" s="67">
        <v>0</v>
      </c>
      <c r="S11" s="69">
        <f t="shared" si="3"/>
        <v>0</v>
      </c>
      <c r="T11" s="10"/>
      <c r="U11" s="10"/>
      <c r="V11" s="135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23">
        <f t="shared" si="0"/>
        <v>1</v>
      </c>
      <c r="AK11" s="10">
        <f t="shared" si="1"/>
        <v>0</v>
      </c>
      <c r="AL11" s="27">
        <f t="shared" si="4"/>
        <v>0</v>
      </c>
      <c r="AM11" s="42" t="s">
        <v>44</v>
      </c>
      <c r="AN11" s="101"/>
      <c r="AO11" s="102"/>
      <c r="AP11" s="107"/>
      <c r="AQ11" s="103" t="s">
        <v>247</v>
      </c>
      <c r="AR11" s="45"/>
      <c r="AS11" s="46"/>
    </row>
    <row r="12" spans="1:45" ht="74.25" customHeight="1" x14ac:dyDescent="0.45">
      <c r="A12" s="5" t="s">
        <v>181</v>
      </c>
      <c r="B12" s="6" t="s">
        <v>182</v>
      </c>
      <c r="C12" s="440"/>
      <c r="D12" s="20" t="s">
        <v>6</v>
      </c>
      <c r="E12" s="444"/>
      <c r="F12" s="444"/>
      <c r="G12" s="5" t="s">
        <v>27</v>
      </c>
      <c r="H12" s="7" t="s">
        <v>28</v>
      </c>
      <c r="I12" s="5" t="s">
        <v>120</v>
      </c>
      <c r="J12" s="5" t="s">
        <v>121</v>
      </c>
      <c r="K12" s="5" t="s">
        <v>43</v>
      </c>
      <c r="L12" s="14" t="s">
        <v>26</v>
      </c>
      <c r="M12" s="9" t="s">
        <v>11</v>
      </c>
      <c r="N12" s="10"/>
      <c r="O12" s="36"/>
      <c r="P12" s="62" t="str">
        <f t="shared" si="2"/>
        <v>No Programado</v>
      </c>
      <c r="Q12" s="10"/>
      <c r="R12" s="10"/>
      <c r="S12" s="62" t="str">
        <f t="shared" si="3"/>
        <v>No Programado</v>
      </c>
      <c r="T12" s="10">
        <v>1</v>
      </c>
      <c r="U12" s="134">
        <v>0</v>
      </c>
      <c r="V12" s="137">
        <f>+U12/T12</f>
        <v>0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23">
        <f t="shared" si="0"/>
        <v>1</v>
      </c>
      <c r="AK12" s="10">
        <f t="shared" si="1"/>
        <v>0</v>
      </c>
      <c r="AL12" s="27">
        <f t="shared" si="4"/>
        <v>0</v>
      </c>
      <c r="AM12" s="42" t="s">
        <v>71</v>
      </c>
      <c r="AN12" s="101"/>
      <c r="AO12" s="102"/>
      <c r="AP12" s="101"/>
      <c r="AQ12" s="103"/>
      <c r="AR12" s="45"/>
      <c r="AS12" s="46"/>
    </row>
    <row r="13" spans="1:45" s="80" customFormat="1" ht="74.25" customHeight="1" x14ac:dyDescent="0.45">
      <c r="A13" s="11" t="s">
        <v>181</v>
      </c>
      <c r="B13" s="76" t="s">
        <v>182</v>
      </c>
      <c r="C13" s="440"/>
      <c r="D13" s="33" t="s">
        <v>6</v>
      </c>
      <c r="E13" s="441" t="s">
        <v>192</v>
      </c>
      <c r="F13" s="442"/>
      <c r="G13" s="442"/>
      <c r="H13" s="442"/>
      <c r="I13" s="442"/>
      <c r="J13" s="442"/>
      <c r="K13" s="442"/>
      <c r="L13" s="443"/>
      <c r="M13" s="11" t="s">
        <v>221</v>
      </c>
      <c r="N13" s="13">
        <f>SUM(N10:N12)</f>
        <v>1</v>
      </c>
      <c r="O13" s="13">
        <f>SUM(O10:O12)</f>
        <v>0</v>
      </c>
      <c r="P13" s="70">
        <f>+O13/N13</f>
        <v>0</v>
      </c>
      <c r="Q13" s="13">
        <f>SUM(Q10:Q12)</f>
        <v>1</v>
      </c>
      <c r="R13" s="13">
        <f>SUM(R10,R11,R12)</f>
        <v>0</v>
      </c>
      <c r="S13" s="70">
        <f>+R13/Q13</f>
        <v>0</v>
      </c>
      <c r="T13" s="13">
        <f>SUM(N10:N12)</f>
        <v>1</v>
      </c>
      <c r="U13" s="13">
        <f t="shared" ref="U13:AI13" ca="1" si="6">SUM(U10:U37)</f>
        <v>0</v>
      </c>
      <c r="V13" s="138">
        <f ca="1">+U13/T13</f>
        <v>0</v>
      </c>
      <c r="W13" s="13">
        <f t="shared" ca="1" si="6"/>
        <v>0</v>
      </c>
      <c r="X13" s="13">
        <f t="shared" ca="1" si="6"/>
        <v>0</v>
      </c>
      <c r="Y13" s="13">
        <f t="shared" ca="1" si="6"/>
        <v>0</v>
      </c>
      <c r="Z13" s="13">
        <f t="shared" ca="1" si="6"/>
        <v>0</v>
      </c>
      <c r="AA13" s="13">
        <f t="shared" ca="1" si="6"/>
        <v>0</v>
      </c>
      <c r="AB13" s="13">
        <f t="shared" ca="1" si="6"/>
        <v>0</v>
      </c>
      <c r="AC13" s="13">
        <f t="shared" ca="1" si="6"/>
        <v>0</v>
      </c>
      <c r="AD13" s="13">
        <f t="shared" ca="1" si="6"/>
        <v>0</v>
      </c>
      <c r="AE13" s="13">
        <f t="shared" ca="1" si="6"/>
        <v>0</v>
      </c>
      <c r="AF13" s="13">
        <f t="shared" ca="1" si="6"/>
        <v>0</v>
      </c>
      <c r="AG13" s="13">
        <f t="shared" ca="1" si="6"/>
        <v>0</v>
      </c>
      <c r="AH13" s="13">
        <f t="shared" ca="1" si="6"/>
        <v>0</v>
      </c>
      <c r="AI13" s="13">
        <f t="shared" ca="1" si="6"/>
        <v>0</v>
      </c>
      <c r="AJ13" s="13">
        <f t="shared" ca="1" si="0"/>
        <v>0</v>
      </c>
      <c r="AK13" s="13">
        <f t="shared" si="1"/>
        <v>0</v>
      </c>
      <c r="AL13" s="77">
        <f t="shared" ca="1" si="4"/>
        <v>0</v>
      </c>
      <c r="AM13" s="41" t="s">
        <v>72</v>
      </c>
      <c r="AN13" s="108"/>
      <c r="AO13" s="109"/>
      <c r="AP13" s="108"/>
      <c r="AQ13" s="110"/>
      <c r="AR13" s="78"/>
      <c r="AS13" s="79"/>
    </row>
    <row r="14" spans="1:45" ht="74.25" customHeight="1" x14ac:dyDescent="0.45">
      <c r="A14" s="5" t="s">
        <v>181</v>
      </c>
      <c r="B14" s="6" t="s">
        <v>182</v>
      </c>
      <c r="C14" s="439" t="s">
        <v>103</v>
      </c>
      <c r="D14" s="20" t="s">
        <v>7</v>
      </c>
      <c r="E14" s="444" t="s">
        <v>104</v>
      </c>
      <c r="F14" s="5" t="s">
        <v>26</v>
      </c>
      <c r="G14" s="5" t="s">
        <v>27</v>
      </c>
      <c r="H14" s="7" t="s">
        <v>14</v>
      </c>
      <c r="I14" s="5" t="s">
        <v>118</v>
      </c>
      <c r="J14" s="18" t="s">
        <v>90</v>
      </c>
      <c r="K14" s="5" t="s">
        <v>88</v>
      </c>
      <c r="L14" s="15" t="s">
        <v>26</v>
      </c>
      <c r="M14" s="9" t="s">
        <v>11</v>
      </c>
      <c r="N14" s="16"/>
      <c r="O14" s="16"/>
      <c r="P14" s="62" t="str">
        <f t="shared" si="2"/>
        <v>No Programado</v>
      </c>
      <c r="Q14" s="16"/>
      <c r="R14" s="16"/>
      <c r="S14" s="62" t="str">
        <f t="shared" si="3"/>
        <v>No Programado</v>
      </c>
      <c r="T14" s="10">
        <v>1</v>
      </c>
      <c r="U14" s="10">
        <v>0</v>
      </c>
      <c r="V14" s="136">
        <f>IFERROR(U14/T14,"No Programado")</f>
        <v>0</v>
      </c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23">
        <f t="shared" si="0"/>
        <v>1</v>
      </c>
      <c r="AK14" s="10">
        <f t="shared" si="1"/>
        <v>0</v>
      </c>
      <c r="AL14" s="27">
        <f t="shared" si="4"/>
        <v>0</v>
      </c>
      <c r="AM14" s="42" t="s">
        <v>91</v>
      </c>
      <c r="AN14" s="101"/>
      <c r="AO14" s="102"/>
      <c r="AP14" s="101"/>
      <c r="AQ14" s="103"/>
      <c r="AR14" s="45"/>
      <c r="AS14" s="46"/>
    </row>
    <row r="15" spans="1:45" ht="74.25" customHeight="1" x14ac:dyDescent="0.45">
      <c r="A15" s="5" t="s">
        <v>181</v>
      </c>
      <c r="B15" s="6" t="s">
        <v>182</v>
      </c>
      <c r="C15" s="440"/>
      <c r="D15" s="20" t="s">
        <v>7</v>
      </c>
      <c r="E15" s="444"/>
      <c r="F15" s="5" t="s">
        <v>26</v>
      </c>
      <c r="G15" s="5" t="s">
        <v>27</v>
      </c>
      <c r="H15" s="7" t="s">
        <v>15</v>
      </c>
      <c r="I15" s="5" t="s">
        <v>65</v>
      </c>
      <c r="J15" s="18" t="s">
        <v>45</v>
      </c>
      <c r="K15" s="5" t="s">
        <v>89</v>
      </c>
      <c r="L15" s="14" t="s">
        <v>26</v>
      </c>
      <c r="M15" s="9" t="s">
        <v>11</v>
      </c>
      <c r="N15" s="10"/>
      <c r="O15" s="16"/>
      <c r="P15" s="62" t="str">
        <f t="shared" si="2"/>
        <v>No Programado</v>
      </c>
      <c r="Q15" s="16"/>
      <c r="R15" s="16"/>
      <c r="S15" s="62" t="str">
        <f t="shared" si="3"/>
        <v>No Programado</v>
      </c>
      <c r="T15" s="10"/>
      <c r="U15" s="10"/>
      <c r="V15" s="139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>
        <v>1</v>
      </c>
      <c r="AI15" s="10"/>
      <c r="AJ15" s="23">
        <f t="shared" si="0"/>
        <v>1</v>
      </c>
      <c r="AK15" s="10">
        <f t="shared" si="1"/>
        <v>0</v>
      </c>
      <c r="AL15" s="27">
        <f t="shared" si="4"/>
        <v>0</v>
      </c>
      <c r="AM15" s="40" t="s">
        <v>92</v>
      </c>
      <c r="AN15" s="101"/>
      <c r="AO15" s="102"/>
      <c r="AP15" s="101"/>
      <c r="AQ15" s="103"/>
      <c r="AR15" s="45"/>
      <c r="AS15" s="46"/>
    </row>
    <row r="16" spans="1:45" ht="74.25" customHeight="1" x14ac:dyDescent="0.45">
      <c r="A16" s="5" t="s">
        <v>181</v>
      </c>
      <c r="B16" s="6" t="s">
        <v>182</v>
      </c>
      <c r="C16" s="440"/>
      <c r="D16" s="20" t="s">
        <v>7</v>
      </c>
      <c r="E16" s="444"/>
      <c r="F16" s="5" t="s">
        <v>26</v>
      </c>
      <c r="G16" s="5" t="s">
        <v>27</v>
      </c>
      <c r="H16" s="7" t="s">
        <v>28</v>
      </c>
      <c r="I16" s="5" t="s">
        <v>66</v>
      </c>
      <c r="J16" s="5" t="s">
        <v>46</v>
      </c>
      <c r="K16" s="5" t="s">
        <v>89</v>
      </c>
      <c r="L16" s="14" t="s">
        <v>132</v>
      </c>
      <c r="M16" s="9" t="s">
        <v>11</v>
      </c>
      <c r="N16" s="10"/>
      <c r="O16" s="16"/>
      <c r="P16" s="62" t="str">
        <f t="shared" si="2"/>
        <v>No Programado</v>
      </c>
      <c r="Q16" s="16"/>
      <c r="R16" s="16"/>
      <c r="S16" s="62" t="str">
        <f t="shared" si="3"/>
        <v>No Programado</v>
      </c>
      <c r="T16" s="10"/>
      <c r="U16" s="10"/>
      <c r="V16" s="139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>
        <v>1</v>
      </c>
      <c r="AI16" s="10"/>
      <c r="AJ16" s="23">
        <f t="shared" si="0"/>
        <v>1</v>
      </c>
      <c r="AK16" s="10">
        <f t="shared" si="1"/>
        <v>0</v>
      </c>
      <c r="AL16" s="27">
        <f t="shared" si="4"/>
        <v>0</v>
      </c>
      <c r="AM16" s="40" t="s">
        <v>93</v>
      </c>
      <c r="AN16" s="101"/>
      <c r="AO16" s="102"/>
      <c r="AP16" s="101"/>
      <c r="AQ16" s="103"/>
      <c r="AR16" s="45"/>
      <c r="AS16" s="46"/>
    </row>
    <row r="17" spans="1:45" s="80" customFormat="1" ht="74.25" customHeight="1" x14ac:dyDescent="0.45">
      <c r="A17" s="11" t="s">
        <v>181</v>
      </c>
      <c r="B17" s="76" t="s">
        <v>182</v>
      </c>
      <c r="C17" s="440"/>
      <c r="D17" s="33" t="s">
        <v>7</v>
      </c>
      <c r="E17" s="441" t="s">
        <v>193</v>
      </c>
      <c r="F17" s="442"/>
      <c r="G17" s="442"/>
      <c r="H17" s="442"/>
      <c r="I17" s="442"/>
      <c r="J17" s="442"/>
      <c r="K17" s="442"/>
      <c r="L17" s="443"/>
      <c r="M17" s="11" t="s">
        <v>222</v>
      </c>
      <c r="N17" s="13">
        <f>+N16</f>
        <v>0</v>
      </c>
      <c r="O17" s="13">
        <f t="shared" ref="O17:AG17" si="7">+O16</f>
        <v>0</v>
      </c>
      <c r="P17" s="70" t="str">
        <f t="shared" si="2"/>
        <v>No Programado</v>
      </c>
      <c r="Q17" s="13">
        <f>+Q16</f>
        <v>0</v>
      </c>
      <c r="R17" s="13">
        <f t="shared" si="7"/>
        <v>0</v>
      </c>
      <c r="S17" s="70" t="str">
        <f t="shared" si="3"/>
        <v>No Programado</v>
      </c>
      <c r="T17" s="13">
        <f>+T16</f>
        <v>0</v>
      </c>
      <c r="U17" s="13">
        <f t="shared" si="7"/>
        <v>0</v>
      </c>
      <c r="V17" s="138" t="str">
        <f>IFERROR(U17/T17,"0")</f>
        <v>0</v>
      </c>
      <c r="W17" s="13">
        <f>+W16</f>
        <v>0</v>
      </c>
      <c r="X17" s="13">
        <f t="shared" si="7"/>
        <v>0</v>
      </c>
      <c r="Y17" s="13">
        <f t="shared" si="7"/>
        <v>0</v>
      </c>
      <c r="Z17" s="13">
        <f t="shared" si="7"/>
        <v>0</v>
      </c>
      <c r="AA17" s="13">
        <f t="shared" si="7"/>
        <v>0</v>
      </c>
      <c r="AB17" s="13">
        <f t="shared" si="7"/>
        <v>0</v>
      </c>
      <c r="AC17" s="13">
        <f t="shared" si="7"/>
        <v>0</v>
      </c>
      <c r="AD17" s="13">
        <f t="shared" si="7"/>
        <v>0</v>
      </c>
      <c r="AE17" s="13">
        <f t="shared" si="7"/>
        <v>0</v>
      </c>
      <c r="AF17" s="13">
        <f t="shared" si="7"/>
        <v>0</v>
      </c>
      <c r="AG17" s="13">
        <f t="shared" si="7"/>
        <v>0</v>
      </c>
      <c r="AH17" s="13">
        <f>+AH16</f>
        <v>1</v>
      </c>
      <c r="AI17" s="13">
        <f>+AI16</f>
        <v>0</v>
      </c>
      <c r="AJ17" s="13">
        <f t="shared" si="0"/>
        <v>1</v>
      </c>
      <c r="AK17" s="13">
        <f t="shared" si="1"/>
        <v>0</v>
      </c>
      <c r="AL17" s="77">
        <f>+AK17/AJ17</f>
        <v>0</v>
      </c>
      <c r="AM17" s="41" t="s">
        <v>73</v>
      </c>
      <c r="AN17" s="108"/>
      <c r="AO17" s="109"/>
      <c r="AP17" s="108"/>
      <c r="AQ17" s="110"/>
      <c r="AR17" s="78"/>
      <c r="AS17" s="79"/>
    </row>
    <row r="18" spans="1:45" ht="74.25" customHeight="1" x14ac:dyDescent="0.45">
      <c r="A18" s="5" t="s">
        <v>181</v>
      </c>
      <c r="B18" s="6" t="s">
        <v>182</v>
      </c>
      <c r="C18" s="439" t="s">
        <v>67</v>
      </c>
      <c r="D18" s="20" t="s">
        <v>9</v>
      </c>
      <c r="E18" s="5" t="s">
        <v>105</v>
      </c>
      <c r="F18" s="5" t="s">
        <v>26</v>
      </c>
      <c r="G18" s="5" t="s">
        <v>27</v>
      </c>
      <c r="H18" s="7" t="s">
        <v>14</v>
      </c>
      <c r="I18" s="5" t="s">
        <v>271</v>
      </c>
      <c r="J18" s="5" t="s">
        <v>47</v>
      </c>
      <c r="K18" s="5" t="s">
        <v>48</v>
      </c>
      <c r="L18" s="17" t="s">
        <v>26</v>
      </c>
      <c r="M18" s="9" t="s">
        <v>11</v>
      </c>
      <c r="N18" s="10">
        <v>10</v>
      </c>
      <c r="O18" s="10">
        <v>18</v>
      </c>
      <c r="P18" s="95">
        <f>IFERROR(O18/N18,"No Programado")</f>
        <v>1.8</v>
      </c>
      <c r="Q18" s="10">
        <v>10</v>
      </c>
      <c r="R18" s="10">
        <v>8</v>
      </c>
      <c r="S18" s="95">
        <f>IFERROR(R18/Q18,"No Programado")</f>
        <v>0.8</v>
      </c>
      <c r="T18" s="10">
        <v>10</v>
      </c>
      <c r="U18" s="10">
        <v>14</v>
      </c>
      <c r="V18" s="140">
        <f>+U18/T18</f>
        <v>1.4</v>
      </c>
      <c r="W18" s="10">
        <v>10</v>
      </c>
      <c r="X18" s="10"/>
      <c r="Y18" s="10">
        <v>10</v>
      </c>
      <c r="Z18" s="10"/>
      <c r="AA18" s="10">
        <v>10</v>
      </c>
      <c r="AB18" s="10"/>
      <c r="AC18" s="10">
        <v>10</v>
      </c>
      <c r="AD18" s="10"/>
      <c r="AE18" s="10">
        <v>10</v>
      </c>
      <c r="AF18" s="10">
        <v>10</v>
      </c>
      <c r="AG18" s="10">
        <v>10</v>
      </c>
      <c r="AH18" s="10">
        <v>10</v>
      </c>
      <c r="AI18" s="10">
        <v>10</v>
      </c>
      <c r="AJ18" s="23">
        <f t="shared" si="0"/>
        <v>120</v>
      </c>
      <c r="AK18" s="10">
        <f>+O18+R18</f>
        <v>26</v>
      </c>
      <c r="AL18" s="27">
        <f>+AK18/AJ18</f>
        <v>0.21666666666666667</v>
      </c>
      <c r="AM18" s="42" t="s">
        <v>25</v>
      </c>
      <c r="AN18" s="101" t="s">
        <v>236</v>
      </c>
      <c r="AO18" s="102" t="s">
        <v>218</v>
      </c>
      <c r="AP18" s="101" t="s">
        <v>237</v>
      </c>
      <c r="AQ18" s="103"/>
      <c r="AR18" s="45" t="s">
        <v>272</v>
      </c>
      <c r="AS18" s="46"/>
    </row>
    <row r="19" spans="1:45" s="75" customFormat="1" ht="74.25" customHeight="1" x14ac:dyDescent="0.45">
      <c r="A19" s="9" t="s">
        <v>181</v>
      </c>
      <c r="B19" s="71" t="s">
        <v>182</v>
      </c>
      <c r="C19" s="440"/>
      <c r="D19" s="7" t="s">
        <v>9</v>
      </c>
      <c r="E19" s="441" t="s">
        <v>194</v>
      </c>
      <c r="F19" s="442"/>
      <c r="G19" s="442"/>
      <c r="H19" s="442"/>
      <c r="I19" s="442"/>
      <c r="J19" s="442"/>
      <c r="K19" s="442"/>
      <c r="L19" s="443"/>
      <c r="M19" s="11" t="s">
        <v>223</v>
      </c>
      <c r="N19" s="12">
        <f>+N18</f>
        <v>10</v>
      </c>
      <c r="O19" s="12">
        <f t="shared" ref="O19:AI19" si="8">+O18</f>
        <v>18</v>
      </c>
      <c r="P19" s="63">
        <f t="shared" si="2"/>
        <v>1.8</v>
      </c>
      <c r="Q19" s="12">
        <f t="shared" si="8"/>
        <v>10</v>
      </c>
      <c r="R19" s="12">
        <f t="shared" si="8"/>
        <v>8</v>
      </c>
      <c r="S19" s="63">
        <f t="shared" si="3"/>
        <v>0.8</v>
      </c>
      <c r="T19" s="12">
        <f>+T18</f>
        <v>10</v>
      </c>
      <c r="U19" s="12">
        <f>+U18</f>
        <v>14</v>
      </c>
      <c r="V19" s="141">
        <f>+U19/T19</f>
        <v>1.4</v>
      </c>
      <c r="W19" s="12">
        <f t="shared" si="8"/>
        <v>10</v>
      </c>
      <c r="X19" s="12"/>
      <c r="Y19" s="12">
        <f t="shared" si="8"/>
        <v>10</v>
      </c>
      <c r="Z19" s="12"/>
      <c r="AA19" s="12">
        <f t="shared" si="8"/>
        <v>10</v>
      </c>
      <c r="AB19" s="12"/>
      <c r="AC19" s="12">
        <f t="shared" si="8"/>
        <v>10</v>
      </c>
      <c r="AD19" s="12"/>
      <c r="AE19" s="12">
        <f t="shared" si="8"/>
        <v>10</v>
      </c>
      <c r="AF19" s="12">
        <f t="shared" si="8"/>
        <v>10</v>
      </c>
      <c r="AG19" s="12">
        <f t="shared" si="8"/>
        <v>10</v>
      </c>
      <c r="AH19" s="12">
        <f t="shared" si="8"/>
        <v>10</v>
      </c>
      <c r="AI19" s="12">
        <f t="shared" si="8"/>
        <v>10</v>
      </c>
      <c r="AJ19" s="13">
        <f t="shared" si="0"/>
        <v>120</v>
      </c>
      <c r="AK19" s="12">
        <f t="shared" si="1"/>
        <v>26</v>
      </c>
      <c r="AL19" s="72">
        <f>+AK19/AJ19</f>
        <v>0.21666666666666667</v>
      </c>
      <c r="AM19" s="41" t="s">
        <v>50</v>
      </c>
      <c r="AN19" s="111"/>
      <c r="AO19" s="112"/>
      <c r="AP19" s="111"/>
      <c r="AQ19" s="113"/>
      <c r="AR19" s="73"/>
      <c r="AS19" s="74"/>
    </row>
    <row r="20" spans="1:45" ht="74.25" customHeight="1" x14ac:dyDescent="0.45">
      <c r="A20" s="5" t="s">
        <v>180</v>
      </c>
      <c r="B20" s="6" t="s">
        <v>183</v>
      </c>
      <c r="C20" s="439" t="s">
        <v>68</v>
      </c>
      <c r="D20" s="20" t="s">
        <v>10</v>
      </c>
      <c r="E20" s="444" t="s">
        <v>107</v>
      </c>
      <c r="F20" s="444" t="s">
        <v>26</v>
      </c>
      <c r="G20" s="5" t="s">
        <v>27</v>
      </c>
      <c r="H20" s="7" t="s">
        <v>14</v>
      </c>
      <c r="I20" s="5" t="s">
        <v>94</v>
      </c>
      <c r="J20" s="5" t="s">
        <v>51</v>
      </c>
      <c r="K20" s="5" t="s">
        <v>95</v>
      </c>
      <c r="L20" s="14" t="s">
        <v>26</v>
      </c>
      <c r="M20" s="9" t="s">
        <v>11</v>
      </c>
      <c r="N20" s="10">
        <v>1</v>
      </c>
      <c r="O20" s="67">
        <v>0</v>
      </c>
      <c r="P20" s="69">
        <f>IFERROR(O20/N20,"No Programado")</f>
        <v>0</v>
      </c>
      <c r="Q20" s="10"/>
      <c r="R20" s="97">
        <v>1</v>
      </c>
      <c r="S20" s="95">
        <v>1</v>
      </c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23">
        <f t="shared" si="0"/>
        <v>1</v>
      </c>
      <c r="AK20" s="10">
        <f t="shared" si="1"/>
        <v>1</v>
      </c>
      <c r="AL20" s="27">
        <f>+AK20/AJ20</f>
        <v>1</v>
      </c>
      <c r="AM20" s="42" t="s">
        <v>110</v>
      </c>
      <c r="AN20" s="101" t="s">
        <v>238</v>
      </c>
      <c r="AO20" s="102"/>
      <c r="AP20" s="101" t="s">
        <v>239</v>
      </c>
      <c r="AQ20" s="103"/>
      <c r="AR20" s="45"/>
      <c r="AS20" s="46"/>
    </row>
    <row r="21" spans="1:45" ht="74.25" customHeight="1" x14ac:dyDescent="0.45">
      <c r="A21" s="5" t="s">
        <v>180</v>
      </c>
      <c r="B21" s="6" t="s">
        <v>183</v>
      </c>
      <c r="C21" s="440"/>
      <c r="D21" s="20" t="s">
        <v>10</v>
      </c>
      <c r="E21" s="444"/>
      <c r="F21" s="444"/>
      <c r="G21" s="5" t="s">
        <v>27</v>
      </c>
      <c r="H21" s="7" t="s">
        <v>15</v>
      </c>
      <c r="I21" s="143" t="s">
        <v>54</v>
      </c>
      <c r="J21" s="5"/>
      <c r="K21" s="5" t="s">
        <v>122</v>
      </c>
      <c r="L21" s="14" t="s">
        <v>26</v>
      </c>
      <c r="M21" s="9" t="s">
        <v>11</v>
      </c>
      <c r="N21" s="10"/>
      <c r="O21" s="10"/>
      <c r="P21" s="62" t="str">
        <f t="shared" si="2"/>
        <v>No Programado</v>
      </c>
      <c r="Q21" s="10"/>
      <c r="R21" s="10"/>
      <c r="S21" s="62" t="str">
        <f t="shared" si="3"/>
        <v>No Programado</v>
      </c>
      <c r="T21" s="10">
        <v>3</v>
      </c>
      <c r="U21" s="10">
        <v>9</v>
      </c>
      <c r="V21" s="144">
        <f>+U21/T21</f>
        <v>3</v>
      </c>
      <c r="W21" s="10"/>
      <c r="X21" s="10"/>
      <c r="Y21" s="10"/>
      <c r="Z21" s="10"/>
      <c r="AA21" s="10">
        <v>3</v>
      </c>
      <c r="AB21" s="10"/>
      <c r="AC21" s="10"/>
      <c r="AD21" s="10"/>
      <c r="AE21" s="10"/>
      <c r="AF21" s="10">
        <v>3</v>
      </c>
      <c r="AG21" s="10"/>
      <c r="AH21" s="10"/>
      <c r="AI21" s="10">
        <v>3</v>
      </c>
      <c r="AJ21" s="23">
        <f t="shared" si="0"/>
        <v>12</v>
      </c>
      <c r="AK21" s="10">
        <f t="shared" si="1"/>
        <v>0</v>
      </c>
      <c r="AL21" s="27">
        <f t="shared" si="4"/>
        <v>0</v>
      </c>
      <c r="AM21" s="40" t="s">
        <v>81</v>
      </c>
      <c r="AN21" s="101"/>
      <c r="AO21" s="102"/>
      <c r="AP21" s="114" t="s">
        <v>204</v>
      </c>
      <c r="AQ21" s="103"/>
      <c r="AR21" s="45" t="s">
        <v>276</v>
      </c>
      <c r="AS21" s="46" t="s">
        <v>277</v>
      </c>
    </row>
    <row r="22" spans="1:45" ht="74.25" customHeight="1" x14ac:dyDescent="0.45">
      <c r="A22" s="5" t="s">
        <v>180</v>
      </c>
      <c r="B22" s="6" t="s">
        <v>183</v>
      </c>
      <c r="C22" s="440"/>
      <c r="D22" s="20" t="s">
        <v>10</v>
      </c>
      <c r="E22" s="444"/>
      <c r="F22" s="444"/>
      <c r="G22" s="5" t="s">
        <v>27</v>
      </c>
      <c r="H22" s="7" t="s">
        <v>28</v>
      </c>
      <c r="I22" s="143" t="s">
        <v>113</v>
      </c>
      <c r="J22" s="18"/>
      <c r="K22" s="5" t="s">
        <v>123</v>
      </c>
      <c r="L22" s="14" t="s">
        <v>26</v>
      </c>
      <c r="M22" s="9" t="s">
        <v>11</v>
      </c>
      <c r="N22" s="10"/>
      <c r="O22" s="10"/>
      <c r="P22" s="62" t="str">
        <f t="shared" si="2"/>
        <v>No Programado</v>
      </c>
      <c r="Q22" s="10"/>
      <c r="R22" s="98">
        <v>1</v>
      </c>
      <c r="S22" s="95">
        <v>1</v>
      </c>
      <c r="T22" s="19">
        <v>9</v>
      </c>
      <c r="U22" s="19">
        <v>1</v>
      </c>
      <c r="V22" s="144">
        <f>+U22/T22</f>
        <v>0.1111111111111111</v>
      </c>
      <c r="W22" s="19"/>
      <c r="X22" s="19"/>
      <c r="Y22" s="19"/>
      <c r="Z22" s="19"/>
      <c r="AA22" s="19">
        <v>8</v>
      </c>
      <c r="AB22" s="19"/>
      <c r="AC22" s="19"/>
      <c r="AD22" s="19"/>
      <c r="AE22" s="19"/>
      <c r="AF22" s="19">
        <v>8</v>
      </c>
      <c r="AG22" s="19">
        <v>1</v>
      </c>
      <c r="AH22" s="19"/>
      <c r="AI22" s="19">
        <v>8</v>
      </c>
      <c r="AJ22" s="23">
        <f t="shared" si="0"/>
        <v>34</v>
      </c>
      <c r="AK22" s="10">
        <f t="shared" si="1"/>
        <v>1</v>
      </c>
      <c r="AL22" s="27">
        <f t="shared" si="4"/>
        <v>2.9411764705882353E-2</v>
      </c>
      <c r="AM22" s="42" t="s">
        <v>25</v>
      </c>
      <c r="AN22" s="101"/>
      <c r="AO22" s="102"/>
      <c r="AP22" s="115" t="s">
        <v>241</v>
      </c>
      <c r="AQ22" s="103"/>
      <c r="AR22" s="45" t="s">
        <v>275</v>
      </c>
      <c r="AS22" s="46"/>
    </row>
    <row r="23" spans="1:45" s="80" customFormat="1" ht="74.25" customHeight="1" x14ac:dyDescent="0.45">
      <c r="A23" s="11" t="s">
        <v>180</v>
      </c>
      <c r="B23" s="76" t="s">
        <v>183</v>
      </c>
      <c r="C23" s="440"/>
      <c r="D23" s="33" t="s">
        <v>10</v>
      </c>
      <c r="E23" s="441" t="s">
        <v>195</v>
      </c>
      <c r="F23" s="442"/>
      <c r="G23" s="442"/>
      <c r="H23" s="442"/>
      <c r="I23" s="442"/>
      <c r="J23" s="442"/>
      <c r="K23" s="442"/>
      <c r="L23" s="443"/>
      <c r="M23" s="11" t="s">
        <v>187</v>
      </c>
      <c r="N23" s="13">
        <f>SUM(N20:N22)</f>
        <v>1</v>
      </c>
      <c r="O23" s="13">
        <f>SUM(O20:O22)</f>
        <v>0</v>
      </c>
      <c r="P23" s="70">
        <f t="shared" si="2"/>
        <v>0</v>
      </c>
      <c r="Q23" s="13">
        <f>SUM(Q20:Q22)</f>
        <v>0</v>
      </c>
      <c r="R23" s="13">
        <f>SUM(R20:R22)</f>
        <v>2</v>
      </c>
      <c r="S23" s="70" t="e">
        <f>+R23/Q23</f>
        <v>#DIV/0!</v>
      </c>
      <c r="T23" s="13">
        <f>SUM(T20:T22)</f>
        <v>12</v>
      </c>
      <c r="U23" s="13">
        <f t="shared" ref="U23" si="9">SUM(U20:U22)</f>
        <v>10</v>
      </c>
      <c r="V23" s="145">
        <f>+U23/T23</f>
        <v>0.83333333333333337</v>
      </c>
      <c r="W23" s="13">
        <f t="shared" ref="W23:AI23" si="10">SUM(W20:W22)</f>
        <v>0</v>
      </c>
      <c r="X23" s="13"/>
      <c r="Y23" s="13">
        <f t="shared" si="10"/>
        <v>0</v>
      </c>
      <c r="Z23" s="13"/>
      <c r="AA23" s="13">
        <f t="shared" si="10"/>
        <v>11</v>
      </c>
      <c r="AB23" s="13"/>
      <c r="AC23" s="13">
        <f t="shared" si="10"/>
        <v>0</v>
      </c>
      <c r="AD23" s="13"/>
      <c r="AE23" s="13">
        <f t="shared" si="10"/>
        <v>0</v>
      </c>
      <c r="AF23" s="13">
        <f t="shared" si="10"/>
        <v>11</v>
      </c>
      <c r="AG23" s="13">
        <f t="shared" si="10"/>
        <v>1</v>
      </c>
      <c r="AH23" s="13">
        <f t="shared" si="10"/>
        <v>0</v>
      </c>
      <c r="AI23" s="13">
        <f t="shared" si="10"/>
        <v>11</v>
      </c>
      <c r="AJ23" s="13">
        <f t="shared" si="0"/>
        <v>47</v>
      </c>
      <c r="AK23" s="13">
        <f t="shared" si="1"/>
        <v>2</v>
      </c>
      <c r="AL23" s="77">
        <f t="shared" si="4"/>
        <v>4.2553191489361701E-2</v>
      </c>
      <c r="AM23" s="41" t="s">
        <v>75</v>
      </c>
      <c r="AN23" s="108"/>
      <c r="AO23" s="109"/>
      <c r="AP23" s="108"/>
      <c r="AQ23" s="110"/>
      <c r="AR23" s="78"/>
      <c r="AS23" s="79"/>
    </row>
    <row r="24" spans="1:45" ht="74.25" customHeight="1" x14ac:dyDescent="0.45">
      <c r="A24" s="5" t="s">
        <v>180</v>
      </c>
      <c r="B24" s="6" t="s">
        <v>183</v>
      </c>
      <c r="C24" s="439" t="s">
        <v>33</v>
      </c>
      <c r="D24" s="20" t="s">
        <v>13</v>
      </c>
      <c r="E24" s="444" t="s">
        <v>106</v>
      </c>
      <c r="F24" s="444" t="s">
        <v>26</v>
      </c>
      <c r="G24" s="5" t="s">
        <v>27</v>
      </c>
      <c r="H24" s="7" t="s">
        <v>14</v>
      </c>
      <c r="I24" s="14" t="s">
        <v>96</v>
      </c>
      <c r="J24" s="5"/>
      <c r="K24" s="5" t="s">
        <v>52</v>
      </c>
      <c r="L24" s="14" t="s">
        <v>30</v>
      </c>
      <c r="M24" s="9" t="s">
        <v>11</v>
      </c>
      <c r="N24" s="10">
        <v>1</v>
      </c>
      <c r="O24" s="67">
        <v>0</v>
      </c>
      <c r="P24" s="69">
        <f t="shared" si="2"/>
        <v>0</v>
      </c>
      <c r="Q24" s="10"/>
      <c r="R24" s="10"/>
      <c r="S24" s="62" t="str">
        <f t="shared" si="3"/>
        <v>No Programado</v>
      </c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23">
        <f t="shared" si="0"/>
        <v>1</v>
      </c>
      <c r="AK24" s="10">
        <f t="shared" si="1"/>
        <v>0</v>
      </c>
      <c r="AL24" s="27">
        <f t="shared" si="4"/>
        <v>0</v>
      </c>
      <c r="AM24" s="40" t="s">
        <v>111</v>
      </c>
      <c r="AN24" s="101"/>
      <c r="AO24" s="102"/>
      <c r="AP24" s="101"/>
      <c r="AQ24" s="103"/>
      <c r="AR24" s="45"/>
      <c r="AS24" s="46"/>
    </row>
    <row r="25" spans="1:45" ht="74.25" customHeight="1" x14ac:dyDescent="0.45">
      <c r="A25" s="5" t="s">
        <v>180</v>
      </c>
      <c r="B25" s="6" t="s">
        <v>183</v>
      </c>
      <c r="C25" s="440"/>
      <c r="D25" s="20" t="s">
        <v>13</v>
      </c>
      <c r="E25" s="444"/>
      <c r="F25" s="444"/>
      <c r="G25" s="5" t="s">
        <v>27</v>
      </c>
      <c r="H25" s="7" t="s">
        <v>15</v>
      </c>
      <c r="I25" s="142" t="s">
        <v>69</v>
      </c>
      <c r="J25" s="20" t="s">
        <v>124</v>
      </c>
      <c r="K25" s="20" t="s">
        <v>126</v>
      </c>
      <c r="L25" s="14" t="s">
        <v>26</v>
      </c>
      <c r="M25" s="9" t="s">
        <v>11</v>
      </c>
      <c r="N25" s="10"/>
      <c r="O25" s="10"/>
      <c r="P25" s="62" t="str">
        <f t="shared" si="2"/>
        <v>No Programado</v>
      </c>
      <c r="Q25" s="10">
        <v>4</v>
      </c>
      <c r="R25" s="10">
        <v>5</v>
      </c>
      <c r="S25" s="95">
        <f t="shared" si="3"/>
        <v>1.25</v>
      </c>
      <c r="T25" s="10">
        <v>4</v>
      </c>
      <c r="U25" s="10">
        <v>8</v>
      </c>
      <c r="V25" s="144">
        <f>+U25/T25</f>
        <v>2</v>
      </c>
      <c r="W25" s="10">
        <v>4</v>
      </c>
      <c r="X25" s="10"/>
      <c r="Y25" s="10">
        <v>4</v>
      </c>
      <c r="Z25" s="10"/>
      <c r="AA25" s="10">
        <v>4</v>
      </c>
      <c r="AB25" s="10"/>
      <c r="AC25" s="10">
        <v>4</v>
      </c>
      <c r="AD25" s="10"/>
      <c r="AE25" s="10">
        <v>4</v>
      </c>
      <c r="AF25" s="10">
        <v>4</v>
      </c>
      <c r="AG25" s="10">
        <v>4</v>
      </c>
      <c r="AH25" s="10">
        <v>4</v>
      </c>
      <c r="AI25" s="10"/>
      <c r="AJ25" s="23">
        <f t="shared" si="0"/>
        <v>40</v>
      </c>
      <c r="AK25" s="10">
        <f t="shared" si="1"/>
        <v>5</v>
      </c>
      <c r="AL25" s="27">
        <f t="shared" si="4"/>
        <v>0.125</v>
      </c>
      <c r="AM25" s="40" t="s">
        <v>80</v>
      </c>
      <c r="AN25" s="101"/>
      <c r="AO25" s="102"/>
      <c r="AP25" s="114" t="s">
        <v>243</v>
      </c>
      <c r="AQ25" s="103"/>
      <c r="AR25" s="45"/>
      <c r="AS25" s="46"/>
    </row>
    <row r="26" spans="1:45" ht="74.25" customHeight="1" x14ac:dyDescent="0.45">
      <c r="A26" s="5" t="s">
        <v>180</v>
      </c>
      <c r="B26" s="6" t="s">
        <v>183</v>
      </c>
      <c r="C26" s="440"/>
      <c r="D26" s="20" t="s">
        <v>13</v>
      </c>
      <c r="E26" s="444"/>
      <c r="F26" s="444"/>
      <c r="G26" s="5" t="s">
        <v>27</v>
      </c>
      <c r="H26" s="7" t="s">
        <v>28</v>
      </c>
      <c r="I26" s="142" t="s">
        <v>112</v>
      </c>
      <c r="J26" s="5" t="s">
        <v>124</v>
      </c>
      <c r="K26" s="5" t="s">
        <v>125</v>
      </c>
      <c r="L26" s="14" t="s">
        <v>26</v>
      </c>
      <c r="M26" s="9" t="s">
        <v>11</v>
      </c>
      <c r="N26" s="10"/>
      <c r="O26" s="10"/>
      <c r="P26" s="62" t="str">
        <f t="shared" si="2"/>
        <v>No Programado</v>
      </c>
      <c r="Q26" s="10">
        <v>4</v>
      </c>
      <c r="R26" s="10">
        <v>2</v>
      </c>
      <c r="S26" s="147">
        <f t="shared" si="3"/>
        <v>0.5</v>
      </c>
      <c r="T26" s="10">
        <v>4</v>
      </c>
      <c r="U26" s="10">
        <v>2</v>
      </c>
      <c r="V26" s="144">
        <f t="shared" ref="V26" si="11">+U26/T26</f>
        <v>0.5</v>
      </c>
      <c r="W26" s="10">
        <v>4</v>
      </c>
      <c r="X26" s="10"/>
      <c r="Y26" s="10">
        <v>4</v>
      </c>
      <c r="Z26" s="10"/>
      <c r="AA26" s="10">
        <v>4</v>
      </c>
      <c r="AB26" s="10"/>
      <c r="AC26" s="10">
        <v>4</v>
      </c>
      <c r="AD26" s="10"/>
      <c r="AE26" s="10">
        <v>4</v>
      </c>
      <c r="AF26" s="10">
        <v>4</v>
      </c>
      <c r="AG26" s="10">
        <v>4</v>
      </c>
      <c r="AH26" s="10">
        <v>4</v>
      </c>
      <c r="AI26" s="10"/>
      <c r="AJ26" s="23">
        <f t="shared" si="0"/>
        <v>40</v>
      </c>
      <c r="AK26" s="10">
        <f t="shared" si="1"/>
        <v>2</v>
      </c>
      <c r="AL26" s="27">
        <f t="shared" si="4"/>
        <v>0.05</v>
      </c>
      <c r="AM26" s="40" t="s">
        <v>76</v>
      </c>
      <c r="AN26" s="101"/>
      <c r="AO26" s="102"/>
      <c r="AP26" s="116" t="s">
        <v>244</v>
      </c>
      <c r="AQ26" s="103"/>
      <c r="AR26" s="45"/>
      <c r="AS26" s="46"/>
    </row>
    <row r="27" spans="1:45" ht="136.5" customHeight="1" x14ac:dyDescent="0.45">
      <c r="A27" s="5" t="s">
        <v>180</v>
      </c>
      <c r="B27" s="6" t="s">
        <v>183</v>
      </c>
      <c r="C27" s="440"/>
      <c r="D27" s="20" t="s">
        <v>13</v>
      </c>
      <c r="E27" s="444"/>
      <c r="F27" s="5"/>
      <c r="G27" s="5" t="s">
        <v>27</v>
      </c>
      <c r="H27" s="7" t="s">
        <v>29</v>
      </c>
      <c r="I27" s="14" t="s">
        <v>55</v>
      </c>
      <c r="J27" s="5" t="s">
        <v>53</v>
      </c>
      <c r="K27" s="5" t="s">
        <v>56</v>
      </c>
      <c r="L27" s="14" t="s">
        <v>26</v>
      </c>
      <c r="M27" s="9" t="s">
        <v>11</v>
      </c>
      <c r="N27" s="10"/>
      <c r="O27" s="10"/>
      <c r="P27" s="62" t="str">
        <f t="shared" si="2"/>
        <v>No Programado</v>
      </c>
      <c r="Q27" s="10">
        <v>1</v>
      </c>
      <c r="R27" s="10">
        <v>1</v>
      </c>
      <c r="S27" s="95">
        <f t="shared" si="3"/>
        <v>1</v>
      </c>
      <c r="T27" s="10"/>
      <c r="U27" s="10"/>
      <c r="V27" s="144"/>
      <c r="W27" s="10">
        <v>1</v>
      </c>
      <c r="X27" s="10"/>
      <c r="Y27" s="10"/>
      <c r="Z27" s="10"/>
      <c r="AA27" s="10">
        <v>1</v>
      </c>
      <c r="AB27" s="10"/>
      <c r="AC27" s="10"/>
      <c r="AD27" s="10"/>
      <c r="AE27" s="10">
        <v>1</v>
      </c>
      <c r="AF27" s="10"/>
      <c r="AG27" s="10">
        <v>1</v>
      </c>
      <c r="AH27" s="10"/>
      <c r="AI27" s="10"/>
      <c r="AJ27" s="23">
        <f t="shared" si="0"/>
        <v>5</v>
      </c>
      <c r="AK27" s="10">
        <f t="shared" si="1"/>
        <v>1</v>
      </c>
      <c r="AL27" s="27">
        <f>+AK27/AJ27</f>
        <v>0.2</v>
      </c>
      <c r="AM27" s="42" t="s">
        <v>57</v>
      </c>
      <c r="AN27" s="101"/>
      <c r="AO27" s="102"/>
      <c r="AP27" s="115" t="s">
        <v>240</v>
      </c>
      <c r="AQ27" s="103"/>
      <c r="AR27" s="45"/>
      <c r="AS27" s="46"/>
    </row>
    <row r="28" spans="1:45" s="75" customFormat="1" ht="74.25" customHeight="1" x14ac:dyDescent="0.45">
      <c r="A28" s="9" t="s">
        <v>180</v>
      </c>
      <c r="B28" s="71" t="s">
        <v>183</v>
      </c>
      <c r="C28" s="440"/>
      <c r="D28" s="7" t="s">
        <v>13</v>
      </c>
      <c r="E28" s="441" t="s">
        <v>196</v>
      </c>
      <c r="F28" s="442"/>
      <c r="G28" s="442"/>
      <c r="H28" s="442"/>
      <c r="I28" s="442"/>
      <c r="J28" s="442"/>
      <c r="K28" s="442"/>
      <c r="L28" s="443"/>
      <c r="M28" s="11" t="s">
        <v>188</v>
      </c>
      <c r="N28" s="12">
        <f t="shared" ref="N28:AI28" si="12">SUM(N24:N27)</f>
        <v>1</v>
      </c>
      <c r="O28" s="12">
        <f t="shared" si="12"/>
        <v>0</v>
      </c>
      <c r="P28" s="63">
        <f>+O28/N28</f>
        <v>0</v>
      </c>
      <c r="Q28" s="12">
        <f>SUM(Q24:Q27)</f>
        <v>9</v>
      </c>
      <c r="R28" s="12">
        <f>SUM(R24:R27)</f>
        <v>8</v>
      </c>
      <c r="S28" s="63">
        <f>+R28/Q28</f>
        <v>0.88888888888888884</v>
      </c>
      <c r="T28" s="12">
        <f t="shared" si="12"/>
        <v>8</v>
      </c>
      <c r="U28" s="12">
        <f t="shared" si="12"/>
        <v>10</v>
      </c>
      <c r="V28" s="140">
        <f>+U28/T28</f>
        <v>1.25</v>
      </c>
      <c r="W28" s="12">
        <f t="shared" si="12"/>
        <v>9</v>
      </c>
      <c r="X28" s="12"/>
      <c r="Y28" s="12">
        <f t="shared" si="12"/>
        <v>8</v>
      </c>
      <c r="Z28" s="12"/>
      <c r="AA28" s="12">
        <f t="shared" si="12"/>
        <v>9</v>
      </c>
      <c r="AB28" s="12"/>
      <c r="AC28" s="12">
        <f t="shared" si="12"/>
        <v>8</v>
      </c>
      <c r="AD28" s="12"/>
      <c r="AE28" s="12">
        <f t="shared" si="12"/>
        <v>9</v>
      </c>
      <c r="AF28" s="12">
        <f t="shared" si="12"/>
        <v>8</v>
      </c>
      <c r="AG28" s="12">
        <f t="shared" si="12"/>
        <v>9</v>
      </c>
      <c r="AH28" s="12">
        <f t="shared" si="12"/>
        <v>8</v>
      </c>
      <c r="AI28" s="12">
        <f t="shared" si="12"/>
        <v>0</v>
      </c>
      <c r="AJ28" s="13">
        <f t="shared" si="0"/>
        <v>86</v>
      </c>
      <c r="AK28" s="12">
        <f t="shared" si="1"/>
        <v>8</v>
      </c>
      <c r="AL28" s="72">
        <f t="shared" si="4"/>
        <v>9.3023255813953487E-2</v>
      </c>
      <c r="AM28" s="28" t="s">
        <v>79</v>
      </c>
      <c r="AN28" s="111"/>
      <c r="AO28" s="112"/>
      <c r="AP28" s="111"/>
      <c r="AQ28" s="113"/>
      <c r="AR28" s="73"/>
      <c r="AS28" s="74"/>
    </row>
    <row r="29" spans="1:45" ht="74.25" customHeight="1" x14ac:dyDescent="0.45">
      <c r="A29" s="5" t="s">
        <v>180</v>
      </c>
      <c r="B29" s="6" t="s">
        <v>183</v>
      </c>
      <c r="C29" s="439" t="s">
        <v>32</v>
      </c>
      <c r="D29" s="20" t="s">
        <v>17</v>
      </c>
      <c r="E29" s="444" t="s">
        <v>97</v>
      </c>
      <c r="F29" s="444" t="s">
        <v>26</v>
      </c>
      <c r="G29" s="5" t="s">
        <v>27</v>
      </c>
      <c r="H29" s="7" t="s">
        <v>14</v>
      </c>
      <c r="I29" s="26" t="s">
        <v>98</v>
      </c>
      <c r="J29" s="5" t="s">
        <v>101</v>
      </c>
      <c r="K29" s="5" t="s">
        <v>58</v>
      </c>
      <c r="L29" s="14" t="s">
        <v>26</v>
      </c>
      <c r="M29" s="9" t="s">
        <v>11</v>
      </c>
      <c r="N29" s="10"/>
      <c r="O29" s="10"/>
      <c r="P29" s="62" t="str">
        <f>IFERROR(O29/N29,"No Programado")</f>
        <v>No Programado</v>
      </c>
      <c r="Q29" s="10">
        <v>1</v>
      </c>
      <c r="R29" s="67">
        <v>0</v>
      </c>
      <c r="S29" s="147">
        <f>IFERROR(R29/Q29,"No Programado")</f>
        <v>0</v>
      </c>
      <c r="T29" s="10">
        <v>1</v>
      </c>
      <c r="U29" s="67">
        <v>0</v>
      </c>
      <c r="V29" s="10"/>
      <c r="W29" s="10">
        <v>1</v>
      </c>
      <c r="X29" s="10"/>
      <c r="Y29" s="10">
        <v>1</v>
      </c>
      <c r="Z29" s="10"/>
      <c r="AA29" s="10">
        <v>1</v>
      </c>
      <c r="AB29" s="10"/>
      <c r="AC29" s="10">
        <v>1</v>
      </c>
      <c r="AD29" s="10"/>
      <c r="AE29" s="10">
        <v>1</v>
      </c>
      <c r="AF29" s="10">
        <v>1</v>
      </c>
      <c r="AG29" s="10">
        <v>1</v>
      </c>
      <c r="AH29" s="10">
        <v>1</v>
      </c>
      <c r="AI29" s="10"/>
      <c r="AJ29" s="23">
        <f t="shared" si="0"/>
        <v>10</v>
      </c>
      <c r="AK29" s="10">
        <f t="shared" si="1"/>
        <v>0</v>
      </c>
      <c r="AL29" s="27">
        <f t="shared" si="4"/>
        <v>0</v>
      </c>
      <c r="AM29" s="42" t="s">
        <v>78</v>
      </c>
      <c r="AN29" s="101"/>
      <c r="AO29" s="102"/>
      <c r="AP29" s="101"/>
      <c r="AQ29" s="102" t="s">
        <v>242</v>
      </c>
      <c r="AR29" s="45"/>
      <c r="AS29" s="46"/>
    </row>
    <row r="30" spans="1:45" ht="74.25" customHeight="1" x14ac:dyDescent="0.45">
      <c r="A30" s="5" t="s">
        <v>180</v>
      </c>
      <c r="B30" s="6" t="s">
        <v>183</v>
      </c>
      <c r="C30" s="440"/>
      <c r="D30" s="20" t="s">
        <v>17</v>
      </c>
      <c r="E30" s="444"/>
      <c r="F30" s="444"/>
      <c r="G30" s="5" t="s">
        <v>27</v>
      </c>
      <c r="H30" s="7" t="s">
        <v>15</v>
      </c>
      <c r="I30" s="26" t="s">
        <v>99</v>
      </c>
      <c r="J30" s="5" t="s">
        <v>119</v>
      </c>
      <c r="K30" s="5" t="s">
        <v>59</v>
      </c>
      <c r="L30" s="14" t="s">
        <v>26</v>
      </c>
      <c r="M30" s="9" t="s">
        <v>11</v>
      </c>
      <c r="N30" s="10">
        <v>1</v>
      </c>
      <c r="O30" s="10">
        <v>1</v>
      </c>
      <c r="P30" s="99">
        <f t="shared" si="2"/>
        <v>1</v>
      </c>
      <c r="Q30" s="10"/>
      <c r="R30" s="10"/>
      <c r="S30" s="62" t="str">
        <f t="shared" si="3"/>
        <v>No Programado</v>
      </c>
      <c r="T30" s="10"/>
      <c r="U30" s="10"/>
      <c r="V30" s="10"/>
      <c r="W30" s="10"/>
      <c r="X30" s="10"/>
      <c r="Y30" s="10"/>
      <c r="Z30" s="10"/>
      <c r="AA30" s="10"/>
      <c r="AB30" s="10"/>
      <c r="AC30" s="10">
        <v>1</v>
      </c>
      <c r="AD30" s="10"/>
      <c r="AE30" s="10"/>
      <c r="AF30" s="10"/>
      <c r="AG30" s="10"/>
      <c r="AH30" s="10"/>
      <c r="AI30" s="10"/>
      <c r="AJ30" s="23">
        <f t="shared" si="0"/>
        <v>2</v>
      </c>
      <c r="AK30" s="10">
        <f t="shared" si="1"/>
        <v>1</v>
      </c>
      <c r="AL30" s="27">
        <f t="shared" si="4"/>
        <v>0.5</v>
      </c>
      <c r="AM30" s="42" t="s">
        <v>78</v>
      </c>
      <c r="AN30" s="117" t="s">
        <v>189</v>
      </c>
      <c r="AO30" s="102"/>
      <c r="AP30" s="107"/>
      <c r="AQ30" s="103"/>
      <c r="AR30" s="45"/>
      <c r="AS30" s="46"/>
    </row>
    <row r="31" spans="1:45" ht="74.25" customHeight="1" x14ac:dyDescent="0.45">
      <c r="A31" s="5" t="s">
        <v>180</v>
      </c>
      <c r="B31" s="6" t="s">
        <v>183</v>
      </c>
      <c r="C31" s="440"/>
      <c r="D31" s="20" t="s">
        <v>17</v>
      </c>
      <c r="E31" s="444"/>
      <c r="F31" s="444"/>
      <c r="G31" s="5" t="s">
        <v>27</v>
      </c>
      <c r="H31" s="7" t="s">
        <v>28</v>
      </c>
      <c r="I31" s="26" t="s">
        <v>100</v>
      </c>
      <c r="J31" s="5" t="s">
        <v>60</v>
      </c>
      <c r="K31" s="5" t="s">
        <v>61</v>
      </c>
      <c r="L31" s="14" t="s">
        <v>26</v>
      </c>
      <c r="M31" s="9" t="s">
        <v>11</v>
      </c>
      <c r="N31" s="10"/>
      <c r="O31" s="10"/>
      <c r="P31" s="62" t="str">
        <f>IFERROR(O31/N31,"No Programado")</f>
        <v>No Programado</v>
      </c>
      <c r="Q31" s="10"/>
      <c r="R31" s="10"/>
      <c r="S31" s="62" t="str">
        <f t="shared" si="3"/>
        <v>No Programado</v>
      </c>
      <c r="T31" s="10"/>
      <c r="U31" s="10"/>
      <c r="V31" s="10"/>
      <c r="W31" s="10">
        <v>1</v>
      </c>
      <c r="X31" s="10"/>
      <c r="Y31" s="10"/>
      <c r="Z31" s="10"/>
      <c r="AA31" s="10"/>
      <c r="AB31" s="10"/>
      <c r="AC31" s="10"/>
      <c r="AD31" s="10"/>
      <c r="AE31" s="10">
        <v>1</v>
      </c>
      <c r="AF31" s="10"/>
      <c r="AG31" s="10"/>
      <c r="AH31" s="10">
        <v>1</v>
      </c>
      <c r="AI31" s="10"/>
      <c r="AJ31" s="23">
        <f t="shared" si="0"/>
        <v>3</v>
      </c>
      <c r="AK31" s="10">
        <f>+O31+R31</f>
        <v>0</v>
      </c>
      <c r="AL31" s="27">
        <f t="shared" si="4"/>
        <v>0</v>
      </c>
      <c r="AM31" s="42" t="s">
        <v>78</v>
      </c>
      <c r="AN31" s="101"/>
      <c r="AO31" s="102"/>
      <c r="AP31" s="101"/>
      <c r="AQ31" s="103"/>
      <c r="AR31" s="45"/>
      <c r="AS31" s="46"/>
    </row>
    <row r="32" spans="1:45" s="80" customFormat="1" ht="74.25" customHeight="1" x14ac:dyDescent="0.45">
      <c r="A32" s="9" t="s">
        <v>180</v>
      </c>
      <c r="B32" s="71" t="s">
        <v>183</v>
      </c>
      <c r="C32" s="440"/>
      <c r="D32" s="7" t="s">
        <v>17</v>
      </c>
      <c r="E32" s="441" t="s">
        <v>197</v>
      </c>
      <c r="F32" s="442"/>
      <c r="G32" s="442"/>
      <c r="H32" s="442"/>
      <c r="I32" s="442"/>
      <c r="J32" s="442"/>
      <c r="K32" s="442"/>
      <c r="L32" s="443"/>
      <c r="M32" s="11" t="s">
        <v>224</v>
      </c>
      <c r="N32" s="13">
        <f>SUM(N29:N31)</f>
        <v>1</v>
      </c>
      <c r="O32" s="13">
        <f>SUM(O29:O31)</f>
        <v>1</v>
      </c>
      <c r="P32" s="63">
        <f>IFERROR(O32/N32,"No Programado")</f>
        <v>1</v>
      </c>
      <c r="Q32" s="13">
        <f>SUM(Q29:Q31)</f>
        <v>1</v>
      </c>
      <c r="R32" s="13">
        <f>SUM(R29:R31)</f>
        <v>0</v>
      </c>
      <c r="S32" s="63">
        <f t="shared" si="3"/>
        <v>0</v>
      </c>
      <c r="T32" s="13">
        <f t="shared" ref="T32:AI32" si="13">SUM(T29:T31)</f>
        <v>1</v>
      </c>
      <c r="U32" s="13"/>
      <c r="V32" s="13"/>
      <c r="W32" s="13">
        <f t="shared" si="13"/>
        <v>2</v>
      </c>
      <c r="X32" s="13"/>
      <c r="Y32" s="13">
        <f t="shared" si="13"/>
        <v>1</v>
      </c>
      <c r="Z32" s="13"/>
      <c r="AA32" s="13">
        <f t="shared" si="13"/>
        <v>1</v>
      </c>
      <c r="AB32" s="13"/>
      <c r="AC32" s="13">
        <f t="shared" si="13"/>
        <v>2</v>
      </c>
      <c r="AD32" s="13"/>
      <c r="AE32" s="13">
        <f t="shared" si="13"/>
        <v>2</v>
      </c>
      <c r="AF32" s="13">
        <f t="shared" si="13"/>
        <v>1</v>
      </c>
      <c r="AG32" s="13">
        <f t="shared" si="13"/>
        <v>1</v>
      </c>
      <c r="AH32" s="13">
        <f t="shared" si="13"/>
        <v>2</v>
      </c>
      <c r="AI32" s="13">
        <f t="shared" si="13"/>
        <v>0</v>
      </c>
      <c r="AJ32" s="13">
        <f t="shared" si="0"/>
        <v>15</v>
      </c>
      <c r="AK32" s="12">
        <f>+O32+R32</f>
        <v>1</v>
      </c>
      <c r="AL32" s="72">
        <f t="shared" si="4"/>
        <v>6.6666666666666666E-2</v>
      </c>
      <c r="AM32" s="28" t="s">
        <v>77</v>
      </c>
      <c r="AN32" s="111"/>
      <c r="AO32" s="112"/>
      <c r="AP32" s="111"/>
      <c r="AQ32" s="113"/>
      <c r="AR32" s="73"/>
      <c r="AS32" s="74"/>
    </row>
    <row r="33" spans="1:45" ht="99" customHeight="1" x14ac:dyDescent="0.45">
      <c r="A33" s="5" t="s">
        <v>180</v>
      </c>
      <c r="B33" s="6" t="s">
        <v>183</v>
      </c>
      <c r="C33" s="439" t="s">
        <v>32</v>
      </c>
      <c r="D33" s="20" t="s">
        <v>18</v>
      </c>
      <c r="E33" s="5" t="s">
        <v>108</v>
      </c>
      <c r="F33" s="5" t="s">
        <v>26</v>
      </c>
      <c r="G33" s="5" t="s">
        <v>27</v>
      </c>
      <c r="H33" s="7" t="s">
        <v>14</v>
      </c>
      <c r="I33" s="26" t="s">
        <v>31</v>
      </c>
      <c r="J33" s="5" t="s">
        <v>62</v>
      </c>
      <c r="K33" s="5" t="s">
        <v>63</v>
      </c>
      <c r="L33" s="14" t="s">
        <v>26</v>
      </c>
      <c r="M33" s="9" t="s">
        <v>11</v>
      </c>
      <c r="N33" s="10"/>
      <c r="O33" s="10"/>
      <c r="P33" s="62" t="str">
        <f t="shared" si="2"/>
        <v>No Programado</v>
      </c>
      <c r="Q33" s="10">
        <v>1</v>
      </c>
      <c r="R33" s="67">
        <v>0</v>
      </c>
      <c r="S33" s="147">
        <f t="shared" si="3"/>
        <v>0</v>
      </c>
      <c r="T33" s="10"/>
      <c r="U33" s="148">
        <v>1</v>
      </c>
      <c r="V33" s="149">
        <v>1</v>
      </c>
      <c r="W33" s="10">
        <v>1</v>
      </c>
      <c r="X33" s="10"/>
      <c r="Y33" s="10"/>
      <c r="Z33" s="10"/>
      <c r="AA33" s="10">
        <v>1</v>
      </c>
      <c r="AB33" s="10"/>
      <c r="AC33" s="10"/>
      <c r="AD33" s="10"/>
      <c r="AE33" s="10">
        <v>1</v>
      </c>
      <c r="AF33" s="10"/>
      <c r="AG33" s="10">
        <v>1</v>
      </c>
      <c r="AH33" s="10"/>
      <c r="AI33" s="10"/>
      <c r="AJ33" s="23">
        <f t="shared" si="0"/>
        <v>5</v>
      </c>
      <c r="AK33" s="10">
        <f t="shared" si="1"/>
        <v>0</v>
      </c>
      <c r="AL33" s="27">
        <f t="shared" si="4"/>
        <v>0</v>
      </c>
      <c r="AM33" s="42" t="s">
        <v>78</v>
      </c>
      <c r="AN33" s="101"/>
      <c r="AO33" s="102"/>
      <c r="AP33" s="101"/>
      <c r="AQ33" s="103" t="s">
        <v>245</v>
      </c>
      <c r="AR33" s="45" t="s">
        <v>273</v>
      </c>
      <c r="AS33" s="46"/>
    </row>
    <row r="34" spans="1:45" s="92" customFormat="1" ht="74.25" customHeight="1" x14ac:dyDescent="0.45">
      <c r="A34" s="81" t="s">
        <v>180</v>
      </c>
      <c r="B34" s="82" t="s">
        <v>183</v>
      </c>
      <c r="C34" s="440"/>
      <c r="D34" s="83" t="s">
        <v>18</v>
      </c>
      <c r="E34" s="492" t="s">
        <v>198</v>
      </c>
      <c r="F34" s="491"/>
      <c r="G34" s="491"/>
      <c r="H34" s="491"/>
      <c r="I34" s="491"/>
      <c r="J34" s="491"/>
      <c r="K34" s="491"/>
      <c r="L34" s="493"/>
      <c r="M34" s="85" t="s">
        <v>225</v>
      </c>
      <c r="N34" s="86">
        <f>SUM(N33:N33)</f>
        <v>0</v>
      </c>
      <c r="O34" s="86">
        <f>SUM(O33:O33)</f>
        <v>0</v>
      </c>
      <c r="P34" s="87" t="str">
        <f>IFERROR(O34/N34,"No Programado")</f>
        <v>No Programado</v>
      </c>
      <c r="Q34" s="86">
        <f t="shared" ref="Q34:AI34" si="14">SUM(Q33:Q33)</f>
        <v>1</v>
      </c>
      <c r="R34" s="86">
        <f t="shared" si="14"/>
        <v>0</v>
      </c>
      <c r="S34" s="87">
        <f>IFERROR(R34/Q34,"No Programado")</f>
        <v>0</v>
      </c>
      <c r="T34" s="86">
        <f>SUM(T33:T33)</f>
        <v>0</v>
      </c>
      <c r="U34" s="86">
        <f>SUM(U33:U33)</f>
        <v>1</v>
      </c>
      <c r="V34" s="86" t="e">
        <f>+U34/T34</f>
        <v>#DIV/0!</v>
      </c>
      <c r="W34" s="86">
        <f t="shared" si="14"/>
        <v>1</v>
      </c>
      <c r="X34" s="86"/>
      <c r="Y34" s="86">
        <f t="shared" si="14"/>
        <v>0</v>
      </c>
      <c r="Z34" s="86"/>
      <c r="AA34" s="86">
        <f t="shared" si="14"/>
        <v>1</v>
      </c>
      <c r="AB34" s="86"/>
      <c r="AC34" s="86">
        <f t="shared" si="14"/>
        <v>0</v>
      </c>
      <c r="AD34" s="86"/>
      <c r="AE34" s="86">
        <f t="shared" si="14"/>
        <v>1</v>
      </c>
      <c r="AF34" s="86">
        <f t="shared" si="14"/>
        <v>0</v>
      </c>
      <c r="AG34" s="86">
        <f t="shared" si="14"/>
        <v>1</v>
      </c>
      <c r="AH34" s="86">
        <f t="shared" si="14"/>
        <v>0</v>
      </c>
      <c r="AI34" s="86">
        <f t="shared" si="14"/>
        <v>0</v>
      </c>
      <c r="AJ34" s="86">
        <f t="shared" si="0"/>
        <v>5</v>
      </c>
      <c r="AK34" s="88">
        <f t="shared" si="1"/>
        <v>0</v>
      </c>
      <c r="AL34" s="89">
        <f t="shared" si="4"/>
        <v>0</v>
      </c>
      <c r="AM34" s="84" t="s">
        <v>77</v>
      </c>
      <c r="AN34" s="118"/>
      <c r="AO34" s="119"/>
      <c r="AP34" s="118"/>
      <c r="AQ34" s="120"/>
      <c r="AR34" s="90"/>
      <c r="AS34" s="91"/>
    </row>
    <row r="35" spans="1:45" ht="74.25" customHeight="1" x14ac:dyDescent="0.45">
      <c r="A35" s="5" t="s">
        <v>180</v>
      </c>
      <c r="B35" s="6" t="s">
        <v>183</v>
      </c>
      <c r="C35" s="439" t="s">
        <v>144</v>
      </c>
      <c r="D35" s="20" t="s">
        <v>184</v>
      </c>
      <c r="E35" s="445" t="s">
        <v>127</v>
      </c>
      <c r="F35" s="5" t="s">
        <v>128</v>
      </c>
      <c r="G35" s="5" t="s">
        <v>34</v>
      </c>
      <c r="H35" s="7" t="s">
        <v>14</v>
      </c>
      <c r="I35" s="26" t="s">
        <v>129</v>
      </c>
      <c r="J35" s="5" t="s">
        <v>130</v>
      </c>
      <c r="K35" s="5" t="s">
        <v>131</v>
      </c>
      <c r="L35" s="5" t="s">
        <v>132</v>
      </c>
      <c r="M35" s="9" t="s">
        <v>11</v>
      </c>
      <c r="N35" s="10">
        <v>1</v>
      </c>
      <c r="O35" s="67">
        <v>0</v>
      </c>
      <c r="P35" s="147">
        <f>IFERROR(O35/N35,"No Programado")</f>
        <v>0</v>
      </c>
      <c r="Q35" s="10"/>
      <c r="R35" s="10"/>
      <c r="S35" s="62" t="str">
        <f>IFERROR(R35/Q35,"No Programado")</f>
        <v>No Programado</v>
      </c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23">
        <f t="shared" si="0"/>
        <v>1</v>
      </c>
      <c r="AK35" s="10">
        <f t="shared" si="1"/>
        <v>0</v>
      </c>
      <c r="AL35" s="27">
        <f t="shared" si="4"/>
        <v>0</v>
      </c>
      <c r="AM35" s="42"/>
      <c r="AN35" s="101"/>
      <c r="AO35" s="102" t="s">
        <v>242</v>
      </c>
      <c r="AP35" s="101"/>
      <c r="AQ35" s="103"/>
      <c r="AR35" s="45"/>
      <c r="AS35" s="46"/>
    </row>
    <row r="36" spans="1:45" ht="74.25" customHeight="1" x14ac:dyDescent="0.45">
      <c r="A36" s="5" t="s">
        <v>180</v>
      </c>
      <c r="B36" s="6" t="s">
        <v>183</v>
      </c>
      <c r="C36" s="440"/>
      <c r="D36" s="20" t="s">
        <v>184</v>
      </c>
      <c r="E36" s="445"/>
      <c r="F36" s="5" t="s">
        <v>128</v>
      </c>
      <c r="G36" s="5" t="s">
        <v>34</v>
      </c>
      <c r="H36" s="7" t="s">
        <v>15</v>
      </c>
      <c r="I36" s="26" t="s">
        <v>133</v>
      </c>
      <c r="J36" s="5" t="s">
        <v>134</v>
      </c>
      <c r="K36" s="5" t="s">
        <v>135</v>
      </c>
      <c r="L36" s="5" t="s">
        <v>132</v>
      </c>
      <c r="M36" s="9" t="s">
        <v>11</v>
      </c>
      <c r="N36" s="10"/>
      <c r="O36" s="67"/>
      <c r="P36" s="62" t="str">
        <f t="shared" si="2"/>
        <v>No Programado</v>
      </c>
      <c r="Q36" s="10">
        <v>1</v>
      </c>
      <c r="R36" s="10">
        <v>1</v>
      </c>
      <c r="S36" s="95">
        <f t="shared" si="3"/>
        <v>1</v>
      </c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23">
        <f t="shared" si="0"/>
        <v>1</v>
      </c>
      <c r="AK36" s="10">
        <f t="shared" si="1"/>
        <v>1</v>
      </c>
      <c r="AL36" s="27">
        <f t="shared" si="4"/>
        <v>1</v>
      </c>
      <c r="AM36" s="42"/>
      <c r="AN36" s="101"/>
      <c r="AO36" s="102"/>
      <c r="AP36" s="117" t="s">
        <v>190</v>
      </c>
      <c r="AQ36" s="103"/>
      <c r="AR36" s="45"/>
      <c r="AS36" s="46"/>
    </row>
    <row r="37" spans="1:45" ht="74.25" customHeight="1" x14ac:dyDescent="0.45">
      <c r="A37" s="5" t="s">
        <v>180</v>
      </c>
      <c r="B37" s="6" t="s">
        <v>183</v>
      </c>
      <c r="C37" s="440"/>
      <c r="D37" s="20" t="s">
        <v>184</v>
      </c>
      <c r="E37" s="445"/>
      <c r="F37" s="5" t="s">
        <v>128</v>
      </c>
      <c r="G37" s="5" t="s">
        <v>27</v>
      </c>
      <c r="H37" s="7" t="s">
        <v>28</v>
      </c>
      <c r="I37" s="26" t="s">
        <v>136</v>
      </c>
      <c r="J37" s="5" t="s">
        <v>137</v>
      </c>
      <c r="K37" s="5" t="s">
        <v>138</v>
      </c>
      <c r="L37" s="5" t="s">
        <v>139</v>
      </c>
      <c r="M37" s="9" t="s">
        <v>11</v>
      </c>
      <c r="N37" s="10">
        <v>1</v>
      </c>
      <c r="O37" s="67">
        <v>0</v>
      </c>
      <c r="P37" s="147">
        <f t="shared" si="2"/>
        <v>0</v>
      </c>
      <c r="Q37" s="10">
        <v>1</v>
      </c>
      <c r="R37" s="10"/>
      <c r="S37" s="147">
        <f t="shared" si="3"/>
        <v>0</v>
      </c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>
        <v>1</v>
      </c>
      <c r="AJ37" s="23">
        <f t="shared" si="0"/>
        <v>3</v>
      </c>
      <c r="AK37" s="10">
        <f t="shared" si="1"/>
        <v>0</v>
      </c>
      <c r="AL37" s="27">
        <f t="shared" si="4"/>
        <v>0</v>
      </c>
      <c r="AM37" s="42"/>
      <c r="AN37" s="101"/>
      <c r="AO37" s="103" t="s">
        <v>242</v>
      </c>
      <c r="AP37" s="101"/>
      <c r="AQ37" s="103" t="s">
        <v>242</v>
      </c>
      <c r="AR37" s="45"/>
      <c r="AS37" s="46"/>
    </row>
    <row r="38" spans="1:45" ht="74.25" customHeight="1" x14ac:dyDescent="0.45">
      <c r="A38" s="5" t="s">
        <v>180</v>
      </c>
      <c r="B38" s="6" t="s">
        <v>183</v>
      </c>
      <c r="C38" s="440"/>
      <c r="D38" s="20" t="s">
        <v>184</v>
      </c>
      <c r="E38" s="445"/>
      <c r="F38" s="5" t="s">
        <v>128</v>
      </c>
      <c r="G38" s="5" t="s">
        <v>34</v>
      </c>
      <c r="H38" s="7" t="s">
        <v>140</v>
      </c>
      <c r="I38" s="26" t="s">
        <v>141</v>
      </c>
      <c r="J38" s="5" t="s">
        <v>142</v>
      </c>
      <c r="K38" s="5" t="s">
        <v>143</v>
      </c>
      <c r="L38" s="5" t="s">
        <v>132</v>
      </c>
      <c r="M38" s="9" t="s">
        <v>11</v>
      </c>
      <c r="N38" s="10"/>
      <c r="O38" s="10"/>
      <c r="P38" s="62" t="str">
        <f t="shared" si="2"/>
        <v>No Programado</v>
      </c>
      <c r="Q38" s="10"/>
      <c r="R38" s="10"/>
      <c r="S38" s="62" t="str">
        <f t="shared" si="3"/>
        <v>No Programado</v>
      </c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>
        <v>1</v>
      </c>
      <c r="AJ38" s="23">
        <f t="shared" si="0"/>
        <v>1</v>
      </c>
      <c r="AK38" s="10">
        <f t="shared" si="1"/>
        <v>0</v>
      </c>
      <c r="AL38" s="27">
        <f t="shared" si="4"/>
        <v>0</v>
      </c>
      <c r="AM38" s="42"/>
      <c r="AN38" s="101"/>
      <c r="AO38" s="102"/>
      <c r="AP38" s="101"/>
      <c r="AQ38" s="103"/>
      <c r="AR38" s="45"/>
      <c r="AS38" s="46"/>
    </row>
    <row r="39" spans="1:45" s="92" customFormat="1" ht="74.25" customHeight="1" x14ac:dyDescent="0.45">
      <c r="A39" s="81" t="s">
        <v>180</v>
      </c>
      <c r="B39" s="82" t="s">
        <v>183</v>
      </c>
      <c r="C39" s="440"/>
      <c r="D39" s="83" t="s">
        <v>184</v>
      </c>
      <c r="E39" s="492" t="s">
        <v>199</v>
      </c>
      <c r="F39" s="491"/>
      <c r="G39" s="491"/>
      <c r="H39" s="491"/>
      <c r="I39" s="491"/>
      <c r="J39" s="491"/>
      <c r="K39" s="491"/>
      <c r="L39" s="493"/>
      <c r="M39" s="85" t="s">
        <v>226</v>
      </c>
      <c r="N39" s="86">
        <f>SUM(N35,N36,N38)</f>
        <v>1</v>
      </c>
      <c r="O39" s="86">
        <f>SUM(O35,O36,O38)</f>
        <v>0</v>
      </c>
      <c r="P39" s="93">
        <f t="shared" si="2"/>
        <v>0</v>
      </c>
      <c r="Q39" s="86">
        <f t="shared" ref="Q39:AI39" si="15">SUM(Q35,Q36,Q38)</f>
        <v>1</v>
      </c>
      <c r="R39" s="86">
        <f>SUM(R35,R36,R38)</f>
        <v>1</v>
      </c>
      <c r="S39" s="87">
        <f t="shared" si="3"/>
        <v>1</v>
      </c>
      <c r="T39" s="86">
        <f t="shared" si="15"/>
        <v>0</v>
      </c>
      <c r="U39" s="86"/>
      <c r="V39" s="86"/>
      <c r="W39" s="86">
        <f t="shared" si="15"/>
        <v>0</v>
      </c>
      <c r="X39" s="86"/>
      <c r="Y39" s="86">
        <f t="shared" si="15"/>
        <v>0</v>
      </c>
      <c r="Z39" s="86"/>
      <c r="AA39" s="86">
        <f t="shared" si="15"/>
        <v>0</v>
      </c>
      <c r="AB39" s="86"/>
      <c r="AC39" s="86">
        <f t="shared" si="15"/>
        <v>0</v>
      </c>
      <c r="AD39" s="86"/>
      <c r="AE39" s="86">
        <f t="shared" si="15"/>
        <v>0</v>
      </c>
      <c r="AF39" s="86">
        <f t="shared" si="15"/>
        <v>0</v>
      </c>
      <c r="AG39" s="86">
        <f t="shared" si="15"/>
        <v>0</v>
      </c>
      <c r="AH39" s="86">
        <f t="shared" si="15"/>
        <v>0</v>
      </c>
      <c r="AI39" s="86">
        <f t="shared" si="15"/>
        <v>1</v>
      </c>
      <c r="AJ39" s="86">
        <f t="shared" si="0"/>
        <v>3</v>
      </c>
      <c r="AK39" s="88">
        <f t="shared" si="1"/>
        <v>1</v>
      </c>
      <c r="AL39" s="89">
        <f t="shared" si="4"/>
        <v>0.33333333333333331</v>
      </c>
      <c r="AM39" s="94"/>
      <c r="AN39" s="118"/>
      <c r="AO39" s="119"/>
      <c r="AP39" s="118"/>
      <c r="AQ39" s="120"/>
      <c r="AR39" s="90"/>
      <c r="AS39" s="91"/>
    </row>
    <row r="40" spans="1:45" ht="74.25" customHeight="1" x14ac:dyDescent="0.45">
      <c r="A40" s="5" t="s">
        <v>180</v>
      </c>
      <c r="B40" s="6" t="s">
        <v>183</v>
      </c>
      <c r="C40" s="439" t="s">
        <v>144</v>
      </c>
      <c r="D40" s="20" t="s">
        <v>185</v>
      </c>
      <c r="E40" s="444" t="s">
        <v>145</v>
      </c>
      <c r="F40" s="5" t="s">
        <v>128</v>
      </c>
      <c r="G40" s="5" t="s">
        <v>34</v>
      </c>
      <c r="H40" s="7" t="s">
        <v>14</v>
      </c>
      <c r="I40" s="26" t="s">
        <v>146</v>
      </c>
      <c r="J40" s="5" t="s">
        <v>147</v>
      </c>
      <c r="K40" s="5" t="s">
        <v>148</v>
      </c>
      <c r="L40" s="5" t="s">
        <v>132</v>
      </c>
      <c r="M40" s="9" t="s">
        <v>11</v>
      </c>
      <c r="N40" s="10"/>
      <c r="O40" s="10"/>
      <c r="P40" s="62" t="str">
        <f t="shared" si="2"/>
        <v>No Programado</v>
      </c>
      <c r="Q40" s="10"/>
      <c r="R40" s="10"/>
      <c r="S40" s="62" t="str">
        <f t="shared" si="3"/>
        <v>No Programado</v>
      </c>
      <c r="T40" s="10"/>
      <c r="U40" s="10"/>
      <c r="V40" s="10"/>
      <c r="W40" s="10">
        <v>1</v>
      </c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23">
        <f t="shared" si="0"/>
        <v>1</v>
      </c>
      <c r="AK40" s="10">
        <f t="shared" si="1"/>
        <v>0</v>
      </c>
      <c r="AL40" s="27">
        <f t="shared" si="4"/>
        <v>0</v>
      </c>
      <c r="AM40" s="42"/>
      <c r="AN40" s="101"/>
      <c r="AO40" s="102"/>
      <c r="AP40" s="101"/>
      <c r="AQ40" s="103"/>
      <c r="AR40" s="45"/>
      <c r="AS40" s="46"/>
    </row>
    <row r="41" spans="1:45" ht="74.25" customHeight="1" x14ac:dyDescent="0.45">
      <c r="A41" s="5" t="s">
        <v>180</v>
      </c>
      <c r="B41" s="6" t="s">
        <v>183</v>
      </c>
      <c r="C41" s="440"/>
      <c r="D41" s="20" t="s">
        <v>185</v>
      </c>
      <c r="E41" s="444"/>
      <c r="F41" s="5" t="s">
        <v>128</v>
      </c>
      <c r="G41" s="5" t="s">
        <v>34</v>
      </c>
      <c r="H41" s="7" t="s">
        <v>15</v>
      </c>
      <c r="I41" s="26" t="s">
        <v>149</v>
      </c>
      <c r="J41" s="5" t="s">
        <v>150</v>
      </c>
      <c r="K41" s="5" t="s">
        <v>151</v>
      </c>
      <c r="L41" s="5" t="s">
        <v>132</v>
      </c>
      <c r="M41" s="9" t="s">
        <v>11</v>
      </c>
      <c r="N41" s="10"/>
      <c r="O41" s="10"/>
      <c r="P41" s="62" t="str">
        <f t="shared" si="2"/>
        <v>No Programado</v>
      </c>
      <c r="Q41" s="10"/>
      <c r="R41" s="10"/>
      <c r="S41" s="62" t="str">
        <f t="shared" si="3"/>
        <v>No Programado</v>
      </c>
      <c r="T41" s="10"/>
      <c r="U41" s="10"/>
      <c r="V41" s="10"/>
      <c r="W41" s="10"/>
      <c r="X41" s="10"/>
      <c r="Y41" s="10"/>
      <c r="Z41" s="10"/>
      <c r="AA41" s="10">
        <v>1</v>
      </c>
      <c r="AB41" s="10"/>
      <c r="AC41" s="10"/>
      <c r="AD41" s="10"/>
      <c r="AE41" s="10"/>
      <c r="AF41" s="10"/>
      <c r="AG41" s="10"/>
      <c r="AH41" s="10"/>
      <c r="AI41" s="10"/>
      <c r="AJ41" s="23">
        <f t="shared" si="0"/>
        <v>1</v>
      </c>
      <c r="AK41" s="10">
        <f t="shared" si="1"/>
        <v>0</v>
      </c>
      <c r="AL41" s="27">
        <f t="shared" si="4"/>
        <v>0</v>
      </c>
      <c r="AM41" s="42"/>
      <c r="AN41" s="101"/>
      <c r="AO41" s="102"/>
      <c r="AP41" s="101"/>
      <c r="AQ41" s="103"/>
      <c r="AR41" s="45"/>
      <c r="AS41" s="46"/>
    </row>
    <row r="42" spans="1:45" ht="74.25" customHeight="1" x14ac:dyDescent="0.45">
      <c r="A42" s="5" t="s">
        <v>180</v>
      </c>
      <c r="B42" s="6" t="s">
        <v>183</v>
      </c>
      <c r="C42" s="440"/>
      <c r="D42" s="20" t="s">
        <v>185</v>
      </c>
      <c r="E42" s="444"/>
      <c r="F42" s="5" t="s">
        <v>128</v>
      </c>
      <c r="G42" s="5" t="s">
        <v>34</v>
      </c>
      <c r="H42" s="7" t="s">
        <v>28</v>
      </c>
      <c r="I42" s="26" t="s">
        <v>152</v>
      </c>
      <c r="J42" s="5" t="s">
        <v>153</v>
      </c>
      <c r="K42" s="5" t="s">
        <v>154</v>
      </c>
      <c r="L42" s="5" t="s">
        <v>132</v>
      </c>
      <c r="M42" s="9" t="s">
        <v>11</v>
      </c>
      <c r="N42" s="10"/>
      <c r="O42" s="10"/>
      <c r="P42" s="62" t="str">
        <f t="shared" si="2"/>
        <v>No Programado</v>
      </c>
      <c r="Q42" s="10"/>
      <c r="R42" s="10"/>
      <c r="S42" s="62" t="str">
        <f t="shared" si="3"/>
        <v>No Programado</v>
      </c>
      <c r="T42" s="10"/>
      <c r="U42" s="10"/>
      <c r="V42" s="10"/>
      <c r="W42" s="10"/>
      <c r="X42" s="10"/>
      <c r="Y42" s="10"/>
      <c r="Z42" s="10"/>
      <c r="AA42" s="10">
        <v>1</v>
      </c>
      <c r="AB42" s="10"/>
      <c r="AC42" s="10"/>
      <c r="AD42" s="10"/>
      <c r="AE42" s="10"/>
      <c r="AF42" s="10"/>
      <c r="AG42" s="10"/>
      <c r="AH42" s="10"/>
      <c r="AI42" s="10"/>
      <c r="AJ42" s="23">
        <f t="shared" si="0"/>
        <v>1</v>
      </c>
      <c r="AK42" s="10">
        <f t="shared" si="1"/>
        <v>0</v>
      </c>
      <c r="AL42" s="27">
        <f t="shared" si="4"/>
        <v>0</v>
      </c>
      <c r="AM42" s="44"/>
      <c r="AN42" s="101"/>
      <c r="AO42" s="102"/>
      <c r="AP42" s="101"/>
      <c r="AQ42" s="103"/>
      <c r="AR42" s="45"/>
      <c r="AS42" s="46"/>
    </row>
    <row r="43" spans="1:45" ht="74.25" customHeight="1" x14ac:dyDescent="0.45">
      <c r="A43" s="5" t="s">
        <v>180</v>
      </c>
      <c r="B43" s="6" t="s">
        <v>183</v>
      </c>
      <c r="C43" s="440"/>
      <c r="D43" s="20" t="s">
        <v>185</v>
      </c>
      <c r="E43" s="444"/>
      <c r="F43" s="5" t="s">
        <v>128</v>
      </c>
      <c r="G43" s="5" t="s">
        <v>34</v>
      </c>
      <c r="H43" s="7" t="s">
        <v>29</v>
      </c>
      <c r="I43" s="26" t="s">
        <v>155</v>
      </c>
      <c r="J43" s="5" t="s">
        <v>156</v>
      </c>
      <c r="K43" s="5" t="s">
        <v>157</v>
      </c>
      <c r="L43" s="5" t="s">
        <v>132</v>
      </c>
      <c r="M43" s="9" t="s">
        <v>11</v>
      </c>
      <c r="N43" s="10"/>
      <c r="O43" s="10"/>
      <c r="P43" s="62" t="str">
        <f t="shared" si="2"/>
        <v>No Programado</v>
      </c>
      <c r="Q43" s="10"/>
      <c r="R43" s="10"/>
      <c r="S43" s="62" t="str">
        <f t="shared" si="3"/>
        <v>No Programado</v>
      </c>
      <c r="T43" s="10"/>
      <c r="U43" s="10"/>
      <c r="V43" s="10"/>
      <c r="W43" s="10"/>
      <c r="X43" s="10"/>
      <c r="Y43" s="10"/>
      <c r="Z43" s="10"/>
      <c r="AA43" s="10"/>
      <c r="AB43" s="10"/>
      <c r="AC43" s="10">
        <v>1</v>
      </c>
      <c r="AD43" s="10"/>
      <c r="AE43" s="10"/>
      <c r="AF43" s="10"/>
      <c r="AG43" s="10"/>
      <c r="AH43" s="10"/>
      <c r="AI43" s="10"/>
      <c r="AJ43" s="23">
        <f t="shared" si="0"/>
        <v>1</v>
      </c>
      <c r="AK43" s="10">
        <f t="shared" si="1"/>
        <v>0</v>
      </c>
      <c r="AL43" s="27">
        <f t="shared" si="4"/>
        <v>0</v>
      </c>
      <c r="AM43" s="44"/>
      <c r="AN43" s="101"/>
      <c r="AO43" s="102"/>
      <c r="AP43" s="101"/>
      <c r="AQ43" s="103"/>
      <c r="AR43" s="45"/>
      <c r="AS43" s="46"/>
    </row>
    <row r="44" spans="1:45" ht="74.25" customHeight="1" x14ac:dyDescent="0.45">
      <c r="A44" s="5" t="s">
        <v>180</v>
      </c>
      <c r="B44" s="6" t="s">
        <v>183</v>
      </c>
      <c r="C44" s="440"/>
      <c r="D44" s="20" t="s">
        <v>185</v>
      </c>
      <c r="E44" s="444"/>
      <c r="F44" s="5" t="s">
        <v>128</v>
      </c>
      <c r="G44" s="5" t="s">
        <v>27</v>
      </c>
      <c r="H44" s="7" t="s">
        <v>140</v>
      </c>
      <c r="I44" s="26" t="s">
        <v>158</v>
      </c>
      <c r="J44" s="5" t="s">
        <v>159</v>
      </c>
      <c r="K44" s="5" t="s">
        <v>160</v>
      </c>
      <c r="L44" s="5" t="s">
        <v>132</v>
      </c>
      <c r="M44" s="9" t="s">
        <v>11</v>
      </c>
      <c r="N44" s="10"/>
      <c r="O44" s="10"/>
      <c r="P44" s="62" t="str">
        <f t="shared" si="2"/>
        <v>No Programado</v>
      </c>
      <c r="Q44" s="10">
        <v>1</v>
      </c>
      <c r="R44" s="67">
        <v>0</v>
      </c>
      <c r="S44" s="147">
        <f t="shared" si="3"/>
        <v>0</v>
      </c>
      <c r="T44" s="10">
        <v>1</v>
      </c>
      <c r="U44" s="10"/>
      <c r="V44" s="146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23">
        <f t="shared" si="0"/>
        <v>2</v>
      </c>
      <c r="AK44" s="10">
        <f t="shared" si="1"/>
        <v>0</v>
      </c>
      <c r="AL44" s="27">
        <f t="shared" si="4"/>
        <v>0</v>
      </c>
      <c r="AM44" s="44"/>
      <c r="AN44" s="101"/>
      <c r="AO44" s="102"/>
      <c r="AP44" s="101"/>
      <c r="AQ44" s="103" t="s">
        <v>242</v>
      </c>
      <c r="AR44" s="45"/>
      <c r="AS44" s="46"/>
    </row>
    <row r="45" spans="1:45" ht="74.25" customHeight="1" x14ac:dyDescent="0.45">
      <c r="A45" s="5" t="s">
        <v>180</v>
      </c>
      <c r="B45" s="6" t="s">
        <v>183</v>
      </c>
      <c r="C45" s="440"/>
      <c r="D45" s="20" t="s">
        <v>185</v>
      </c>
      <c r="E45" s="444"/>
      <c r="F45" s="5" t="s">
        <v>128</v>
      </c>
      <c r="G45" s="5" t="s">
        <v>34</v>
      </c>
      <c r="H45" s="7" t="s">
        <v>161</v>
      </c>
      <c r="I45" s="26" t="s">
        <v>162</v>
      </c>
      <c r="J45" s="5" t="s">
        <v>163</v>
      </c>
      <c r="K45" s="5" t="s">
        <v>164</v>
      </c>
      <c r="L45" s="5" t="s">
        <v>139</v>
      </c>
      <c r="M45" s="9" t="s">
        <v>11</v>
      </c>
      <c r="N45" s="10"/>
      <c r="O45" s="10"/>
      <c r="P45" s="62" t="str">
        <f t="shared" si="2"/>
        <v>No Programado</v>
      </c>
      <c r="Q45" s="10"/>
      <c r="R45" s="10"/>
      <c r="S45" s="62" t="str">
        <f t="shared" si="3"/>
        <v>No Programado</v>
      </c>
      <c r="T45" s="10"/>
      <c r="U45" s="10"/>
      <c r="V45" s="10"/>
      <c r="W45" s="10">
        <v>1</v>
      </c>
      <c r="X45" s="10"/>
      <c r="Y45" s="10"/>
      <c r="Z45" s="10"/>
      <c r="AA45" s="10">
        <v>1</v>
      </c>
      <c r="AB45" s="10"/>
      <c r="AC45" s="10">
        <v>1</v>
      </c>
      <c r="AD45" s="10"/>
      <c r="AE45" s="10"/>
      <c r="AF45" s="10"/>
      <c r="AG45" s="10"/>
      <c r="AH45" s="10"/>
      <c r="AI45" s="10"/>
      <c r="AJ45" s="23">
        <f t="shared" si="0"/>
        <v>3</v>
      </c>
      <c r="AK45" s="10">
        <f t="shared" si="1"/>
        <v>0</v>
      </c>
      <c r="AL45" s="27">
        <f t="shared" si="4"/>
        <v>0</v>
      </c>
      <c r="AM45" s="44"/>
      <c r="AN45" s="101"/>
      <c r="AO45" s="102"/>
      <c r="AP45" s="101"/>
      <c r="AQ45" s="103"/>
      <c r="AR45" s="45"/>
      <c r="AS45" s="46"/>
    </row>
    <row r="46" spans="1:45" s="92" customFormat="1" ht="74.25" customHeight="1" x14ac:dyDescent="0.45">
      <c r="A46" s="81" t="s">
        <v>180</v>
      </c>
      <c r="B46" s="82" t="s">
        <v>183</v>
      </c>
      <c r="C46" s="440"/>
      <c r="D46" s="83" t="s">
        <v>185</v>
      </c>
      <c r="E46" s="492" t="s">
        <v>200</v>
      </c>
      <c r="F46" s="491"/>
      <c r="G46" s="491"/>
      <c r="H46" s="491"/>
      <c r="I46" s="491"/>
      <c r="J46" s="491"/>
      <c r="K46" s="491"/>
      <c r="L46" s="493"/>
      <c r="M46" s="85" t="s">
        <v>227</v>
      </c>
      <c r="N46" s="86">
        <f>SUM(N40:N45)</f>
        <v>0</v>
      </c>
      <c r="O46" s="86">
        <f>SUM(O40:O45)</f>
        <v>0</v>
      </c>
      <c r="P46" s="87" t="str">
        <f t="shared" si="2"/>
        <v>No Programado</v>
      </c>
      <c r="Q46" s="86">
        <f>SUM(Q40:Q45)</f>
        <v>1</v>
      </c>
      <c r="R46" s="86">
        <f>SUM(R40:R45)</f>
        <v>0</v>
      </c>
      <c r="S46" s="87">
        <f t="shared" si="3"/>
        <v>0</v>
      </c>
      <c r="T46" s="86">
        <f t="shared" ref="T46:AI46" si="16">SUM(T40:T45)</f>
        <v>1</v>
      </c>
      <c r="U46" s="86"/>
      <c r="V46" s="86"/>
      <c r="W46" s="86">
        <f t="shared" si="16"/>
        <v>2</v>
      </c>
      <c r="X46" s="86"/>
      <c r="Y46" s="86">
        <f t="shared" si="16"/>
        <v>0</v>
      </c>
      <c r="Z46" s="86"/>
      <c r="AA46" s="86">
        <f t="shared" si="16"/>
        <v>3</v>
      </c>
      <c r="AB46" s="86"/>
      <c r="AC46" s="86">
        <f t="shared" si="16"/>
        <v>2</v>
      </c>
      <c r="AD46" s="86"/>
      <c r="AE46" s="86">
        <f t="shared" si="16"/>
        <v>0</v>
      </c>
      <c r="AF46" s="86">
        <f t="shared" si="16"/>
        <v>0</v>
      </c>
      <c r="AG46" s="86">
        <f t="shared" si="16"/>
        <v>0</v>
      </c>
      <c r="AH46" s="86">
        <f t="shared" si="16"/>
        <v>0</v>
      </c>
      <c r="AI46" s="86">
        <f t="shared" si="16"/>
        <v>0</v>
      </c>
      <c r="AJ46" s="86">
        <f t="shared" si="0"/>
        <v>9</v>
      </c>
      <c r="AK46" s="88">
        <f t="shared" si="1"/>
        <v>0</v>
      </c>
      <c r="AL46" s="89">
        <f t="shared" si="4"/>
        <v>0</v>
      </c>
      <c r="AM46" s="94"/>
      <c r="AN46" s="118"/>
      <c r="AO46" s="119"/>
      <c r="AP46" s="118"/>
      <c r="AQ46" s="120"/>
      <c r="AR46" s="90"/>
      <c r="AS46" s="91"/>
    </row>
    <row r="47" spans="1:45" ht="74.25" customHeight="1" x14ac:dyDescent="0.45">
      <c r="A47" s="5" t="s">
        <v>180</v>
      </c>
      <c r="B47" s="6" t="s">
        <v>183</v>
      </c>
      <c r="C47" s="444" t="s">
        <v>144</v>
      </c>
      <c r="D47" s="20" t="s">
        <v>186</v>
      </c>
      <c r="E47" s="444" t="s">
        <v>165</v>
      </c>
      <c r="F47" s="444" t="s">
        <v>128</v>
      </c>
      <c r="G47" s="5" t="s">
        <v>34</v>
      </c>
      <c r="H47" s="7" t="s">
        <v>14</v>
      </c>
      <c r="I47" s="26" t="s">
        <v>166</v>
      </c>
      <c r="J47" s="5" t="s">
        <v>167</v>
      </c>
      <c r="K47" s="5" t="s">
        <v>168</v>
      </c>
      <c r="L47" s="5" t="s">
        <v>169</v>
      </c>
      <c r="M47" s="9" t="s">
        <v>11</v>
      </c>
      <c r="N47" s="10"/>
      <c r="O47" s="10"/>
      <c r="P47" s="62" t="str">
        <f t="shared" si="2"/>
        <v>No Programado</v>
      </c>
      <c r="Q47" s="10"/>
      <c r="R47" s="10"/>
      <c r="S47" s="62" t="str">
        <f t="shared" si="3"/>
        <v>No Programado</v>
      </c>
      <c r="T47" s="10">
        <v>25</v>
      </c>
      <c r="U47" s="10"/>
      <c r="V47" s="146"/>
      <c r="W47" s="10">
        <v>20</v>
      </c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23">
        <f t="shared" si="0"/>
        <v>45</v>
      </c>
      <c r="AK47" s="10">
        <f t="shared" si="1"/>
        <v>0</v>
      </c>
      <c r="AL47" s="27">
        <f t="shared" si="4"/>
        <v>0</v>
      </c>
      <c r="AM47" s="44"/>
      <c r="AN47" s="101"/>
      <c r="AO47" s="102"/>
      <c r="AP47" s="101"/>
      <c r="AQ47" s="103"/>
      <c r="AR47" s="45"/>
      <c r="AS47" s="46"/>
    </row>
    <row r="48" spans="1:45" ht="74.25" customHeight="1" x14ac:dyDescent="0.45">
      <c r="A48" s="5" t="s">
        <v>180</v>
      </c>
      <c r="B48" s="6" t="s">
        <v>183</v>
      </c>
      <c r="C48" s="444"/>
      <c r="D48" s="20" t="s">
        <v>186</v>
      </c>
      <c r="E48" s="444"/>
      <c r="F48" s="444"/>
      <c r="G48" s="5" t="s">
        <v>34</v>
      </c>
      <c r="H48" s="7" t="s">
        <v>15</v>
      </c>
      <c r="I48" s="26" t="s">
        <v>170</v>
      </c>
      <c r="J48" s="5" t="s">
        <v>171</v>
      </c>
      <c r="K48" s="5" t="s">
        <v>172</v>
      </c>
      <c r="L48" s="5" t="s">
        <v>26</v>
      </c>
      <c r="M48" s="9" t="s">
        <v>11</v>
      </c>
      <c r="N48" s="10"/>
      <c r="O48" s="10"/>
      <c r="P48" s="62" t="str">
        <f t="shared" si="2"/>
        <v>No Programado</v>
      </c>
      <c r="Q48" s="10"/>
      <c r="R48" s="10"/>
      <c r="S48" s="62" t="str">
        <f t="shared" si="3"/>
        <v>No Programado</v>
      </c>
      <c r="T48" s="10"/>
      <c r="U48" s="10"/>
      <c r="V48" s="10"/>
      <c r="W48" s="10"/>
      <c r="X48" s="10"/>
      <c r="Y48" s="10">
        <v>1</v>
      </c>
      <c r="Z48" s="10"/>
      <c r="AA48" s="10">
        <v>1</v>
      </c>
      <c r="AB48" s="10"/>
      <c r="AC48" s="10"/>
      <c r="AD48" s="10"/>
      <c r="AE48" s="10"/>
      <c r="AF48" s="10"/>
      <c r="AG48" s="10"/>
      <c r="AH48" s="10"/>
      <c r="AI48" s="10"/>
      <c r="AJ48" s="23">
        <f t="shared" si="0"/>
        <v>2</v>
      </c>
      <c r="AK48" s="10">
        <f t="shared" si="1"/>
        <v>0</v>
      </c>
      <c r="AL48" s="27">
        <f t="shared" si="4"/>
        <v>0</v>
      </c>
      <c r="AM48" s="44"/>
      <c r="AN48" s="101"/>
      <c r="AO48" s="102"/>
      <c r="AP48" s="101"/>
      <c r="AQ48" s="103"/>
      <c r="AR48" s="45"/>
      <c r="AS48" s="46"/>
    </row>
    <row r="49" spans="1:45" ht="74.25" customHeight="1" x14ac:dyDescent="0.45">
      <c r="A49" s="5" t="s">
        <v>180</v>
      </c>
      <c r="B49" s="6" t="s">
        <v>183</v>
      </c>
      <c r="C49" s="444"/>
      <c r="D49" s="20" t="s">
        <v>186</v>
      </c>
      <c r="E49" s="444"/>
      <c r="F49" s="444"/>
      <c r="G49" s="5" t="s">
        <v>34</v>
      </c>
      <c r="H49" s="7"/>
      <c r="I49" s="26" t="s">
        <v>173</v>
      </c>
      <c r="J49" s="5" t="s">
        <v>174</v>
      </c>
      <c r="K49" s="5" t="s">
        <v>175</v>
      </c>
      <c r="L49" s="5" t="s">
        <v>176</v>
      </c>
      <c r="M49" s="9" t="s">
        <v>11</v>
      </c>
      <c r="N49" s="10"/>
      <c r="O49" s="10"/>
      <c r="P49" s="62" t="str">
        <f t="shared" si="2"/>
        <v>No Programado</v>
      </c>
      <c r="Q49" s="10"/>
      <c r="R49" s="10"/>
      <c r="S49" s="62" t="str">
        <f t="shared" si="3"/>
        <v>No Programado</v>
      </c>
      <c r="T49" s="10"/>
      <c r="U49" s="10"/>
      <c r="V49" s="10"/>
      <c r="W49" s="10"/>
      <c r="X49" s="10"/>
      <c r="Y49" s="16"/>
      <c r="Z49" s="16"/>
      <c r="AA49" s="10">
        <v>25</v>
      </c>
      <c r="AB49" s="10"/>
      <c r="AC49" s="10">
        <v>30</v>
      </c>
      <c r="AD49" s="10"/>
      <c r="AE49" s="10"/>
      <c r="AF49" s="10"/>
      <c r="AG49" s="10"/>
      <c r="AH49" s="10"/>
      <c r="AI49" s="10"/>
      <c r="AJ49" s="23">
        <f t="shared" si="0"/>
        <v>55</v>
      </c>
      <c r="AK49" s="10">
        <f t="shared" si="1"/>
        <v>0</v>
      </c>
      <c r="AL49" s="27">
        <f t="shared" si="4"/>
        <v>0</v>
      </c>
      <c r="AM49" s="44"/>
      <c r="AN49" s="101"/>
      <c r="AO49" s="102"/>
      <c r="AP49" s="101"/>
      <c r="AQ49" s="103"/>
      <c r="AR49" s="45"/>
      <c r="AS49" s="46"/>
    </row>
    <row r="50" spans="1:45" ht="74.25" customHeight="1" x14ac:dyDescent="0.45">
      <c r="A50" s="5" t="s">
        <v>180</v>
      </c>
      <c r="B50" s="6" t="s">
        <v>183</v>
      </c>
      <c r="C50" s="444"/>
      <c r="D50" s="20" t="s">
        <v>186</v>
      </c>
      <c r="E50" s="444"/>
      <c r="F50" s="444"/>
      <c r="G50" s="5" t="s">
        <v>27</v>
      </c>
      <c r="H50" s="7" t="s">
        <v>16</v>
      </c>
      <c r="I50" s="26" t="s">
        <v>177</v>
      </c>
      <c r="J50" s="5" t="s">
        <v>178</v>
      </c>
      <c r="K50" s="5" t="s">
        <v>179</v>
      </c>
      <c r="L50" s="5" t="s">
        <v>139</v>
      </c>
      <c r="M50" s="9" t="s">
        <v>11</v>
      </c>
      <c r="N50" s="10"/>
      <c r="O50" s="10"/>
      <c r="P50" s="62" t="str">
        <f t="shared" si="2"/>
        <v>No Programado</v>
      </c>
      <c r="Q50" s="10">
        <v>1</v>
      </c>
      <c r="R50" s="67">
        <v>0</v>
      </c>
      <c r="S50" s="69">
        <f t="shared" si="3"/>
        <v>0</v>
      </c>
      <c r="T50" s="10"/>
      <c r="U50" s="10"/>
      <c r="V50" s="150"/>
      <c r="W50" s="10">
        <v>1</v>
      </c>
      <c r="X50" s="10"/>
      <c r="Y50" s="10"/>
      <c r="Z50" s="10"/>
      <c r="AA50" s="10">
        <v>1</v>
      </c>
      <c r="AB50" s="10"/>
      <c r="AC50" s="10">
        <v>1</v>
      </c>
      <c r="AD50" s="10"/>
      <c r="AE50" s="10"/>
      <c r="AF50" s="10"/>
      <c r="AG50" s="10"/>
      <c r="AH50" s="10"/>
      <c r="AI50" s="10"/>
      <c r="AJ50" s="23">
        <f t="shared" si="0"/>
        <v>4</v>
      </c>
      <c r="AK50" s="10">
        <f t="shared" si="1"/>
        <v>0</v>
      </c>
      <c r="AL50" s="27">
        <f t="shared" si="4"/>
        <v>0</v>
      </c>
      <c r="AM50" s="44"/>
      <c r="AN50" s="101"/>
      <c r="AO50" s="102"/>
      <c r="AP50" s="101"/>
      <c r="AQ50" s="103" t="s">
        <v>242</v>
      </c>
      <c r="AR50" s="45"/>
      <c r="AS50" s="46"/>
    </row>
    <row r="51" spans="1:45" s="92" customFormat="1" ht="74.25" customHeight="1" thickBot="1" x14ac:dyDescent="0.5">
      <c r="A51" s="81" t="s">
        <v>180</v>
      </c>
      <c r="B51" s="82" t="s">
        <v>183</v>
      </c>
      <c r="C51" s="444"/>
      <c r="D51" s="7" t="s">
        <v>186</v>
      </c>
      <c r="E51" s="491" t="s">
        <v>201</v>
      </c>
      <c r="F51" s="491"/>
      <c r="G51" s="491"/>
      <c r="H51" s="491"/>
      <c r="I51" s="491"/>
      <c r="J51" s="491"/>
      <c r="K51" s="491"/>
      <c r="L51" s="491"/>
      <c r="M51" s="85" t="s">
        <v>228</v>
      </c>
      <c r="N51" s="86">
        <f>SUM(N49)</f>
        <v>0</v>
      </c>
      <c r="O51" s="86">
        <f>SUM(O49)</f>
        <v>0</v>
      </c>
      <c r="P51" s="87" t="str">
        <f t="shared" si="2"/>
        <v>No Programado</v>
      </c>
      <c r="Q51" s="86">
        <f>SUM(Q49)</f>
        <v>0</v>
      </c>
      <c r="R51" s="86">
        <f>SUM(R49)</f>
        <v>0</v>
      </c>
      <c r="S51" s="87" t="str">
        <f t="shared" si="3"/>
        <v>No Programado</v>
      </c>
      <c r="T51" s="86">
        <f>SUM(T49)</f>
        <v>0</v>
      </c>
      <c r="U51" s="86"/>
      <c r="V51" s="86"/>
      <c r="W51" s="86">
        <f t="shared" ref="W51:AI51" si="17">SUM(W49)</f>
        <v>0</v>
      </c>
      <c r="X51" s="86"/>
      <c r="Y51" s="86">
        <f t="shared" si="17"/>
        <v>0</v>
      </c>
      <c r="Z51" s="86"/>
      <c r="AA51" s="86">
        <f>SUM(AA49)</f>
        <v>25</v>
      </c>
      <c r="AB51" s="86"/>
      <c r="AC51" s="86">
        <f>SUM(AC49)</f>
        <v>30</v>
      </c>
      <c r="AD51" s="86"/>
      <c r="AE51" s="86">
        <f t="shared" si="17"/>
        <v>0</v>
      </c>
      <c r="AF51" s="86">
        <f t="shared" si="17"/>
        <v>0</v>
      </c>
      <c r="AG51" s="86">
        <f t="shared" si="17"/>
        <v>0</v>
      </c>
      <c r="AH51" s="86">
        <f t="shared" si="17"/>
        <v>0</v>
      </c>
      <c r="AI51" s="86">
        <f t="shared" si="17"/>
        <v>0</v>
      </c>
      <c r="AJ51" s="86">
        <f t="shared" si="0"/>
        <v>55</v>
      </c>
      <c r="AK51" s="88">
        <f t="shared" si="1"/>
        <v>0</v>
      </c>
      <c r="AL51" s="89">
        <f t="shared" si="4"/>
        <v>0</v>
      </c>
      <c r="AM51" s="94"/>
      <c r="AN51" s="121"/>
      <c r="AO51" s="122"/>
      <c r="AP51" s="121"/>
      <c r="AQ51" s="123"/>
      <c r="AR51" s="90"/>
      <c r="AS51" s="91"/>
    </row>
    <row r="52" spans="1:45" x14ac:dyDescent="0.45">
      <c r="D52" s="35"/>
    </row>
    <row r="54" spans="1:45" ht="145.5" hidden="1" customHeight="1" thickBot="1" x14ac:dyDescent="0.5">
      <c r="N54" s="60">
        <f>SUM(N51,N46,N39,N34,N32,N28,N23,N19,N17,N9)</f>
        <v>14</v>
      </c>
      <c r="O54" s="60">
        <f>SUM(O51,O46,O39,O34,O32,O28,O23,O19,O17,O9)</f>
        <v>19</v>
      </c>
      <c r="P54" s="65"/>
      <c r="Q54" s="60">
        <f>SUM(Q51,Q46,Q39,Q34,Q32,Q28,Q23,Q19,Q17,Q9)</f>
        <v>24</v>
      </c>
      <c r="R54" s="60">
        <f>SUM(R51,R46,R39,R34,R32,R28,R23,R19,R17,R9)</f>
        <v>19</v>
      </c>
      <c r="S54" s="65"/>
      <c r="T54" s="60">
        <f t="shared" ref="T54:AI54" si="18">SUM(T51,T46,T39,T34,T32,T28,T23,T19,T17,T9)</f>
        <v>32</v>
      </c>
      <c r="U54" s="60">
        <f t="shared" si="18"/>
        <v>35</v>
      </c>
      <c r="V54" s="60"/>
      <c r="W54" s="60">
        <f t="shared" si="18"/>
        <v>26</v>
      </c>
      <c r="X54" s="60">
        <f t="shared" si="18"/>
        <v>0</v>
      </c>
      <c r="Y54" s="60">
        <f t="shared" si="18"/>
        <v>19</v>
      </c>
      <c r="Z54" s="60">
        <f t="shared" si="18"/>
        <v>0</v>
      </c>
      <c r="AA54" s="60">
        <f t="shared" si="18"/>
        <v>60</v>
      </c>
      <c r="AB54" s="60">
        <f t="shared" si="18"/>
        <v>0</v>
      </c>
      <c r="AC54" s="60">
        <f t="shared" si="18"/>
        <v>52</v>
      </c>
      <c r="AD54" s="60">
        <f t="shared" si="18"/>
        <v>0</v>
      </c>
      <c r="AE54" s="60">
        <f t="shared" si="18"/>
        <v>22</v>
      </c>
      <c r="AF54" s="60">
        <f t="shared" si="18"/>
        <v>30</v>
      </c>
      <c r="AG54" s="60">
        <f t="shared" si="18"/>
        <v>22</v>
      </c>
      <c r="AH54" s="60">
        <f t="shared" si="18"/>
        <v>21</v>
      </c>
      <c r="AI54" s="60">
        <f t="shared" si="18"/>
        <v>22</v>
      </c>
      <c r="AJ54" s="60">
        <f>SUM(AJ51,AJ46,AJ39,AJ34,AJ32,AJ28,AJ23,AJ19,AJ17,AJ9)</f>
        <v>344</v>
      </c>
      <c r="AK54" s="60">
        <f>SUM(AK51,AK46,AK39,AK34,AK32,AK28,AK23,AK19,AK17,AK9)</f>
        <v>38</v>
      </c>
      <c r="AL54" s="61">
        <f>+AK54/AJ54</f>
        <v>0.11046511627906977</v>
      </c>
    </row>
    <row r="55" spans="1:45" ht="57" customHeight="1" x14ac:dyDescent="0.45"/>
  </sheetData>
  <mergeCells count="53">
    <mergeCell ref="C29:C32"/>
    <mergeCell ref="E29:E31"/>
    <mergeCell ref="F29:F31"/>
    <mergeCell ref="E32:L32"/>
    <mergeCell ref="C47:C51"/>
    <mergeCell ref="E47:E50"/>
    <mergeCell ref="F47:F50"/>
    <mergeCell ref="E51:L51"/>
    <mergeCell ref="C33:C34"/>
    <mergeCell ref="E34:L34"/>
    <mergeCell ref="C35:C39"/>
    <mergeCell ref="E35:E38"/>
    <mergeCell ref="E39:L39"/>
    <mergeCell ref="C40:C46"/>
    <mergeCell ref="E40:E45"/>
    <mergeCell ref="E46:L46"/>
    <mergeCell ref="C20:C23"/>
    <mergeCell ref="E20:E22"/>
    <mergeCell ref="F20:F22"/>
    <mergeCell ref="E23:L23"/>
    <mergeCell ref="C24:C28"/>
    <mergeCell ref="E24:E27"/>
    <mergeCell ref="F24:F26"/>
    <mergeCell ref="E28:L28"/>
    <mergeCell ref="C14:C17"/>
    <mergeCell ref="E14:E16"/>
    <mergeCell ref="E17:L17"/>
    <mergeCell ref="C18:C19"/>
    <mergeCell ref="E19:L19"/>
    <mergeCell ref="C6:C9"/>
    <mergeCell ref="E6:E8"/>
    <mergeCell ref="F6:F8"/>
    <mergeCell ref="E9:L9"/>
    <mergeCell ref="C10:C13"/>
    <mergeCell ref="E10:E12"/>
    <mergeCell ref="F10:F12"/>
    <mergeCell ref="E13:L13"/>
    <mergeCell ref="AR3:AS3"/>
    <mergeCell ref="AR4:AR5"/>
    <mergeCell ref="AS4:AS5"/>
    <mergeCell ref="D1:AM2"/>
    <mergeCell ref="AN3:AO3"/>
    <mergeCell ref="AP3:AQ3"/>
    <mergeCell ref="A4:L4"/>
    <mergeCell ref="M4:AI4"/>
    <mergeCell ref="AJ4:AJ5"/>
    <mergeCell ref="AK4:AK5"/>
    <mergeCell ref="AL4:AL5"/>
    <mergeCell ref="AM4:AM5"/>
    <mergeCell ref="AN4:AN5"/>
    <mergeCell ref="AO4:AO5"/>
    <mergeCell ref="AP4:AP5"/>
    <mergeCell ref="AQ4:AQ5"/>
  </mergeCells>
  <dataValidations count="1">
    <dataValidation type="list" allowBlank="1" showInputMessage="1" showErrorMessage="1" sqref="G6:G8 G10:G12 G18 G29:G31 G33 G14:G16 G20:G22 G24:G27 G40:G45 G47:G50 G35:G38" xr:uid="{74A512EE-0BE2-4DAD-9CE1-635FA1589F33}">
      <formula1>"Muy Alta, Alta, Media"</formula1>
    </dataValidation>
  </dataValidations>
  <pageMargins left="0.7" right="0.7" top="0.75" bottom="0.75" header="0.3" footer="0.3"/>
  <pageSetup paperSize="9" scale="10" fitToHeight="0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8FED2-19A4-4FA1-8F64-8C4BD3FF98A6}">
  <sheetPr>
    <tabColor rgb="FFFF0000"/>
    <pageSetUpPr fitToPage="1"/>
  </sheetPr>
  <dimension ref="A1:BJ87"/>
  <sheetViews>
    <sheetView showGridLines="0" topLeftCell="D1" zoomScale="40" zoomScaleNormal="40" zoomScalePageLayoutView="71" workbookViewId="0">
      <pane xSplit="6" ySplit="5" topLeftCell="L45" activePane="bottomRight" state="frozen"/>
      <selection activeCell="E1" sqref="E1"/>
      <selection pane="topRight" activeCell="J1" sqref="J1"/>
      <selection pane="bottomLeft" activeCell="E7" sqref="E7"/>
      <selection pane="bottomRight" activeCell="W55" sqref="W55"/>
    </sheetView>
  </sheetViews>
  <sheetFormatPr baseColWidth="10" defaultColWidth="11.44140625" defaultRowHeight="23.4" outlineLevelCol="1" x14ac:dyDescent="0.3"/>
  <cols>
    <col min="1" max="1" width="66.44140625" style="199" hidden="1" customWidth="1"/>
    <col min="2" max="2" width="96.6640625" style="199" hidden="1" customWidth="1"/>
    <col min="3" max="3" width="70" style="199" hidden="1" customWidth="1"/>
    <col min="4" max="4" width="35" style="199" customWidth="1"/>
    <col min="5" max="5" width="55.5546875" style="387" customWidth="1"/>
    <col min="6" max="6" width="19.44140625" style="386" customWidth="1"/>
    <col min="7" max="7" width="13.33203125" style="199" hidden="1" customWidth="1"/>
    <col min="8" max="8" width="17.33203125" style="199" customWidth="1"/>
    <col min="9" max="9" width="90.44140625" style="199" customWidth="1"/>
    <col min="10" max="10" width="111.6640625" style="199" customWidth="1" outlineLevel="1"/>
    <col min="11" max="11" width="81.88671875" style="199" customWidth="1" outlineLevel="1"/>
    <col min="12" max="12" width="22" style="199" customWidth="1"/>
    <col min="13" max="13" width="33.109375" style="388" customWidth="1"/>
    <col min="14" max="14" width="30.5546875" style="199" hidden="1" customWidth="1"/>
    <col min="15" max="15" width="28.88671875" style="199" hidden="1" customWidth="1"/>
    <col min="16" max="16" width="26.109375" style="389" hidden="1" customWidth="1"/>
    <col min="17" max="17" width="28.44140625" style="199" hidden="1" customWidth="1"/>
    <col min="18" max="18" width="25.5546875" style="199" hidden="1" customWidth="1"/>
    <col min="19" max="19" width="26.109375" style="389" hidden="1" customWidth="1"/>
    <col min="20" max="20" width="27.44140625" style="390" hidden="1" customWidth="1"/>
    <col min="21" max="21" width="31.33203125" style="390" hidden="1" customWidth="1"/>
    <col min="22" max="22" width="39.109375" style="390" hidden="1" customWidth="1"/>
    <col min="23" max="23" width="29.88671875" style="199" customWidth="1" outlineLevel="1"/>
    <col min="24" max="24" width="32.44140625" style="199" hidden="1" customWidth="1" outlineLevel="1"/>
    <col min="25" max="25" width="32.44140625" style="391" hidden="1" customWidth="1" outlineLevel="1"/>
    <col min="26" max="26" width="29.88671875" style="199" customWidth="1" outlineLevel="1"/>
    <col min="27" max="28" width="17.6640625" style="199" customWidth="1" outlineLevel="1"/>
    <col min="29" max="29" width="32.6640625" style="199" hidden="1" customWidth="1" outlineLevel="1"/>
    <col min="30" max="30" width="19.88671875" style="199" hidden="1" customWidth="1" outlineLevel="1"/>
    <col min="31" max="31" width="17.6640625" style="199" hidden="1" customWidth="1" outlineLevel="1"/>
    <col min="32" max="32" width="24.109375" style="2" hidden="1" customWidth="1" outlineLevel="1"/>
    <col min="33" max="34" width="17.6640625" style="2" hidden="1" customWidth="1" outlineLevel="1"/>
    <col min="35" max="35" width="27" style="199" hidden="1" customWidth="1" outlineLevel="1"/>
    <col min="36" max="37" width="17.6640625" style="199" hidden="1" customWidth="1" outlineLevel="1"/>
    <col min="38" max="38" width="23.109375" style="199" hidden="1" customWidth="1" outlineLevel="1"/>
    <col min="39" max="40" width="17.6640625" style="199" hidden="1" customWidth="1" outlineLevel="1"/>
    <col min="41" max="41" width="23.109375" style="199" hidden="1" customWidth="1" outlineLevel="1"/>
    <col min="42" max="43" width="17.6640625" style="199" hidden="1" customWidth="1" outlineLevel="1"/>
    <col min="44" max="44" width="23.44140625" style="2" hidden="1" customWidth="1" outlineLevel="1"/>
    <col min="45" max="46" width="17.6640625" style="2" hidden="1" customWidth="1" outlineLevel="1"/>
    <col min="47" max="47" width="22" style="199" hidden="1" customWidth="1" outlineLevel="1"/>
    <col min="48" max="49" width="11.44140625" style="199" hidden="1" customWidth="1" outlineLevel="1"/>
    <col min="50" max="50" width="34.5546875" style="379" customWidth="1"/>
    <col min="51" max="52" width="22.44140625" style="379" customWidth="1"/>
    <col min="53" max="53" width="63.88671875" style="200" hidden="1" customWidth="1"/>
    <col min="54" max="54" width="65.33203125" style="200" hidden="1" customWidth="1"/>
    <col min="55" max="55" width="49.5546875" style="200" hidden="1" customWidth="1"/>
    <col min="56" max="56" width="105.33203125" style="200" hidden="1" customWidth="1"/>
    <col min="57" max="58" width="53.44140625" style="199" hidden="1" customWidth="1"/>
    <col min="59" max="59" width="46.6640625" style="199" customWidth="1"/>
    <col min="60" max="60" width="51.44140625" style="199" customWidth="1"/>
    <col min="61" max="61" width="46.6640625" style="199" customWidth="1"/>
    <col min="62" max="62" width="51.44140625" style="199" customWidth="1"/>
    <col min="63" max="16384" width="11.44140625" style="199"/>
  </cols>
  <sheetData>
    <row r="1" spans="1:62" ht="34.5" customHeight="1" x14ac:dyDescent="0.3">
      <c r="D1" s="455" t="s">
        <v>217</v>
      </c>
      <c r="E1" s="455"/>
      <c r="F1" s="455"/>
      <c r="G1" s="455"/>
      <c r="H1" s="455"/>
      <c r="I1" s="455"/>
      <c r="J1" s="455"/>
      <c r="K1" s="455"/>
      <c r="L1" s="455"/>
      <c r="M1" s="455"/>
      <c r="N1" s="455"/>
      <c r="O1" s="455"/>
      <c r="P1" s="455"/>
      <c r="Q1" s="455"/>
      <c r="R1" s="455"/>
      <c r="S1" s="455"/>
      <c r="T1" s="455"/>
      <c r="U1" s="455"/>
      <c r="V1" s="455"/>
      <c r="W1" s="455"/>
      <c r="X1" s="455"/>
      <c r="Y1" s="455"/>
      <c r="Z1" s="455"/>
      <c r="AA1" s="455"/>
      <c r="AB1" s="455"/>
      <c r="AC1" s="455"/>
      <c r="AD1" s="455"/>
      <c r="AE1" s="455"/>
      <c r="AF1" s="455"/>
      <c r="AG1" s="455"/>
      <c r="AH1" s="455"/>
      <c r="AI1" s="455"/>
      <c r="AJ1" s="455"/>
      <c r="AK1" s="455"/>
      <c r="AL1" s="455"/>
      <c r="AM1" s="455"/>
      <c r="AN1" s="455"/>
      <c r="AO1" s="455"/>
      <c r="AP1" s="455"/>
      <c r="AQ1" s="455"/>
      <c r="AR1" s="455"/>
      <c r="AS1" s="455"/>
      <c r="AT1" s="455"/>
      <c r="AU1" s="455"/>
      <c r="AV1" s="455"/>
      <c r="AW1" s="455"/>
      <c r="AX1" s="455"/>
      <c r="AY1" s="455"/>
      <c r="AZ1" s="455"/>
    </row>
    <row r="2" spans="1:62" ht="34.5" customHeight="1" thickBot="1" x14ac:dyDescent="0.35">
      <c r="D2" s="456"/>
      <c r="E2" s="456"/>
      <c r="F2" s="456"/>
      <c r="G2" s="456"/>
      <c r="H2" s="456"/>
      <c r="I2" s="456"/>
      <c r="J2" s="456"/>
      <c r="K2" s="456"/>
      <c r="L2" s="456"/>
      <c r="M2" s="456"/>
      <c r="N2" s="456"/>
      <c r="O2" s="456"/>
      <c r="P2" s="456"/>
      <c r="Q2" s="456"/>
      <c r="R2" s="456"/>
      <c r="S2" s="456"/>
      <c r="T2" s="456"/>
      <c r="U2" s="456"/>
      <c r="V2" s="456"/>
      <c r="W2" s="456"/>
      <c r="X2" s="456"/>
      <c r="Y2" s="456"/>
      <c r="Z2" s="456"/>
      <c r="AA2" s="456"/>
      <c r="AB2" s="456"/>
      <c r="AC2" s="456"/>
      <c r="AD2" s="456"/>
      <c r="AE2" s="456"/>
      <c r="AF2" s="456"/>
      <c r="AG2" s="456"/>
      <c r="AH2" s="456"/>
      <c r="AI2" s="456"/>
      <c r="AJ2" s="456"/>
      <c r="AK2" s="456"/>
      <c r="AL2" s="456"/>
      <c r="AM2" s="456"/>
      <c r="AN2" s="456"/>
      <c r="AO2" s="456"/>
      <c r="AP2" s="456"/>
      <c r="AQ2" s="456"/>
      <c r="AR2" s="456"/>
      <c r="AS2" s="456"/>
      <c r="AT2" s="456"/>
      <c r="AU2" s="456"/>
      <c r="AV2" s="456"/>
      <c r="AW2" s="456"/>
      <c r="AX2" s="456"/>
      <c r="AY2" s="456"/>
      <c r="AZ2" s="456"/>
    </row>
    <row r="3" spans="1:62" ht="26.25" customHeight="1" thickBot="1" x14ac:dyDescent="0.35">
      <c r="D3" s="4"/>
      <c r="E3" s="243"/>
      <c r="F3" s="4"/>
      <c r="G3" s="4"/>
      <c r="H3" s="4"/>
      <c r="I3" s="4"/>
      <c r="J3" s="4"/>
      <c r="K3" s="4"/>
      <c r="L3" s="4"/>
      <c r="M3" s="243"/>
      <c r="N3" s="4"/>
      <c r="O3" s="4"/>
      <c r="P3" s="64"/>
      <c r="Q3" s="4"/>
      <c r="R3" s="4"/>
      <c r="S3" s="64"/>
      <c r="T3" s="4"/>
      <c r="U3" s="4"/>
      <c r="V3" s="4"/>
      <c r="W3" s="4"/>
      <c r="X3" s="4"/>
      <c r="Y3" s="22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221"/>
      <c r="AY3" s="221"/>
      <c r="AZ3" s="221"/>
      <c r="BA3" s="496" t="s">
        <v>232</v>
      </c>
      <c r="BB3" s="497"/>
      <c r="BC3" s="498" t="s">
        <v>233</v>
      </c>
      <c r="BD3" s="499"/>
      <c r="BE3" s="494" t="s">
        <v>269</v>
      </c>
      <c r="BF3" s="495"/>
      <c r="BG3" s="494" t="s">
        <v>288</v>
      </c>
      <c r="BH3" s="495"/>
      <c r="BI3" s="494" t="s">
        <v>316</v>
      </c>
      <c r="BJ3" s="495"/>
    </row>
    <row r="4" spans="1:62" s="428" customFormat="1" ht="44.25" customHeight="1" x14ac:dyDescent="0.3">
      <c r="A4" s="457"/>
      <c r="B4" s="457"/>
      <c r="C4" s="457"/>
      <c r="D4" s="457"/>
      <c r="E4" s="457"/>
      <c r="F4" s="457"/>
      <c r="G4" s="457"/>
      <c r="H4" s="457"/>
      <c r="I4" s="457"/>
      <c r="J4" s="457"/>
      <c r="K4" s="457"/>
      <c r="L4" s="457"/>
      <c r="M4" s="457" t="s">
        <v>0</v>
      </c>
      <c r="N4" s="457"/>
      <c r="O4" s="457"/>
      <c r="P4" s="457"/>
      <c r="Q4" s="457"/>
      <c r="R4" s="457"/>
      <c r="S4" s="457"/>
      <c r="T4" s="457"/>
      <c r="U4" s="457"/>
      <c r="V4" s="457"/>
      <c r="W4" s="457"/>
      <c r="X4" s="457"/>
      <c r="Y4" s="457"/>
      <c r="Z4" s="457"/>
      <c r="AA4" s="457"/>
      <c r="AB4" s="457"/>
      <c r="AC4" s="457"/>
      <c r="AD4" s="457"/>
      <c r="AE4" s="457"/>
      <c r="AF4" s="457"/>
      <c r="AG4" s="457"/>
      <c r="AH4" s="457"/>
      <c r="AI4" s="457"/>
      <c r="AJ4" s="457"/>
      <c r="AK4" s="457"/>
      <c r="AL4" s="457"/>
      <c r="AM4" s="457"/>
      <c r="AN4" s="457"/>
      <c r="AO4" s="457"/>
      <c r="AP4" s="457"/>
      <c r="AQ4" s="457"/>
      <c r="AR4" s="457"/>
      <c r="AS4" s="457"/>
      <c r="AT4" s="457"/>
      <c r="AU4" s="457"/>
      <c r="AV4" s="211"/>
      <c r="AW4" s="211"/>
      <c r="AX4" s="446" t="s">
        <v>20</v>
      </c>
      <c r="AY4" s="446" t="s">
        <v>202</v>
      </c>
      <c r="AZ4" s="446" t="s">
        <v>203</v>
      </c>
      <c r="BA4" s="475" t="s">
        <v>229</v>
      </c>
      <c r="BB4" s="476" t="s">
        <v>230</v>
      </c>
      <c r="BC4" s="469" t="s">
        <v>231</v>
      </c>
      <c r="BD4" s="489" t="s">
        <v>234</v>
      </c>
      <c r="BE4" s="450" t="s">
        <v>291</v>
      </c>
      <c r="BF4" s="448" t="s">
        <v>290</v>
      </c>
      <c r="BG4" s="450" t="s">
        <v>289</v>
      </c>
      <c r="BH4" s="448" t="s">
        <v>290</v>
      </c>
      <c r="BI4" s="450" t="s">
        <v>289</v>
      </c>
      <c r="BJ4" s="448" t="s">
        <v>290</v>
      </c>
    </row>
    <row r="5" spans="1:62" s="429" customFormat="1" ht="150.75" customHeight="1" x14ac:dyDescent="0.3">
      <c r="A5" s="124" t="s">
        <v>22</v>
      </c>
      <c r="B5" s="124" t="s">
        <v>23</v>
      </c>
      <c r="C5" s="124" t="s">
        <v>24</v>
      </c>
      <c r="D5" s="124" t="s">
        <v>4</v>
      </c>
      <c r="E5" s="124" t="s">
        <v>1</v>
      </c>
      <c r="F5" s="124" t="s">
        <v>2</v>
      </c>
      <c r="G5" s="124" t="s">
        <v>19</v>
      </c>
      <c r="H5" s="125" t="s">
        <v>4</v>
      </c>
      <c r="I5" s="124" t="s">
        <v>8</v>
      </c>
      <c r="J5" s="124" t="s">
        <v>35</v>
      </c>
      <c r="K5" s="124" t="s">
        <v>36</v>
      </c>
      <c r="L5" s="124" t="s">
        <v>2</v>
      </c>
      <c r="M5" s="124" t="s">
        <v>3</v>
      </c>
      <c r="N5" s="124" t="s">
        <v>206</v>
      </c>
      <c r="O5" s="124" t="s">
        <v>205</v>
      </c>
      <c r="P5" s="126" t="s">
        <v>248</v>
      </c>
      <c r="Q5" s="124" t="s">
        <v>220</v>
      </c>
      <c r="R5" s="124" t="s">
        <v>219</v>
      </c>
      <c r="S5" s="126" t="s">
        <v>249</v>
      </c>
      <c r="T5" s="124" t="s">
        <v>309</v>
      </c>
      <c r="U5" s="126" t="s">
        <v>270</v>
      </c>
      <c r="V5" s="126" t="s">
        <v>268</v>
      </c>
      <c r="W5" s="124" t="s">
        <v>294</v>
      </c>
      <c r="X5" s="126" t="s">
        <v>292</v>
      </c>
      <c r="Y5" s="225" t="s">
        <v>293</v>
      </c>
      <c r="Z5" s="124" t="s">
        <v>209</v>
      </c>
      <c r="AA5" s="126" t="s">
        <v>317</v>
      </c>
      <c r="AB5" s="225" t="s">
        <v>318</v>
      </c>
      <c r="AC5" s="124" t="s">
        <v>210</v>
      </c>
      <c r="AD5" s="124"/>
      <c r="AE5" s="124"/>
      <c r="AF5" s="124" t="s">
        <v>211</v>
      </c>
      <c r="AG5" s="124"/>
      <c r="AH5" s="124"/>
      <c r="AI5" s="124" t="s">
        <v>212</v>
      </c>
      <c r="AJ5" s="124"/>
      <c r="AK5" s="124"/>
      <c r="AL5" s="124" t="s">
        <v>213</v>
      </c>
      <c r="AM5" s="124"/>
      <c r="AN5" s="124"/>
      <c r="AO5" s="124" t="s">
        <v>214</v>
      </c>
      <c r="AP5" s="124"/>
      <c r="AQ5" s="124"/>
      <c r="AR5" s="124" t="s">
        <v>215</v>
      </c>
      <c r="AS5" s="124"/>
      <c r="AT5" s="124"/>
      <c r="AU5" s="124" t="s">
        <v>216</v>
      </c>
      <c r="AV5" s="124"/>
      <c r="AW5" s="124"/>
      <c r="AX5" s="447"/>
      <c r="AY5" s="447"/>
      <c r="AZ5" s="447"/>
      <c r="BA5" s="471"/>
      <c r="BB5" s="474"/>
      <c r="BC5" s="471"/>
      <c r="BD5" s="490"/>
      <c r="BE5" s="451"/>
      <c r="BF5" s="449"/>
      <c r="BG5" s="451"/>
      <c r="BH5" s="449"/>
      <c r="BI5" s="451"/>
      <c r="BJ5" s="449"/>
    </row>
    <row r="6" spans="1:62" ht="74.25" customHeight="1" x14ac:dyDescent="0.3">
      <c r="A6" s="5" t="s">
        <v>180</v>
      </c>
      <c r="B6" s="6" t="s">
        <v>183</v>
      </c>
      <c r="C6" s="439" t="s">
        <v>102</v>
      </c>
      <c r="D6" s="20" t="s">
        <v>5</v>
      </c>
      <c r="E6" s="444" t="s">
        <v>116</v>
      </c>
      <c r="F6" s="444" t="s">
        <v>26</v>
      </c>
      <c r="G6" s="5" t="s">
        <v>34</v>
      </c>
      <c r="H6" s="7" t="s">
        <v>14</v>
      </c>
      <c r="I6" s="5" t="s">
        <v>83</v>
      </c>
      <c r="J6" s="5" t="s">
        <v>85</v>
      </c>
      <c r="K6" s="5" t="s">
        <v>84</v>
      </c>
      <c r="L6" s="8" t="s">
        <v>26</v>
      </c>
      <c r="M6" s="9" t="s">
        <v>11</v>
      </c>
      <c r="N6" s="5"/>
      <c r="O6" s="5"/>
      <c r="P6" s="62"/>
      <c r="Q6" s="5">
        <v>1</v>
      </c>
      <c r="R6" s="96">
        <v>0</v>
      </c>
      <c r="S6" s="69">
        <f>IFERROR(R6/Q6,"No Programado")</f>
        <v>0</v>
      </c>
      <c r="T6" s="5"/>
      <c r="U6" s="5"/>
      <c r="V6" s="135"/>
      <c r="W6" s="6"/>
      <c r="X6" s="5"/>
      <c r="Y6" s="22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214">
        <f>SUM(N6+Q6+T6+W6+Z6+AC6+AF6+AI6+AL6+AO6+AR6+AU6)</f>
        <v>1</v>
      </c>
      <c r="AY6" s="214">
        <f>+O6+R6+U6+X6</f>
        <v>0</v>
      </c>
      <c r="AZ6" s="222">
        <f>+AY6/AX6</f>
        <v>0</v>
      </c>
      <c r="BA6" s="101"/>
      <c r="BB6" s="102"/>
      <c r="BC6" s="101"/>
      <c r="BD6" s="103" t="s">
        <v>246</v>
      </c>
      <c r="BE6" s="45"/>
      <c r="BF6" s="46"/>
      <c r="BG6" s="45"/>
      <c r="BH6" s="46"/>
      <c r="BI6" s="45"/>
      <c r="BJ6" s="46"/>
    </row>
    <row r="7" spans="1:62" ht="74.25" customHeight="1" x14ac:dyDescent="0.3">
      <c r="A7" s="5" t="s">
        <v>180</v>
      </c>
      <c r="B7" s="6" t="s">
        <v>183</v>
      </c>
      <c r="C7" s="440"/>
      <c r="D7" s="20" t="s">
        <v>5</v>
      </c>
      <c r="E7" s="444"/>
      <c r="F7" s="444"/>
      <c r="G7" s="5" t="s">
        <v>34</v>
      </c>
      <c r="H7" s="7" t="s">
        <v>15</v>
      </c>
      <c r="I7" s="5" t="s">
        <v>114</v>
      </c>
      <c r="J7" s="5" t="s">
        <v>38</v>
      </c>
      <c r="K7" s="5" t="s">
        <v>39</v>
      </c>
      <c r="L7" s="8" t="s">
        <v>26</v>
      </c>
      <c r="M7" s="9" t="s">
        <v>11</v>
      </c>
      <c r="N7" s="5"/>
      <c r="O7" s="5"/>
      <c r="P7" s="62"/>
      <c r="Q7" s="5"/>
      <c r="R7" s="5"/>
      <c r="S7" s="62"/>
      <c r="T7" s="5"/>
      <c r="U7" s="5"/>
      <c r="V7" s="5"/>
      <c r="W7" s="5">
        <v>1</v>
      </c>
      <c r="X7" s="5"/>
      <c r="Y7" s="231">
        <f t="shared" ref="Y7:Y8" si="0">+X7/W7</f>
        <v>0</v>
      </c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214">
        <f t="shared" ref="AX7:AX76" si="1">SUM(N7+Q7+T7+W7+Z7+AC7+AF7+AI7+AL7+AO7+AR7+AU7)</f>
        <v>1</v>
      </c>
      <c r="AY7" s="214">
        <f t="shared" ref="AY7:AY77" si="2">+O7+R7+U7+X7</f>
        <v>0</v>
      </c>
      <c r="AZ7" s="222">
        <f t="shared" ref="AZ7:AZ77" si="3">+AY7/AX7</f>
        <v>0</v>
      </c>
      <c r="BA7" s="101"/>
      <c r="BB7" s="102"/>
      <c r="BC7" s="101"/>
      <c r="BD7" s="103"/>
      <c r="BE7" s="45"/>
      <c r="BF7" s="46"/>
      <c r="BG7" s="45"/>
      <c r="BH7" s="46"/>
      <c r="BI7" s="45"/>
      <c r="BJ7" s="46"/>
    </row>
    <row r="8" spans="1:62" ht="74.25" customHeight="1" x14ac:dyDescent="0.3">
      <c r="A8" s="5" t="s">
        <v>180</v>
      </c>
      <c r="B8" s="6" t="s">
        <v>183</v>
      </c>
      <c r="C8" s="440"/>
      <c r="D8" s="20" t="s">
        <v>5</v>
      </c>
      <c r="E8" s="444"/>
      <c r="F8" s="444"/>
      <c r="G8" s="5" t="s">
        <v>34</v>
      </c>
      <c r="H8" s="7" t="s">
        <v>28</v>
      </c>
      <c r="I8" s="5" t="s">
        <v>115</v>
      </c>
      <c r="J8" s="5" t="s">
        <v>37</v>
      </c>
      <c r="K8" s="5" t="s">
        <v>40</v>
      </c>
      <c r="L8" s="8" t="s">
        <v>26</v>
      </c>
      <c r="M8" s="9" t="s">
        <v>11</v>
      </c>
      <c r="N8" s="5"/>
      <c r="O8" s="5"/>
      <c r="P8" s="62"/>
      <c r="Q8" s="5"/>
      <c r="R8" s="5"/>
      <c r="S8" s="62"/>
      <c r="T8" s="5"/>
      <c r="U8" s="5"/>
      <c r="V8" s="5"/>
      <c r="W8" s="5">
        <v>1</v>
      </c>
      <c r="X8" s="5"/>
      <c r="Y8" s="231">
        <f t="shared" si="0"/>
        <v>0</v>
      </c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214">
        <f t="shared" si="1"/>
        <v>1</v>
      </c>
      <c r="AY8" s="214">
        <f t="shared" si="2"/>
        <v>0</v>
      </c>
      <c r="AZ8" s="222">
        <f t="shared" si="3"/>
        <v>0</v>
      </c>
      <c r="BA8" s="101"/>
      <c r="BB8" s="102"/>
      <c r="BC8" s="101"/>
      <c r="BD8" s="103"/>
      <c r="BE8" s="45"/>
      <c r="BF8" s="46"/>
      <c r="BG8" s="45"/>
      <c r="BH8" s="46"/>
      <c r="BI8" s="45"/>
      <c r="BJ8" s="46"/>
    </row>
    <row r="9" spans="1:62" s="379" customFormat="1" ht="74.25" customHeight="1" x14ac:dyDescent="0.3">
      <c r="A9" s="25" t="s">
        <v>180</v>
      </c>
      <c r="B9" s="32" t="s">
        <v>183</v>
      </c>
      <c r="C9" s="440"/>
      <c r="D9" s="33" t="s">
        <v>5</v>
      </c>
      <c r="E9" s="441" t="s">
        <v>191</v>
      </c>
      <c r="F9" s="442"/>
      <c r="G9" s="442"/>
      <c r="H9" s="442"/>
      <c r="I9" s="442"/>
      <c r="J9" s="442"/>
      <c r="K9" s="442"/>
      <c r="L9" s="443"/>
      <c r="M9" s="11" t="s">
        <v>12</v>
      </c>
      <c r="N9" s="13">
        <f>SUM(N6:N8)</f>
        <v>0</v>
      </c>
      <c r="O9" s="13">
        <f>SUM(O6:O8)</f>
        <v>0</v>
      </c>
      <c r="P9" s="77" t="e">
        <f>+O9/N9</f>
        <v>#DIV/0!</v>
      </c>
      <c r="Q9" s="13">
        <f>SUM(Q6:Q8)</f>
        <v>1</v>
      </c>
      <c r="R9" s="13"/>
      <c r="S9" s="70">
        <f>IFERROR(R9/Q9,"No Programado")</f>
        <v>0</v>
      </c>
      <c r="T9" s="13">
        <f>SUM(T6:T8)</f>
        <v>0</v>
      </c>
      <c r="U9" s="13">
        <f>SUM(U6:U8)</f>
        <v>0</v>
      </c>
      <c r="V9" s="86" t="str">
        <f>IFERROR(U9/T9,"0")</f>
        <v>0</v>
      </c>
      <c r="W9" s="13">
        <f t="shared" ref="W9:AR9" si="4">SUM(W6:W8)</f>
        <v>2</v>
      </c>
      <c r="X9" s="13"/>
      <c r="Y9" s="230">
        <f>+X9/W9</f>
        <v>0</v>
      </c>
      <c r="Z9" s="13">
        <f t="shared" si="4"/>
        <v>0</v>
      </c>
      <c r="AA9" s="13"/>
      <c r="AB9" s="13">
        <f t="shared" si="4"/>
        <v>0</v>
      </c>
      <c r="AC9" s="13">
        <f t="shared" si="4"/>
        <v>0</v>
      </c>
      <c r="AD9" s="13"/>
      <c r="AE9" s="13">
        <f t="shared" si="4"/>
        <v>0</v>
      </c>
      <c r="AF9" s="13">
        <f t="shared" si="4"/>
        <v>0</v>
      </c>
      <c r="AG9" s="13"/>
      <c r="AH9" s="13">
        <f t="shared" si="4"/>
        <v>0</v>
      </c>
      <c r="AI9" s="13">
        <f t="shared" si="4"/>
        <v>0</v>
      </c>
      <c r="AJ9" s="13"/>
      <c r="AK9" s="13"/>
      <c r="AL9" s="13">
        <f t="shared" si="4"/>
        <v>0</v>
      </c>
      <c r="AM9" s="13"/>
      <c r="AN9" s="13"/>
      <c r="AO9" s="13">
        <f t="shared" si="4"/>
        <v>0</v>
      </c>
      <c r="AP9" s="13"/>
      <c r="AQ9" s="13"/>
      <c r="AR9" s="13">
        <f t="shared" si="4"/>
        <v>0</v>
      </c>
      <c r="AS9" s="13"/>
      <c r="AT9" s="13"/>
      <c r="AU9" s="13">
        <f>SUM(AU6:AU8)</f>
        <v>0</v>
      </c>
      <c r="AV9" s="13"/>
      <c r="AW9" s="13"/>
      <c r="AX9" s="215">
        <f t="shared" si="1"/>
        <v>3</v>
      </c>
      <c r="AY9" s="215">
        <f t="shared" si="2"/>
        <v>0</v>
      </c>
      <c r="AZ9" s="223">
        <f t="shared" si="3"/>
        <v>0</v>
      </c>
      <c r="BA9" s="104"/>
      <c r="BB9" s="105"/>
      <c r="BC9" s="104"/>
      <c r="BD9" s="106"/>
      <c r="BE9" s="45"/>
      <c r="BF9" s="46"/>
      <c r="BG9" s="45"/>
      <c r="BH9" s="46"/>
      <c r="BI9" s="45"/>
      <c r="BJ9" s="46"/>
    </row>
    <row r="10" spans="1:62" s="379" customFormat="1" ht="74.25" customHeight="1" x14ac:dyDescent="0.3">
      <c r="A10" s="25"/>
      <c r="B10" s="32"/>
      <c r="C10" s="210"/>
      <c r="D10" s="258" t="s">
        <v>5</v>
      </c>
      <c r="E10" s="259"/>
      <c r="F10" s="260"/>
      <c r="G10" s="260"/>
      <c r="H10" s="260"/>
      <c r="I10" s="260"/>
      <c r="J10" s="260"/>
      <c r="K10" s="260"/>
      <c r="L10" s="261"/>
      <c r="M10" s="262" t="s">
        <v>307</v>
      </c>
      <c r="N10" s="267">
        <v>21800</v>
      </c>
      <c r="O10" s="267">
        <v>0</v>
      </c>
      <c r="P10" s="264">
        <f>+O10/N10</f>
        <v>0</v>
      </c>
      <c r="Q10" s="267">
        <v>21000</v>
      </c>
      <c r="R10" s="267">
        <v>100</v>
      </c>
      <c r="S10" s="264">
        <f>+R10/Q10</f>
        <v>4.7619047619047623E-3</v>
      </c>
      <c r="T10" s="267">
        <v>21000</v>
      </c>
      <c r="U10" s="267">
        <f>+'[1]MARZO PPTO'!$M$22</f>
        <v>7000</v>
      </c>
      <c r="V10" s="264">
        <f>+U10/T10</f>
        <v>0.33333333333333331</v>
      </c>
      <c r="W10" s="267">
        <v>21000</v>
      </c>
      <c r="X10" s="267"/>
      <c r="Y10" s="264">
        <f>+X10/W10</f>
        <v>0</v>
      </c>
      <c r="Z10" s="267">
        <v>21000</v>
      </c>
      <c r="AA10" s="267"/>
      <c r="AB10" s="264">
        <f>+AA10/Z10</f>
        <v>0</v>
      </c>
      <c r="AC10" s="267">
        <v>21000</v>
      </c>
      <c r="AD10" s="267"/>
      <c r="AE10" s="264">
        <f>+AD10/AC10</f>
        <v>0</v>
      </c>
      <c r="AF10" s="267">
        <v>21000</v>
      </c>
      <c r="AG10" s="267"/>
      <c r="AH10" s="264">
        <f>+AG10/AF10</f>
        <v>0</v>
      </c>
      <c r="AI10" s="267">
        <v>0</v>
      </c>
      <c r="AJ10" s="264"/>
      <c r="AK10" s="264" t="e">
        <f>+AJ10/AI10</f>
        <v>#DIV/0!</v>
      </c>
      <c r="AL10" s="267">
        <v>0</v>
      </c>
      <c r="AM10" s="267"/>
      <c r="AN10" s="267"/>
      <c r="AO10" s="267">
        <v>0</v>
      </c>
      <c r="AP10" s="267"/>
      <c r="AQ10" s="267"/>
      <c r="AR10" s="267">
        <v>0</v>
      </c>
      <c r="AS10" s="267"/>
      <c r="AT10" s="267"/>
      <c r="AU10" s="267">
        <v>0</v>
      </c>
      <c r="AV10" s="267"/>
      <c r="AW10" s="267"/>
      <c r="AX10" s="267">
        <f>SUM(N10+Q10+T10+W10+Z10+AC10+AF10+AI10+AL10+AO10+AR10+AU10)</f>
        <v>147800</v>
      </c>
      <c r="AY10" s="267">
        <f>SUM(O10+R10+U10+X10+AA10+AD10+AG10+AJ10+AM10+AP10+AS10+AV10)</f>
        <v>7100</v>
      </c>
      <c r="AZ10" s="290">
        <f>+AY10/AX10</f>
        <v>4.8037889039242221E-2</v>
      </c>
      <c r="BA10" s="104"/>
      <c r="BB10" s="105"/>
      <c r="BC10" s="104"/>
      <c r="BD10" s="106"/>
      <c r="BE10" s="45"/>
      <c r="BF10" s="46"/>
      <c r="BG10" s="45"/>
      <c r="BH10" s="46"/>
      <c r="BI10" s="45"/>
      <c r="BJ10" s="46"/>
    </row>
    <row r="11" spans="1:62" s="379" customFormat="1" ht="74.25" customHeight="1" x14ac:dyDescent="0.3">
      <c r="A11" s="25"/>
      <c r="B11" s="32"/>
      <c r="C11" s="210"/>
      <c r="D11" s="258" t="s">
        <v>5</v>
      </c>
      <c r="E11" s="259"/>
      <c r="F11" s="260"/>
      <c r="G11" s="260"/>
      <c r="H11" s="260"/>
      <c r="I11" s="260"/>
      <c r="J11" s="260"/>
      <c r="K11" s="260"/>
      <c r="L11" s="261"/>
      <c r="M11" s="262" t="s">
        <v>308</v>
      </c>
      <c r="N11" s="267">
        <v>8208.58</v>
      </c>
      <c r="O11" s="267">
        <v>8324.01</v>
      </c>
      <c r="P11" s="264">
        <f>+O11/N11</f>
        <v>1.0140621154937883</v>
      </c>
      <c r="Q11" s="267">
        <v>8208.58</v>
      </c>
      <c r="R11" s="267">
        <v>0</v>
      </c>
      <c r="S11" s="264">
        <f>+R11/Q11</f>
        <v>0</v>
      </c>
      <c r="T11" s="267">
        <v>8208.58</v>
      </c>
      <c r="U11" s="267">
        <f>+'[1]MARZO PPTO'!$L$22</f>
        <v>0</v>
      </c>
      <c r="V11" s="264">
        <f>+U11/T11</f>
        <v>0</v>
      </c>
      <c r="W11" s="267">
        <v>8208.58</v>
      </c>
      <c r="X11" s="267"/>
      <c r="Y11" s="264">
        <f>+X11/W11</f>
        <v>0</v>
      </c>
      <c r="Z11" s="267">
        <v>8208.58</v>
      </c>
      <c r="AA11" s="267"/>
      <c r="AB11" s="264">
        <f>+AA11/Z11</f>
        <v>0</v>
      </c>
      <c r="AC11" s="267">
        <v>8208.58</v>
      </c>
      <c r="AD11" s="267"/>
      <c r="AE11" s="264">
        <f>+AD11/AC11</f>
        <v>0</v>
      </c>
      <c r="AF11" s="267">
        <v>8208.58</v>
      </c>
      <c r="AG11" s="267"/>
      <c r="AH11" s="264">
        <f>+AG11/AF11</f>
        <v>0</v>
      </c>
      <c r="AI11" s="267">
        <v>8208.58</v>
      </c>
      <c r="AJ11" s="264"/>
      <c r="AK11" s="264">
        <f>+AJ11/AI11</f>
        <v>0</v>
      </c>
      <c r="AL11" s="267">
        <v>8208.58</v>
      </c>
      <c r="AM11" s="267"/>
      <c r="AN11" s="267"/>
      <c r="AO11" s="267">
        <v>8208.58</v>
      </c>
      <c r="AP11" s="267"/>
      <c r="AQ11" s="267"/>
      <c r="AR11" s="267">
        <v>0</v>
      </c>
      <c r="AS11" s="267"/>
      <c r="AT11" s="267"/>
      <c r="AU11" s="267">
        <v>0</v>
      </c>
      <c r="AV11" s="267"/>
      <c r="AW11" s="267"/>
      <c r="AX11" s="267">
        <f t="shared" ref="AX11" si="5">SUM(N11+Q11+T11+W11+Z11+AC11+AF11+AI11+AL11+AO11+AR11+AU11)</f>
        <v>82085.8</v>
      </c>
      <c r="AY11" s="267">
        <f t="shared" ref="AY11:AY12" si="6">SUM(O11+R11+U11+X11+AA11+AD11+AG11+AJ11+AM11+AP11+AS11+AV11)</f>
        <v>8324.01</v>
      </c>
      <c r="AZ11" s="290">
        <f t="shared" ref="AZ11:AZ12" si="7">+AY11/AX11</f>
        <v>0.10140621154937882</v>
      </c>
      <c r="BA11" s="104"/>
      <c r="BB11" s="105"/>
      <c r="BC11" s="104"/>
      <c r="BD11" s="106"/>
      <c r="BE11" s="45"/>
      <c r="BF11" s="46"/>
      <c r="BG11" s="45"/>
      <c r="BH11" s="46"/>
      <c r="BI11" s="45"/>
      <c r="BJ11" s="46"/>
    </row>
    <row r="12" spans="1:62" s="430" customFormat="1" ht="74.25" customHeight="1" x14ac:dyDescent="0.3">
      <c r="A12" s="269"/>
      <c r="B12" s="270"/>
      <c r="C12" s="271"/>
      <c r="D12" s="277" t="s">
        <v>5</v>
      </c>
      <c r="E12" s="278"/>
      <c r="F12" s="279"/>
      <c r="G12" s="279"/>
      <c r="H12" s="279"/>
      <c r="I12" s="279"/>
      <c r="J12" s="279"/>
      <c r="K12" s="279"/>
      <c r="L12" s="280"/>
      <c r="M12" s="281"/>
      <c r="N12" s="282">
        <f>SUM(N10:N11)</f>
        <v>30008.58</v>
      </c>
      <c r="O12" s="282">
        <f>SUM(O10:O11)</f>
        <v>8324.01</v>
      </c>
      <c r="P12" s="284">
        <f>+O12/N12</f>
        <v>0.27738766712720159</v>
      </c>
      <c r="Q12" s="282">
        <f>SUM(Q10:Q11)</f>
        <v>29208.58</v>
      </c>
      <c r="R12" s="282">
        <f>SUM(R10:R11)</f>
        <v>100</v>
      </c>
      <c r="S12" s="284">
        <f>+R12/Q12</f>
        <v>3.4236515434848251E-3</v>
      </c>
      <c r="T12" s="282">
        <f>SUM(T10:T11)</f>
        <v>29208.58</v>
      </c>
      <c r="U12" s="282">
        <f>SUM(U10:U11)</f>
        <v>7000</v>
      </c>
      <c r="V12" s="284">
        <f>+U12/T12</f>
        <v>0.23965560804393776</v>
      </c>
      <c r="W12" s="282">
        <f>SUM(W10:W11)</f>
        <v>29208.58</v>
      </c>
      <c r="X12" s="282">
        <f>SUM(X10:X11)</f>
        <v>0</v>
      </c>
      <c r="Y12" s="284">
        <f>+X12/W12</f>
        <v>0</v>
      </c>
      <c r="Z12" s="282">
        <f t="shared" ref="Z12:AA12" si="8">SUM(Z10:Z11)</f>
        <v>29208.58</v>
      </c>
      <c r="AA12" s="282">
        <f t="shared" si="8"/>
        <v>0</v>
      </c>
      <c r="AB12" s="284">
        <f>+AA12/Z12</f>
        <v>0</v>
      </c>
      <c r="AC12" s="282">
        <f t="shared" ref="AC12:AD12" si="9">SUM(AC10:AC11)</f>
        <v>29208.58</v>
      </c>
      <c r="AD12" s="282">
        <f t="shared" si="9"/>
        <v>0</v>
      </c>
      <c r="AE12" s="284">
        <f>+AD12/AC12</f>
        <v>0</v>
      </c>
      <c r="AF12" s="282">
        <f t="shared" ref="AF12:AG12" si="10">SUM(AF10:AF11)</f>
        <v>29208.58</v>
      </c>
      <c r="AG12" s="282">
        <f t="shared" si="10"/>
        <v>0</v>
      </c>
      <c r="AH12" s="284">
        <f>+AG12/AF12</f>
        <v>0</v>
      </c>
      <c r="AI12" s="282">
        <f t="shared" ref="AI12:AJ12" si="11">SUM(AI10:AI11)</f>
        <v>8208.58</v>
      </c>
      <c r="AJ12" s="282">
        <f t="shared" si="11"/>
        <v>0</v>
      </c>
      <c r="AK12" s="284">
        <f>+AJ12/AI12</f>
        <v>0</v>
      </c>
      <c r="AL12" s="282">
        <f t="shared" ref="AL12:AM12" si="12">SUM(AL10:AL11)</f>
        <v>8208.58</v>
      </c>
      <c r="AM12" s="282">
        <f t="shared" si="12"/>
        <v>0</v>
      </c>
      <c r="AN12" s="284">
        <f t="shared" ref="AN12" si="13">+AM12/AL12</f>
        <v>0</v>
      </c>
      <c r="AO12" s="282">
        <f t="shared" ref="AO12:AP12" si="14">SUM(AO10:AO11)</f>
        <v>8208.58</v>
      </c>
      <c r="AP12" s="282">
        <f t="shared" si="14"/>
        <v>0</v>
      </c>
      <c r="AQ12" s="284">
        <f>+AP12/AO12</f>
        <v>0</v>
      </c>
      <c r="AR12" s="282">
        <f t="shared" ref="AR12:AS12" si="15">SUM(AR10:AR11)</f>
        <v>0</v>
      </c>
      <c r="AS12" s="282">
        <f t="shared" si="15"/>
        <v>0</v>
      </c>
      <c r="AT12" s="284" t="e">
        <f t="shared" ref="AT12" si="16">+AS12/AR12</f>
        <v>#DIV/0!</v>
      </c>
      <c r="AU12" s="282">
        <f t="shared" ref="AU12:AV12" si="17">SUM(AU10:AU11)</f>
        <v>0</v>
      </c>
      <c r="AV12" s="282">
        <f t="shared" si="17"/>
        <v>0</v>
      </c>
      <c r="AW12" s="284" t="e">
        <f t="shared" ref="AW12" si="18">+AV12/AU12</f>
        <v>#DIV/0!</v>
      </c>
      <c r="AX12" s="282">
        <f>SUM(N12+Q12+T12+W12+Z12+AC12+AF12+AI12+AL12+AO12+AR12+AU12)</f>
        <v>229885.80000000002</v>
      </c>
      <c r="AY12" s="282">
        <f t="shared" si="6"/>
        <v>15424.01</v>
      </c>
      <c r="AZ12" s="291">
        <f t="shared" si="7"/>
        <v>6.7094226785647484E-2</v>
      </c>
      <c r="BA12" s="272"/>
      <c r="BB12" s="273"/>
      <c r="BC12" s="272"/>
      <c r="BD12" s="274"/>
      <c r="BE12" s="275"/>
      <c r="BF12" s="276"/>
      <c r="BG12" s="275"/>
      <c r="BH12" s="276"/>
      <c r="BI12" s="275"/>
      <c r="BJ12" s="276"/>
    </row>
    <row r="13" spans="1:62" ht="104.25" customHeight="1" x14ac:dyDescent="0.3">
      <c r="A13" s="5" t="s">
        <v>181</v>
      </c>
      <c r="B13" s="6" t="s">
        <v>182</v>
      </c>
      <c r="C13" s="439" t="s">
        <v>41</v>
      </c>
      <c r="D13" s="20" t="s">
        <v>6</v>
      </c>
      <c r="E13" s="444" t="s">
        <v>82</v>
      </c>
      <c r="F13" s="444" t="s">
        <v>26</v>
      </c>
      <c r="G13" s="5" t="s">
        <v>27</v>
      </c>
      <c r="H13" s="7" t="s">
        <v>14</v>
      </c>
      <c r="I13" s="5" t="s">
        <v>86</v>
      </c>
      <c r="J13" s="5" t="s">
        <v>117</v>
      </c>
      <c r="K13" s="5" t="s">
        <v>43</v>
      </c>
      <c r="L13" s="14" t="s">
        <v>26</v>
      </c>
      <c r="M13" s="9" t="s">
        <v>11</v>
      </c>
      <c r="N13" s="10">
        <v>1</v>
      </c>
      <c r="O13" s="67">
        <v>0</v>
      </c>
      <c r="P13" s="69">
        <f>+O13/N13</f>
        <v>0</v>
      </c>
      <c r="Q13" s="10"/>
      <c r="R13" s="10"/>
      <c r="S13" s="62" t="e">
        <f>+R13/Q13</f>
        <v>#DIV/0!</v>
      </c>
      <c r="T13" s="10"/>
      <c r="U13" s="10"/>
      <c r="V13" s="62" t="e">
        <f>+U13/T13</f>
        <v>#DIV/0!</v>
      </c>
      <c r="W13" s="10"/>
      <c r="X13" s="212">
        <v>1</v>
      </c>
      <c r="Y13" s="62" t="e">
        <f>+X13/W13</f>
        <v>#DIV/0!</v>
      </c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214">
        <f t="shared" si="1"/>
        <v>1</v>
      </c>
      <c r="AY13" s="214">
        <f t="shared" si="2"/>
        <v>1</v>
      </c>
      <c r="AZ13" s="222">
        <f t="shared" si="3"/>
        <v>1</v>
      </c>
      <c r="BA13" s="101"/>
      <c r="BB13" s="102" t="s">
        <v>235</v>
      </c>
      <c r="BC13" s="101"/>
      <c r="BD13" s="103"/>
      <c r="BE13" s="45"/>
      <c r="BF13" s="46"/>
      <c r="BG13" s="45" t="s">
        <v>295</v>
      </c>
      <c r="BH13" s="46"/>
      <c r="BI13" s="45"/>
      <c r="BJ13" s="46"/>
    </row>
    <row r="14" spans="1:62" ht="66.75" customHeight="1" x14ac:dyDescent="0.3">
      <c r="A14" s="5" t="s">
        <v>181</v>
      </c>
      <c r="B14" s="6" t="s">
        <v>182</v>
      </c>
      <c r="C14" s="440"/>
      <c r="D14" s="20" t="s">
        <v>6</v>
      </c>
      <c r="E14" s="444"/>
      <c r="F14" s="444"/>
      <c r="G14" s="5" t="s">
        <v>27</v>
      </c>
      <c r="H14" s="7" t="s">
        <v>15</v>
      </c>
      <c r="I14" s="5" t="s">
        <v>87</v>
      </c>
      <c r="J14" s="5" t="s">
        <v>42</v>
      </c>
      <c r="K14" s="5" t="s">
        <v>64</v>
      </c>
      <c r="L14" s="14" t="s">
        <v>26</v>
      </c>
      <c r="M14" s="9" t="s">
        <v>11</v>
      </c>
      <c r="N14" s="10"/>
      <c r="O14" s="36"/>
      <c r="P14" s="99" t="e">
        <f t="shared" ref="P14:P15" si="19">+O14/N14</f>
        <v>#DIV/0!</v>
      </c>
      <c r="Q14" s="10">
        <v>1</v>
      </c>
      <c r="R14" s="67">
        <v>0</v>
      </c>
      <c r="S14" s="62">
        <f t="shared" ref="S14:S15" si="20">+R14/Q14</f>
        <v>0</v>
      </c>
      <c r="T14" s="10"/>
      <c r="U14" s="10"/>
      <c r="V14" s="62" t="e">
        <f t="shared" ref="V14:V15" si="21">+U14/T14</f>
        <v>#DIV/0!</v>
      </c>
      <c r="W14" s="10"/>
      <c r="X14" s="10"/>
      <c r="Y14" s="62" t="e">
        <f t="shared" ref="Y14:Y15" si="22">+X14/W14</f>
        <v>#DIV/0!</v>
      </c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214">
        <f t="shared" si="1"/>
        <v>1</v>
      </c>
      <c r="AY14" s="214">
        <f t="shared" si="2"/>
        <v>0</v>
      </c>
      <c r="AZ14" s="222">
        <f t="shared" si="3"/>
        <v>0</v>
      </c>
      <c r="BA14" s="101"/>
      <c r="BB14" s="102"/>
      <c r="BC14" s="380"/>
      <c r="BD14" s="103" t="s">
        <v>247</v>
      </c>
      <c r="BE14" s="45"/>
      <c r="BF14" s="46"/>
      <c r="BG14" s="45"/>
      <c r="BH14" s="46"/>
      <c r="BI14" s="45"/>
      <c r="BJ14" s="46"/>
    </row>
    <row r="15" spans="1:62" ht="74.25" customHeight="1" x14ac:dyDescent="0.3">
      <c r="A15" s="5" t="s">
        <v>181</v>
      </c>
      <c r="B15" s="6" t="s">
        <v>182</v>
      </c>
      <c r="C15" s="440"/>
      <c r="D15" s="20" t="s">
        <v>6</v>
      </c>
      <c r="E15" s="444"/>
      <c r="F15" s="444"/>
      <c r="G15" s="5" t="s">
        <v>27</v>
      </c>
      <c r="H15" s="7" t="s">
        <v>28</v>
      </c>
      <c r="I15" s="5" t="s">
        <v>120</v>
      </c>
      <c r="J15" s="5" t="s">
        <v>121</v>
      </c>
      <c r="K15" s="5" t="s">
        <v>43</v>
      </c>
      <c r="L15" s="14" t="s">
        <v>26</v>
      </c>
      <c r="M15" s="9" t="s">
        <v>11</v>
      </c>
      <c r="N15" s="10"/>
      <c r="O15" s="36"/>
      <c r="P15" s="99" t="e">
        <f t="shared" si="19"/>
        <v>#DIV/0!</v>
      </c>
      <c r="Q15" s="10"/>
      <c r="R15" s="10"/>
      <c r="S15" s="62" t="e">
        <f t="shared" si="20"/>
        <v>#DIV/0!</v>
      </c>
      <c r="T15" s="10">
        <v>1</v>
      </c>
      <c r="U15" s="134">
        <v>0</v>
      </c>
      <c r="V15" s="62">
        <f t="shared" si="21"/>
        <v>0</v>
      </c>
      <c r="W15" s="10"/>
      <c r="X15" s="213"/>
      <c r="Y15" s="62" t="e">
        <f t="shared" si="22"/>
        <v>#DIV/0!</v>
      </c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214">
        <f t="shared" si="1"/>
        <v>1</v>
      </c>
      <c r="AY15" s="214">
        <f t="shared" si="2"/>
        <v>0</v>
      </c>
      <c r="AZ15" s="222">
        <f t="shared" si="3"/>
        <v>0</v>
      </c>
      <c r="BA15" s="101"/>
      <c r="BB15" s="102"/>
      <c r="BC15" s="101"/>
      <c r="BD15" s="103"/>
      <c r="BE15" s="45"/>
      <c r="BF15" s="46"/>
      <c r="BG15" s="45"/>
      <c r="BH15" s="46"/>
      <c r="BI15" s="45"/>
      <c r="BJ15" s="46"/>
    </row>
    <row r="16" spans="1:62" s="379" customFormat="1" ht="74.25" customHeight="1" x14ac:dyDescent="0.3">
      <c r="A16" s="11" t="s">
        <v>181</v>
      </c>
      <c r="B16" s="76" t="s">
        <v>182</v>
      </c>
      <c r="C16" s="440"/>
      <c r="D16" s="33" t="s">
        <v>6</v>
      </c>
      <c r="E16" s="441" t="s">
        <v>192</v>
      </c>
      <c r="F16" s="442"/>
      <c r="G16" s="442"/>
      <c r="H16" s="442"/>
      <c r="I16" s="442"/>
      <c r="J16" s="442"/>
      <c r="K16" s="442"/>
      <c r="L16" s="443"/>
      <c r="M16" s="11" t="s">
        <v>221</v>
      </c>
      <c r="N16" s="13">
        <f>SUM(N13:N15)</f>
        <v>1</v>
      </c>
      <c r="O16" s="13">
        <f>SUM(O13:O15)</f>
        <v>0</v>
      </c>
      <c r="P16" s="70">
        <f>+O16/N16</f>
        <v>0</v>
      </c>
      <c r="Q16" s="13">
        <f>SUM(Q13:Q15)</f>
        <v>1</v>
      </c>
      <c r="R16" s="13">
        <f>SUM(R13:R15)</f>
        <v>0</v>
      </c>
      <c r="S16" s="70">
        <f>+R16/Q16</f>
        <v>0</v>
      </c>
      <c r="T16" s="13">
        <f>SUM(T13:T15)</f>
        <v>1</v>
      </c>
      <c r="U16" s="13">
        <f>SUM(U13:U15)</f>
        <v>0</v>
      </c>
      <c r="V16" s="138">
        <f>+U16/T16</f>
        <v>0</v>
      </c>
      <c r="W16" s="13">
        <f t="shared" ref="W16:X16" si="23">SUM(W13:W15)</f>
        <v>0</v>
      </c>
      <c r="X16" s="13">
        <f t="shared" si="23"/>
        <v>1</v>
      </c>
      <c r="Y16" s="138" t="e">
        <f t="shared" ref="Y16" si="24">+X16/W16</f>
        <v>#DIV/0!</v>
      </c>
      <c r="Z16" s="13">
        <f t="shared" ref="Z16:AA16" si="25">SUM(Z13:Z15)</f>
        <v>0</v>
      </c>
      <c r="AA16" s="13">
        <f t="shared" si="25"/>
        <v>0</v>
      </c>
      <c r="AB16" s="138" t="e">
        <f t="shared" ref="AB16" si="26">+AA16/Z16</f>
        <v>#DIV/0!</v>
      </c>
      <c r="AC16" s="13">
        <f t="shared" ref="AC16:AD16" si="27">SUM(AC13:AC15)</f>
        <v>0</v>
      </c>
      <c r="AD16" s="13">
        <f t="shared" si="27"/>
        <v>0</v>
      </c>
      <c r="AE16" s="138" t="e">
        <f t="shared" ref="AE16" si="28">+AD16/AC16</f>
        <v>#DIV/0!</v>
      </c>
      <c r="AF16" s="13">
        <f t="shared" ref="AF16:AG16" si="29">SUM(AF13:AF15)</f>
        <v>0</v>
      </c>
      <c r="AG16" s="13">
        <f t="shared" si="29"/>
        <v>0</v>
      </c>
      <c r="AH16" s="138" t="e">
        <f t="shared" ref="AH16" si="30">+AG16/AF16</f>
        <v>#DIV/0!</v>
      </c>
      <c r="AI16" s="13">
        <f t="shared" ref="AI16:AJ16" si="31">SUM(AI13:AI15)</f>
        <v>0</v>
      </c>
      <c r="AJ16" s="13">
        <f t="shared" si="31"/>
        <v>0</v>
      </c>
      <c r="AK16" s="138" t="e">
        <f t="shared" ref="AK16" si="32">+AJ16/AI16</f>
        <v>#DIV/0!</v>
      </c>
      <c r="AL16" s="13">
        <f t="shared" ref="AL16:AM16" si="33">SUM(AL13:AL15)</f>
        <v>0</v>
      </c>
      <c r="AM16" s="13">
        <f t="shared" si="33"/>
        <v>0</v>
      </c>
      <c r="AN16" s="138" t="e">
        <f t="shared" ref="AN16" si="34">+AM16/AL16</f>
        <v>#DIV/0!</v>
      </c>
      <c r="AO16" s="13">
        <f t="shared" ref="AO16:AP16" si="35">SUM(AO13:AO15)</f>
        <v>0</v>
      </c>
      <c r="AP16" s="13">
        <f t="shared" si="35"/>
        <v>0</v>
      </c>
      <c r="AQ16" s="138" t="e">
        <f t="shared" ref="AQ16" si="36">+AP16/AO16</f>
        <v>#DIV/0!</v>
      </c>
      <c r="AR16" s="13">
        <f t="shared" ref="AR16:AS16" si="37">SUM(AR13:AR15)</f>
        <v>0</v>
      </c>
      <c r="AS16" s="13">
        <f t="shared" si="37"/>
        <v>0</v>
      </c>
      <c r="AT16" s="138" t="e">
        <f t="shared" ref="AT16" si="38">+AS16/AR16</f>
        <v>#DIV/0!</v>
      </c>
      <c r="AU16" s="13">
        <f t="shared" ref="AU16:AV16" si="39">SUM(AU13:AU15)</f>
        <v>0</v>
      </c>
      <c r="AV16" s="13">
        <f t="shared" si="39"/>
        <v>0</v>
      </c>
      <c r="AW16" s="138" t="e">
        <f t="shared" ref="AW16" si="40">+AV16/AU16</f>
        <v>#DIV/0!</v>
      </c>
      <c r="AX16" s="215">
        <f t="shared" si="1"/>
        <v>3</v>
      </c>
      <c r="AY16" s="215">
        <f t="shared" si="2"/>
        <v>1</v>
      </c>
      <c r="AZ16" s="223">
        <f t="shared" si="3"/>
        <v>0.33333333333333331</v>
      </c>
      <c r="BA16" s="108"/>
      <c r="BB16" s="109"/>
      <c r="BC16" s="108"/>
      <c r="BD16" s="110"/>
      <c r="BE16" s="78"/>
      <c r="BF16" s="79"/>
      <c r="BG16" s="78"/>
      <c r="BH16" s="79"/>
      <c r="BI16" s="78"/>
      <c r="BJ16" s="79"/>
    </row>
    <row r="17" spans="1:62" s="379" customFormat="1" ht="74.25" customHeight="1" x14ac:dyDescent="0.3">
      <c r="A17" s="11"/>
      <c r="B17" s="76"/>
      <c r="C17" s="210"/>
      <c r="D17" s="258" t="s">
        <v>6</v>
      </c>
      <c r="E17" s="259"/>
      <c r="F17" s="260"/>
      <c r="G17" s="260"/>
      <c r="H17" s="260"/>
      <c r="I17" s="260"/>
      <c r="J17" s="260"/>
      <c r="K17" s="260"/>
      <c r="L17" s="261"/>
      <c r="M17" s="262" t="s">
        <v>307</v>
      </c>
      <c r="N17" s="267">
        <v>9000</v>
      </c>
      <c r="O17" s="267"/>
      <c r="P17" s="264">
        <f>+O17/N17</f>
        <v>0</v>
      </c>
      <c r="Q17" s="267">
        <v>9000</v>
      </c>
      <c r="R17" s="267"/>
      <c r="S17" s="264">
        <f>+R17/Q17</f>
        <v>0</v>
      </c>
      <c r="T17" s="267">
        <v>9000</v>
      </c>
      <c r="U17" s="267">
        <f>+'[1]MARZO PPTO'!$M$23</f>
        <v>9000</v>
      </c>
      <c r="V17" s="264">
        <f>+U17/T17</f>
        <v>1</v>
      </c>
      <c r="W17" s="267">
        <v>9000</v>
      </c>
      <c r="X17" s="267">
        <f>+'[1]ABRIL PPTO'!$M$23</f>
        <v>9000</v>
      </c>
      <c r="Y17" s="264">
        <f>+X17/W17</f>
        <v>1</v>
      </c>
      <c r="Z17" s="267">
        <v>9000</v>
      </c>
      <c r="AA17" s="267"/>
      <c r="AB17" s="264">
        <f>+AA17/Z17</f>
        <v>0</v>
      </c>
      <c r="AC17" s="267">
        <v>9000</v>
      </c>
      <c r="AD17" s="267"/>
      <c r="AE17" s="267"/>
      <c r="AF17" s="267">
        <v>9000</v>
      </c>
      <c r="AG17" s="267"/>
      <c r="AH17" s="267"/>
      <c r="AI17" s="267">
        <v>0</v>
      </c>
      <c r="AJ17" s="267"/>
      <c r="AK17" s="267"/>
      <c r="AL17" s="267">
        <v>0</v>
      </c>
      <c r="AM17" s="267"/>
      <c r="AN17" s="267"/>
      <c r="AO17" s="267">
        <v>0</v>
      </c>
      <c r="AP17" s="267"/>
      <c r="AQ17" s="267"/>
      <c r="AR17" s="267">
        <v>0</v>
      </c>
      <c r="AS17" s="267"/>
      <c r="AT17" s="267"/>
      <c r="AU17" s="267">
        <v>0</v>
      </c>
      <c r="AV17" s="267"/>
      <c r="AW17" s="267"/>
      <c r="AX17" s="267">
        <f>SUM(N17+Q17+T17+W17+Z17+AC17+AF17+AI17+AL17+AO17+AR17+AU17)</f>
        <v>63000</v>
      </c>
      <c r="AY17" s="267">
        <f>SUM(O17+R17+U17+X17+AA17+AD17+AG17+AJ17+AM17+AP17+AS17+AV17)</f>
        <v>18000</v>
      </c>
      <c r="AZ17" s="290">
        <f>+AY17/AX17</f>
        <v>0.2857142857142857</v>
      </c>
      <c r="BA17" s="108"/>
      <c r="BB17" s="109"/>
      <c r="BC17" s="108"/>
      <c r="BD17" s="110"/>
      <c r="BE17" s="78"/>
      <c r="BF17" s="79"/>
      <c r="BG17" s="78"/>
      <c r="BH17" s="79"/>
      <c r="BI17" s="78"/>
      <c r="BJ17" s="79"/>
    </row>
    <row r="18" spans="1:62" s="379" customFormat="1" ht="74.25" customHeight="1" x14ac:dyDescent="0.3">
      <c r="A18" s="11"/>
      <c r="B18" s="76"/>
      <c r="C18" s="210"/>
      <c r="D18" s="258" t="s">
        <v>6</v>
      </c>
      <c r="E18" s="259"/>
      <c r="F18" s="260"/>
      <c r="G18" s="260"/>
      <c r="H18" s="260"/>
      <c r="I18" s="260"/>
      <c r="J18" s="260"/>
      <c r="K18" s="260"/>
      <c r="L18" s="261"/>
      <c r="M18" s="262" t="s">
        <v>308</v>
      </c>
      <c r="N18" s="267">
        <v>10208.58</v>
      </c>
      <c r="O18" s="267"/>
      <c r="P18" s="264">
        <f>+O18/N18</f>
        <v>0</v>
      </c>
      <c r="Q18" s="267">
        <v>10208.58</v>
      </c>
      <c r="R18" s="267">
        <v>8319.49</v>
      </c>
      <c r="S18" s="264">
        <f>+R18/Q18</f>
        <v>0.81495075710823639</v>
      </c>
      <c r="T18" s="267">
        <v>10208.58</v>
      </c>
      <c r="U18" s="267">
        <f>+'[1]MARZO PPTO'!$L$23</f>
        <v>8317.6589999999997</v>
      </c>
      <c r="V18" s="264">
        <f>+U18/T18</f>
        <v>0.81477139817682764</v>
      </c>
      <c r="W18" s="267">
        <v>10208.58</v>
      </c>
      <c r="X18" s="267">
        <f>+'[1]ABRIL PPTO'!$L$23</f>
        <v>8902.6419999999998</v>
      </c>
      <c r="Y18" s="264">
        <f>+X18/W18</f>
        <v>0.87207447069034083</v>
      </c>
      <c r="Z18" s="267">
        <v>10208.58</v>
      </c>
      <c r="AA18" s="267"/>
      <c r="AB18" s="264">
        <f>+AA18/Z18</f>
        <v>0</v>
      </c>
      <c r="AC18" s="267">
        <v>10208.58</v>
      </c>
      <c r="AD18" s="267"/>
      <c r="AE18" s="267"/>
      <c r="AF18" s="267">
        <v>10508.58</v>
      </c>
      <c r="AG18" s="267"/>
      <c r="AH18" s="267"/>
      <c r="AI18" s="267">
        <v>10208.58</v>
      </c>
      <c r="AJ18" s="267"/>
      <c r="AK18" s="267"/>
      <c r="AL18" s="267">
        <v>10208.58</v>
      </c>
      <c r="AM18" s="267"/>
      <c r="AN18" s="267"/>
      <c r="AO18" s="267">
        <v>10208.58</v>
      </c>
      <c r="AP18" s="267"/>
      <c r="AQ18" s="267"/>
      <c r="AR18" s="267">
        <v>10000</v>
      </c>
      <c r="AS18" s="267"/>
      <c r="AT18" s="267"/>
      <c r="AU18" s="267">
        <v>10300</v>
      </c>
      <c r="AV18" s="267"/>
      <c r="AW18" s="267"/>
      <c r="AX18" s="267">
        <f t="shared" ref="AX18" si="41">SUM(N18+Q18+T18+W18+Z18+AC18+AF18+AI18+AL18+AO18+AR18+AU18)</f>
        <v>122685.8</v>
      </c>
      <c r="AY18" s="267">
        <f t="shared" ref="AY18:AY19" si="42">SUM(O18+R18+U18+X18+AA18+AD18+AG18+AJ18+AM18+AP18+AS18+AV18)</f>
        <v>25539.790999999997</v>
      </c>
      <c r="AZ18" s="290">
        <f t="shared" ref="AZ18:AZ19" si="43">+AY18/AX18</f>
        <v>0.20817234757404685</v>
      </c>
      <c r="BA18" s="108"/>
      <c r="BB18" s="109"/>
      <c r="BC18" s="108"/>
      <c r="BD18" s="110"/>
      <c r="BE18" s="78"/>
      <c r="BF18" s="79"/>
      <c r="BG18" s="78"/>
      <c r="BH18" s="79"/>
      <c r="BI18" s="78"/>
      <c r="BJ18" s="79"/>
    </row>
    <row r="19" spans="1:62" s="379" customFormat="1" ht="74.25" customHeight="1" x14ac:dyDescent="0.3">
      <c r="A19" s="11"/>
      <c r="B19" s="76"/>
      <c r="C19" s="210"/>
      <c r="D19" s="285" t="s">
        <v>6</v>
      </c>
      <c r="E19" s="286"/>
      <c r="F19" s="287"/>
      <c r="G19" s="287"/>
      <c r="H19" s="287"/>
      <c r="I19" s="287"/>
      <c r="J19" s="287"/>
      <c r="K19" s="287"/>
      <c r="L19" s="288"/>
      <c r="M19" s="289" t="s">
        <v>278</v>
      </c>
      <c r="N19" s="282">
        <f>SUM(N17:N18)</f>
        <v>19208.580000000002</v>
      </c>
      <c r="O19" s="282">
        <f>SUM(O17:O18)</f>
        <v>0</v>
      </c>
      <c r="P19" s="284">
        <f>+O19/N19</f>
        <v>0</v>
      </c>
      <c r="Q19" s="282">
        <f>SUM(Q17:Q18)</f>
        <v>19208.580000000002</v>
      </c>
      <c r="R19" s="282">
        <f>SUM(R17:R18)</f>
        <v>8319.49</v>
      </c>
      <c r="S19" s="284">
        <f>+R19/Q19</f>
        <v>0.43311322336164354</v>
      </c>
      <c r="T19" s="282">
        <f t="shared" ref="T19:U19" si="44">SUM(T17:T18)</f>
        <v>19208.580000000002</v>
      </c>
      <c r="U19" s="282">
        <f t="shared" si="44"/>
        <v>17317.659</v>
      </c>
      <c r="V19" s="284">
        <f>+U19/T19</f>
        <v>0.9015585222853536</v>
      </c>
      <c r="W19" s="282">
        <f t="shared" ref="W19:X19" si="45">SUM(W17:W18)</f>
        <v>19208.580000000002</v>
      </c>
      <c r="X19" s="282">
        <f t="shared" si="45"/>
        <v>17902.642</v>
      </c>
      <c r="Y19" s="284">
        <f>+X19/W19</f>
        <v>0.93201277762333279</v>
      </c>
      <c r="Z19" s="282">
        <f t="shared" ref="Z19:AA19" si="46">SUM(Z17:Z18)</f>
        <v>19208.580000000002</v>
      </c>
      <c r="AA19" s="282">
        <f t="shared" si="46"/>
        <v>0</v>
      </c>
      <c r="AB19" s="284">
        <f>+AA19/Z19</f>
        <v>0</v>
      </c>
      <c r="AC19" s="282">
        <f t="shared" ref="AC19:AD19" si="47">SUM(AC17:AC18)</f>
        <v>19208.580000000002</v>
      </c>
      <c r="AD19" s="282">
        <f t="shared" si="47"/>
        <v>0</v>
      </c>
      <c r="AE19" s="284">
        <f t="shared" ref="AE19" si="48">+AD19/AC19</f>
        <v>0</v>
      </c>
      <c r="AF19" s="282">
        <f t="shared" ref="AF19:AG19" si="49">SUM(AF17:AF18)</f>
        <v>19508.580000000002</v>
      </c>
      <c r="AG19" s="282">
        <f t="shared" si="49"/>
        <v>0</v>
      </c>
      <c r="AH19" s="284">
        <f t="shared" ref="AH19" si="50">+AG19/AF19</f>
        <v>0</v>
      </c>
      <c r="AI19" s="282">
        <f t="shared" ref="AI19:AJ19" si="51">SUM(AI17:AI18)</f>
        <v>10208.58</v>
      </c>
      <c r="AJ19" s="282">
        <f t="shared" si="51"/>
        <v>0</v>
      </c>
      <c r="AK19" s="284">
        <f t="shared" ref="AK19" si="52">+AJ19/AI19</f>
        <v>0</v>
      </c>
      <c r="AL19" s="282">
        <f t="shared" ref="AL19:AM19" si="53">SUM(AL17:AL18)</f>
        <v>10208.58</v>
      </c>
      <c r="AM19" s="282">
        <f t="shared" si="53"/>
        <v>0</v>
      </c>
      <c r="AN19" s="284">
        <f t="shared" ref="AN19" si="54">+AM19/AL19</f>
        <v>0</v>
      </c>
      <c r="AO19" s="282">
        <f t="shared" ref="AO19:AP19" si="55">SUM(AO17:AO18)</f>
        <v>10208.58</v>
      </c>
      <c r="AP19" s="282">
        <f t="shared" si="55"/>
        <v>0</v>
      </c>
      <c r="AQ19" s="284">
        <f t="shared" ref="AQ19" si="56">+AP19/AO19</f>
        <v>0</v>
      </c>
      <c r="AR19" s="282">
        <f t="shared" ref="AR19:AS19" si="57">SUM(AR17:AR18)</f>
        <v>10000</v>
      </c>
      <c r="AS19" s="282">
        <f t="shared" si="57"/>
        <v>0</v>
      </c>
      <c r="AT19" s="284">
        <f t="shared" ref="AT19" si="58">+AS19/AR19</f>
        <v>0</v>
      </c>
      <c r="AU19" s="282">
        <f t="shared" ref="AU19:AV19" si="59">SUM(AU17:AU18)</f>
        <v>10300</v>
      </c>
      <c r="AV19" s="282">
        <f t="shared" si="59"/>
        <v>0</v>
      </c>
      <c r="AW19" s="284">
        <f t="shared" ref="AW19" si="60">+AV19/AU19</f>
        <v>0</v>
      </c>
      <c r="AX19" s="282">
        <f>SUM(N19+Q19+T19+W19+Z19+AC19+AF19+AI19+AL19+AO19+AR19+AU19)</f>
        <v>185685.79999999996</v>
      </c>
      <c r="AY19" s="282">
        <f t="shared" si="42"/>
        <v>43539.790999999997</v>
      </c>
      <c r="AZ19" s="291">
        <f t="shared" si="43"/>
        <v>0.23448099423865479</v>
      </c>
      <c r="BA19" s="108"/>
      <c r="BB19" s="109"/>
      <c r="BC19" s="108"/>
      <c r="BD19" s="110"/>
      <c r="BE19" s="78"/>
      <c r="BF19" s="79"/>
      <c r="BG19" s="78"/>
      <c r="BH19" s="79"/>
      <c r="BI19" s="78"/>
      <c r="BJ19" s="79"/>
    </row>
    <row r="20" spans="1:62" ht="74.25" customHeight="1" x14ac:dyDescent="0.3">
      <c r="A20" s="5" t="s">
        <v>181</v>
      </c>
      <c r="B20" s="6" t="s">
        <v>182</v>
      </c>
      <c r="C20" s="439" t="s">
        <v>103</v>
      </c>
      <c r="D20" s="20" t="s">
        <v>7</v>
      </c>
      <c r="E20" s="444" t="s">
        <v>104</v>
      </c>
      <c r="F20" s="5" t="s">
        <v>26</v>
      </c>
      <c r="G20" s="5" t="s">
        <v>27</v>
      </c>
      <c r="H20" s="7" t="s">
        <v>14</v>
      </c>
      <c r="I20" s="5" t="s">
        <v>118</v>
      </c>
      <c r="J20" s="18" t="s">
        <v>90</v>
      </c>
      <c r="K20" s="5" t="s">
        <v>88</v>
      </c>
      <c r="L20" s="15" t="s">
        <v>26</v>
      </c>
      <c r="M20" s="9" t="s">
        <v>11</v>
      </c>
      <c r="N20" s="381"/>
      <c r="O20" s="381"/>
      <c r="P20" s="62" t="str">
        <f t="shared" ref="P20:P60" si="61">IFERROR(O20/N20,"No Programado")</f>
        <v>No Programado</v>
      </c>
      <c r="Q20" s="381"/>
      <c r="R20" s="381"/>
      <c r="S20" s="62" t="str">
        <f t="shared" ref="S20:S77" si="62">IFERROR(R20/Q20,"No Programado")</f>
        <v>No Programado</v>
      </c>
      <c r="T20" s="10">
        <v>1</v>
      </c>
      <c r="U20" s="10">
        <v>0</v>
      </c>
      <c r="V20" s="136">
        <f>IFERROR(U20/T20,"No Programado")</f>
        <v>0</v>
      </c>
      <c r="W20" s="381"/>
      <c r="X20" s="382"/>
      <c r="Y20" s="27"/>
      <c r="Z20" s="381"/>
      <c r="AA20" s="381"/>
      <c r="AB20" s="381"/>
      <c r="AC20" s="381"/>
      <c r="AD20" s="381"/>
      <c r="AE20" s="381"/>
      <c r="AF20" s="381"/>
      <c r="AG20" s="381"/>
      <c r="AH20" s="381"/>
      <c r="AI20" s="381"/>
      <c r="AJ20" s="381"/>
      <c r="AK20" s="381"/>
      <c r="AL20" s="381"/>
      <c r="AM20" s="381"/>
      <c r="AN20" s="381"/>
      <c r="AO20" s="381"/>
      <c r="AP20" s="381"/>
      <c r="AQ20" s="381"/>
      <c r="AR20" s="381"/>
      <c r="AS20" s="381"/>
      <c r="AT20" s="381"/>
      <c r="AU20" s="381"/>
      <c r="AV20" s="381"/>
      <c r="AW20" s="381"/>
      <c r="AX20" s="214">
        <f t="shared" si="1"/>
        <v>1</v>
      </c>
      <c r="AY20" s="214">
        <f t="shared" si="2"/>
        <v>0</v>
      </c>
      <c r="AZ20" s="222">
        <f t="shared" si="3"/>
        <v>0</v>
      </c>
      <c r="BA20" s="101"/>
      <c r="BB20" s="102"/>
      <c r="BC20" s="101"/>
      <c r="BD20" s="103"/>
      <c r="BE20" s="45"/>
      <c r="BF20" s="46"/>
      <c r="BG20" s="45"/>
      <c r="BH20" s="46"/>
      <c r="BI20" s="45"/>
      <c r="BJ20" s="46"/>
    </row>
    <row r="21" spans="1:62" ht="74.25" customHeight="1" x14ac:dyDescent="0.3">
      <c r="A21" s="5" t="s">
        <v>181</v>
      </c>
      <c r="B21" s="6" t="s">
        <v>182</v>
      </c>
      <c r="C21" s="440"/>
      <c r="D21" s="20" t="s">
        <v>7</v>
      </c>
      <c r="E21" s="444"/>
      <c r="F21" s="5" t="s">
        <v>26</v>
      </c>
      <c r="G21" s="5" t="s">
        <v>27</v>
      </c>
      <c r="H21" s="7" t="s">
        <v>15</v>
      </c>
      <c r="I21" s="5" t="s">
        <v>65</v>
      </c>
      <c r="J21" s="18" t="s">
        <v>45</v>
      </c>
      <c r="K21" s="5" t="s">
        <v>89</v>
      </c>
      <c r="L21" s="14" t="s">
        <v>26</v>
      </c>
      <c r="M21" s="9" t="s">
        <v>11</v>
      </c>
      <c r="N21" s="10"/>
      <c r="O21" s="381"/>
      <c r="P21" s="62" t="str">
        <f t="shared" si="61"/>
        <v>No Programado</v>
      </c>
      <c r="Q21" s="381"/>
      <c r="R21" s="381"/>
      <c r="S21" s="62" t="str">
        <f t="shared" si="62"/>
        <v>No Programado</v>
      </c>
      <c r="T21" s="10"/>
      <c r="U21" s="10"/>
      <c r="V21" s="139"/>
      <c r="W21" s="10"/>
      <c r="X21" s="10"/>
      <c r="Y21" s="27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>
        <v>1</v>
      </c>
      <c r="AS21" s="10"/>
      <c r="AT21" s="10"/>
      <c r="AU21" s="10"/>
      <c r="AV21" s="10"/>
      <c r="AW21" s="10"/>
      <c r="AX21" s="214">
        <f t="shared" si="1"/>
        <v>1</v>
      </c>
      <c r="AY21" s="214">
        <f t="shared" si="2"/>
        <v>0</v>
      </c>
      <c r="AZ21" s="222">
        <f t="shared" si="3"/>
        <v>0</v>
      </c>
      <c r="BA21" s="101"/>
      <c r="BB21" s="102"/>
      <c r="BC21" s="101"/>
      <c r="BD21" s="103"/>
      <c r="BE21" s="45"/>
      <c r="BF21" s="46"/>
      <c r="BG21" s="45"/>
      <c r="BH21" s="46"/>
      <c r="BI21" s="45"/>
      <c r="BJ21" s="46"/>
    </row>
    <row r="22" spans="1:62" ht="74.25" customHeight="1" x14ac:dyDescent="0.3">
      <c r="A22" s="5" t="s">
        <v>181</v>
      </c>
      <c r="B22" s="6" t="s">
        <v>182</v>
      </c>
      <c r="C22" s="440"/>
      <c r="D22" s="20" t="s">
        <v>7</v>
      </c>
      <c r="E22" s="444"/>
      <c r="F22" s="5" t="s">
        <v>26</v>
      </c>
      <c r="G22" s="5" t="s">
        <v>27</v>
      </c>
      <c r="H22" s="7" t="s">
        <v>28</v>
      </c>
      <c r="I22" s="5" t="s">
        <v>66</v>
      </c>
      <c r="J22" s="5" t="s">
        <v>46</v>
      </c>
      <c r="K22" s="5" t="s">
        <v>89</v>
      </c>
      <c r="L22" s="14" t="s">
        <v>132</v>
      </c>
      <c r="M22" s="9" t="s">
        <v>11</v>
      </c>
      <c r="N22" s="10"/>
      <c r="O22" s="381"/>
      <c r="P22" s="62" t="str">
        <f t="shared" si="61"/>
        <v>No Programado</v>
      </c>
      <c r="Q22" s="381"/>
      <c r="R22" s="381"/>
      <c r="S22" s="62" t="str">
        <f t="shared" si="62"/>
        <v>No Programado</v>
      </c>
      <c r="T22" s="10"/>
      <c r="U22" s="10"/>
      <c r="V22" s="139"/>
      <c r="W22" s="10"/>
      <c r="X22" s="10"/>
      <c r="Y22" s="27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>
        <v>1</v>
      </c>
      <c r="AS22" s="10"/>
      <c r="AT22" s="10"/>
      <c r="AU22" s="10"/>
      <c r="AV22" s="10"/>
      <c r="AW22" s="10"/>
      <c r="AX22" s="214">
        <f t="shared" si="1"/>
        <v>1</v>
      </c>
      <c r="AY22" s="214">
        <f t="shared" si="2"/>
        <v>0</v>
      </c>
      <c r="AZ22" s="222">
        <f t="shared" si="3"/>
        <v>0</v>
      </c>
      <c r="BA22" s="101"/>
      <c r="BB22" s="102"/>
      <c r="BC22" s="101"/>
      <c r="BD22" s="103"/>
      <c r="BE22" s="45"/>
      <c r="BF22" s="46"/>
      <c r="BG22" s="45"/>
      <c r="BH22" s="46"/>
      <c r="BI22" s="45"/>
      <c r="BJ22" s="46"/>
    </row>
    <row r="23" spans="1:62" s="379" customFormat="1" ht="74.25" customHeight="1" x14ac:dyDescent="0.3">
      <c r="A23" s="11" t="s">
        <v>181</v>
      </c>
      <c r="B23" s="76" t="s">
        <v>182</v>
      </c>
      <c r="C23" s="440"/>
      <c r="D23" s="33" t="s">
        <v>7</v>
      </c>
      <c r="E23" s="441" t="s">
        <v>193</v>
      </c>
      <c r="F23" s="442"/>
      <c r="G23" s="442"/>
      <c r="H23" s="442"/>
      <c r="I23" s="442"/>
      <c r="J23" s="442"/>
      <c r="K23" s="442"/>
      <c r="L23" s="443"/>
      <c r="M23" s="11" t="s">
        <v>222</v>
      </c>
      <c r="N23" s="13">
        <f>+N22</f>
        <v>0</v>
      </c>
      <c r="O23" s="13">
        <f t="shared" ref="O23:AO23" si="63">+O22</f>
        <v>0</v>
      </c>
      <c r="P23" s="70" t="str">
        <f t="shared" si="61"/>
        <v>No Programado</v>
      </c>
      <c r="Q23" s="13">
        <f>+Q22</f>
        <v>0</v>
      </c>
      <c r="R23" s="13">
        <f t="shared" si="63"/>
        <v>0</v>
      </c>
      <c r="S23" s="70" t="str">
        <f t="shared" si="62"/>
        <v>No Programado</v>
      </c>
      <c r="T23" s="13">
        <f>+T22</f>
        <v>0</v>
      </c>
      <c r="U23" s="13">
        <f t="shared" si="63"/>
        <v>0</v>
      </c>
      <c r="V23" s="138" t="str">
        <f>IFERROR(U23/T23,"0")</f>
        <v>0</v>
      </c>
      <c r="W23" s="13">
        <f>+W22</f>
        <v>0</v>
      </c>
      <c r="X23" s="13">
        <f>+X22</f>
        <v>0</v>
      </c>
      <c r="Y23" s="77">
        <f t="shared" si="63"/>
        <v>0</v>
      </c>
      <c r="Z23" s="13">
        <f t="shared" si="63"/>
        <v>0</v>
      </c>
      <c r="AA23" s="13"/>
      <c r="AB23" s="13">
        <f t="shared" si="63"/>
        <v>0</v>
      </c>
      <c r="AC23" s="13">
        <f t="shared" si="63"/>
        <v>0</v>
      </c>
      <c r="AD23" s="13"/>
      <c r="AE23" s="13">
        <f t="shared" si="63"/>
        <v>0</v>
      </c>
      <c r="AF23" s="13">
        <f t="shared" si="63"/>
        <v>0</v>
      </c>
      <c r="AG23" s="13"/>
      <c r="AH23" s="13">
        <f t="shared" si="63"/>
        <v>0</v>
      </c>
      <c r="AI23" s="13">
        <f t="shared" si="63"/>
        <v>0</v>
      </c>
      <c r="AJ23" s="13"/>
      <c r="AK23" s="13"/>
      <c r="AL23" s="13">
        <f t="shared" si="63"/>
        <v>0</v>
      </c>
      <c r="AM23" s="13"/>
      <c r="AN23" s="13"/>
      <c r="AO23" s="13">
        <f t="shared" si="63"/>
        <v>0</v>
      </c>
      <c r="AP23" s="13"/>
      <c r="AQ23" s="13"/>
      <c r="AR23" s="13">
        <f>+AR22</f>
        <v>1</v>
      </c>
      <c r="AS23" s="13"/>
      <c r="AT23" s="13"/>
      <c r="AU23" s="215">
        <f>+AU22</f>
        <v>0</v>
      </c>
      <c r="AV23" s="215"/>
      <c r="AW23" s="215"/>
      <c r="AX23" s="215">
        <f t="shared" si="1"/>
        <v>1</v>
      </c>
      <c r="AY23" s="215">
        <f t="shared" si="2"/>
        <v>0</v>
      </c>
      <c r="AZ23" s="223">
        <f t="shared" si="3"/>
        <v>0</v>
      </c>
      <c r="BA23" s="217"/>
      <c r="BB23" s="109"/>
      <c r="BC23" s="108"/>
      <c r="BD23" s="110"/>
      <c r="BE23" s="78"/>
      <c r="BF23" s="79"/>
      <c r="BG23" s="78"/>
      <c r="BH23" s="79"/>
      <c r="BI23" s="78"/>
      <c r="BJ23" s="79"/>
    </row>
    <row r="24" spans="1:62" s="379" customFormat="1" ht="74.25" customHeight="1" x14ac:dyDescent="0.3">
      <c r="A24" s="262"/>
      <c r="B24" s="299"/>
      <c r="C24" s="300"/>
      <c r="D24" s="258" t="s">
        <v>7</v>
      </c>
      <c r="E24" s="259"/>
      <c r="F24" s="260"/>
      <c r="G24" s="260"/>
      <c r="H24" s="260"/>
      <c r="I24" s="260"/>
      <c r="J24" s="260"/>
      <c r="K24" s="260"/>
      <c r="L24" s="261"/>
      <c r="M24" s="262" t="s">
        <v>307</v>
      </c>
      <c r="N24" s="267">
        <v>18000</v>
      </c>
      <c r="O24" s="267"/>
      <c r="P24" s="264">
        <f>+O24/N24</f>
        <v>0</v>
      </c>
      <c r="Q24" s="267">
        <v>18000</v>
      </c>
      <c r="R24" s="267"/>
      <c r="S24" s="264">
        <f>+R24/Q24</f>
        <v>0</v>
      </c>
      <c r="T24" s="267">
        <v>18000</v>
      </c>
      <c r="U24" s="267">
        <f>+'[1]MARZO PPTO'!$M$24</f>
        <v>9000</v>
      </c>
      <c r="V24" s="264">
        <f t="shared" ref="V24:V31" si="64">+U24/T24</f>
        <v>0.5</v>
      </c>
      <c r="W24" s="267">
        <v>18000</v>
      </c>
      <c r="X24" s="267">
        <f>+'[1]ABRIL PPTO'!$M$24</f>
        <v>9000</v>
      </c>
      <c r="Y24" s="264">
        <f t="shared" ref="Y24:Y31" si="65">+X24/W24</f>
        <v>0.5</v>
      </c>
      <c r="Z24" s="267">
        <v>18000</v>
      </c>
      <c r="AA24" s="267"/>
      <c r="AB24" s="264">
        <f>+AA24/Z24</f>
        <v>0</v>
      </c>
      <c r="AC24" s="267">
        <v>18000</v>
      </c>
      <c r="AD24" s="267"/>
      <c r="AE24" s="264">
        <f>+AD24/AC24</f>
        <v>0</v>
      </c>
      <c r="AF24" s="267">
        <v>18000</v>
      </c>
      <c r="AG24" s="267"/>
      <c r="AH24" s="267"/>
      <c r="AI24" s="267">
        <v>0</v>
      </c>
      <c r="AJ24" s="267"/>
      <c r="AK24" s="267"/>
      <c r="AL24" s="267">
        <v>0</v>
      </c>
      <c r="AM24" s="267"/>
      <c r="AN24" s="267"/>
      <c r="AO24" s="267">
        <v>0</v>
      </c>
      <c r="AP24" s="267"/>
      <c r="AQ24" s="267"/>
      <c r="AR24" s="267">
        <v>150</v>
      </c>
      <c r="AS24" s="267"/>
      <c r="AT24" s="267"/>
      <c r="AU24" s="267">
        <v>0</v>
      </c>
      <c r="AV24" s="267"/>
      <c r="AW24" s="267"/>
      <c r="AX24" s="267">
        <f>SUM(N24+Q24+T24+W24+Z24+AC24+AF24+AI24+AL24+AO24+AR24+AU24)</f>
        <v>126150</v>
      </c>
      <c r="AY24" s="267">
        <f>SUM(O24+R24+U24+X24+AA24+AD24+AG24+AJ24+AM24+AP24+AS24+AV24)</f>
        <v>18000</v>
      </c>
      <c r="AZ24" s="290">
        <f>+AY24/AX24</f>
        <v>0.1426872770511296</v>
      </c>
      <c r="BA24" s="301"/>
      <c r="BB24" s="302"/>
      <c r="BC24" s="301"/>
      <c r="BD24" s="303"/>
      <c r="BE24" s="304"/>
      <c r="BF24" s="305"/>
      <c r="BG24" s="304"/>
      <c r="BH24" s="305"/>
      <c r="BI24" s="304"/>
      <c r="BJ24" s="305"/>
    </row>
    <row r="25" spans="1:62" s="379" customFormat="1" ht="74.25" customHeight="1" x14ac:dyDescent="0.3">
      <c r="A25" s="262"/>
      <c r="B25" s="299"/>
      <c r="C25" s="300"/>
      <c r="D25" s="258" t="s">
        <v>7</v>
      </c>
      <c r="E25" s="259"/>
      <c r="F25" s="260"/>
      <c r="G25" s="260"/>
      <c r="H25" s="260"/>
      <c r="I25" s="260"/>
      <c r="J25" s="260"/>
      <c r="K25" s="260"/>
      <c r="L25" s="261"/>
      <c r="M25" s="262" t="s">
        <v>308</v>
      </c>
      <c r="N25" s="267">
        <v>18417.16</v>
      </c>
      <c r="O25" s="267">
        <v>8324.01</v>
      </c>
      <c r="P25" s="264">
        <f>+O25/N25</f>
        <v>0.4519703363602206</v>
      </c>
      <c r="Q25" s="267">
        <v>18417.16</v>
      </c>
      <c r="R25" s="267">
        <v>18638.98</v>
      </c>
      <c r="S25" s="264">
        <f>+R25/Q25</f>
        <v>1.0120442022548537</v>
      </c>
      <c r="T25" s="267">
        <v>18417.16</v>
      </c>
      <c r="U25" s="267">
        <f>+'[1]MARZO PPTO'!$L$24</f>
        <v>18635.317999999999</v>
      </c>
      <c r="V25" s="264">
        <f t="shared" si="64"/>
        <v>1.011845365952188</v>
      </c>
      <c r="W25" s="267">
        <v>18417.16</v>
      </c>
      <c r="X25" s="267">
        <f>+'[1]ABRIL PPTO'!$L$24</f>
        <v>19805.284</v>
      </c>
      <c r="Y25" s="264">
        <f t="shared" si="65"/>
        <v>1.0753712298747473</v>
      </c>
      <c r="Z25" s="267">
        <v>18417.16</v>
      </c>
      <c r="AA25" s="267"/>
      <c r="AB25" s="264">
        <f>+AA25/Z25</f>
        <v>0</v>
      </c>
      <c r="AC25" s="267">
        <v>18417.16</v>
      </c>
      <c r="AD25" s="267"/>
      <c r="AE25" s="264">
        <f>+AD25/AC25</f>
        <v>0</v>
      </c>
      <c r="AF25" s="267">
        <v>19017.16</v>
      </c>
      <c r="AG25" s="267"/>
      <c r="AH25" s="267"/>
      <c r="AI25" s="267">
        <v>18417.16</v>
      </c>
      <c r="AJ25" s="267"/>
      <c r="AK25" s="267"/>
      <c r="AL25" s="267">
        <v>18417.16</v>
      </c>
      <c r="AM25" s="267"/>
      <c r="AN25" s="267"/>
      <c r="AO25" s="267">
        <v>12321.58</v>
      </c>
      <c r="AP25" s="267"/>
      <c r="AQ25" s="267"/>
      <c r="AR25" s="267">
        <v>10000</v>
      </c>
      <c r="AS25" s="267"/>
      <c r="AT25" s="267"/>
      <c r="AU25" s="267">
        <v>10300</v>
      </c>
      <c r="AV25" s="267"/>
      <c r="AW25" s="267"/>
      <c r="AX25" s="267">
        <f t="shared" ref="AX25" si="66">SUM(N25+Q25+T25+W25+Z25+AC25+AF25+AI25+AL25+AO25+AR25+AU25)</f>
        <v>198976.02</v>
      </c>
      <c r="AY25" s="267">
        <f t="shared" ref="AY25:AY26" si="67">SUM(O25+R25+U25+X25+AA25+AD25+AG25+AJ25+AM25+AP25+AS25+AV25)</f>
        <v>65403.591999999997</v>
      </c>
      <c r="AZ25" s="290">
        <f t="shared" ref="AZ25:AZ26" si="68">+AY25/AX25</f>
        <v>0.32870087561305128</v>
      </c>
      <c r="BA25" s="301"/>
      <c r="BB25" s="302"/>
      <c r="BC25" s="301"/>
      <c r="BD25" s="303"/>
      <c r="BE25" s="304"/>
      <c r="BF25" s="305"/>
      <c r="BG25" s="304"/>
      <c r="BH25" s="305"/>
      <c r="BI25" s="304"/>
      <c r="BJ25" s="305"/>
    </row>
    <row r="26" spans="1:62" s="379" customFormat="1" ht="74.25" customHeight="1" x14ac:dyDescent="0.3">
      <c r="A26" s="289"/>
      <c r="B26" s="292"/>
      <c r="C26" s="293"/>
      <c r="D26" s="285" t="s">
        <v>7</v>
      </c>
      <c r="E26" s="286"/>
      <c r="F26" s="287"/>
      <c r="G26" s="287"/>
      <c r="H26" s="287"/>
      <c r="I26" s="287"/>
      <c r="J26" s="287"/>
      <c r="K26" s="287"/>
      <c r="L26" s="288"/>
      <c r="M26" s="289" t="s">
        <v>278</v>
      </c>
      <c r="N26" s="282">
        <f>SUM(N24:N25)</f>
        <v>36417.160000000003</v>
      </c>
      <c r="O26" s="282">
        <f>SUM(O24:O25)</f>
        <v>8324.01</v>
      </c>
      <c r="P26" s="284">
        <f>+O26/N26</f>
        <v>0.22857383716907081</v>
      </c>
      <c r="Q26" s="282">
        <f t="shared" ref="Q26:R26" si="69">SUM(Q24:Q25)</f>
        <v>36417.160000000003</v>
      </c>
      <c r="R26" s="282">
        <f t="shared" si="69"/>
        <v>18638.98</v>
      </c>
      <c r="S26" s="284">
        <f>+R26/Q26</f>
        <v>0.51181860419648317</v>
      </c>
      <c r="T26" s="282">
        <f t="shared" ref="T26:U26" si="70">SUM(T24:T25)</f>
        <v>36417.160000000003</v>
      </c>
      <c r="U26" s="282">
        <f t="shared" si="70"/>
        <v>27635.317999999999</v>
      </c>
      <c r="V26" s="284">
        <f t="shared" si="64"/>
        <v>0.75885428737441352</v>
      </c>
      <c r="W26" s="282">
        <f t="shared" ref="W26:X26" si="71">SUM(W24:W25)</f>
        <v>36417.160000000003</v>
      </c>
      <c r="X26" s="282">
        <f t="shared" si="71"/>
        <v>28805.284</v>
      </c>
      <c r="Y26" s="284">
        <f t="shared" si="65"/>
        <v>0.79098106497046983</v>
      </c>
      <c r="Z26" s="282">
        <f t="shared" ref="Z26:AA26" si="72">SUM(Z24:Z25)</f>
        <v>36417.160000000003</v>
      </c>
      <c r="AA26" s="282">
        <f t="shared" si="72"/>
        <v>0</v>
      </c>
      <c r="AB26" s="284">
        <f>+AA26/Z26</f>
        <v>0</v>
      </c>
      <c r="AC26" s="282">
        <f t="shared" ref="AC26:AD26" si="73">SUM(AC24:AC25)</f>
        <v>36417.160000000003</v>
      </c>
      <c r="AD26" s="282">
        <f t="shared" si="73"/>
        <v>0</v>
      </c>
      <c r="AE26" s="284">
        <f>+AD26/AC26</f>
        <v>0</v>
      </c>
      <c r="AF26" s="282">
        <f t="shared" ref="AF26:AG26" si="74">SUM(AF24:AF25)</f>
        <v>37017.160000000003</v>
      </c>
      <c r="AG26" s="282">
        <f t="shared" si="74"/>
        <v>0</v>
      </c>
      <c r="AH26" s="284">
        <f t="shared" ref="AH26" si="75">+AG26/AF26</f>
        <v>0</v>
      </c>
      <c r="AI26" s="282">
        <f t="shared" ref="AI26:AJ26" si="76">SUM(AI24:AI25)</f>
        <v>18417.16</v>
      </c>
      <c r="AJ26" s="282">
        <f t="shared" si="76"/>
        <v>0</v>
      </c>
      <c r="AK26" s="284">
        <f t="shared" ref="AK26" si="77">+AJ26/AI26</f>
        <v>0</v>
      </c>
      <c r="AL26" s="282">
        <f t="shared" ref="AL26:AM26" si="78">SUM(AL24:AL25)</f>
        <v>18417.16</v>
      </c>
      <c r="AM26" s="282">
        <f t="shared" si="78"/>
        <v>0</v>
      </c>
      <c r="AN26" s="284">
        <f t="shared" ref="AN26" si="79">+AM26/AL26</f>
        <v>0</v>
      </c>
      <c r="AO26" s="282">
        <f t="shared" ref="AO26:AP26" si="80">SUM(AO24:AO25)</f>
        <v>12321.58</v>
      </c>
      <c r="AP26" s="282">
        <f t="shared" si="80"/>
        <v>0</v>
      </c>
      <c r="AQ26" s="284">
        <f t="shared" ref="AQ26" si="81">+AP26/AO26</f>
        <v>0</v>
      </c>
      <c r="AR26" s="282">
        <f t="shared" ref="AR26:AS26" si="82">SUM(AR24:AR25)</f>
        <v>10150</v>
      </c>
      <c r="AS26" s="282">
        <f t="shared" si="82"/>
        <v>0</v>
      </c>
      <c r="AT26" s="284">
        <f t="shared" ref="AT26" si="83">+AS26/AR26</f>
        <v>0</v>
      </c>
      <c r="AU26" s="282">
        <f t="shared" ref="AU26:AV26" si="84">SUM(AU24:AU25)</f>
        <v>10300</v>
      </c>
      <c r="AV26" s="282">
        <f t="shared" si="84"/>
        <v>0</v>
      </c>
      <c r="AW26" s="284">
        <f t="shared" ref="AW26" si="85">+AV26/AU26</f>
        <v>0</v>
      </c>
      <c r="AX26" s="282">
        <f>SUM(N26+Q26+T26+W26+Z26+AC26+AF26+AI26+AL26+AO26+AR26+AU26)</f>
        <v>325126.02</v>
      </c>
      <c r="AY26" s="282">
        <f t="shared" si="67"/>
        <v>83403.592000000004</v>
      </c>
      <c r="AZ26" s="291">
        <f t="shared" si="68"/>
        <v>0.25652696760474603</v>
      </c>
      <c r="BA26" s="294"/>
      <c r="BB26" s="295"/>
      <c r="BC26" s="294"/>
      <c r="BD26" s="296"/>
      <c r="BE26" s="297"/>
      <c r="BF26" s="298"/>
      <c r="BG26" s="297"/>
      <c r="BH26" s="298"/>
      <c r="BI26" s="297"/>
      <c r="BJ26" s="298"/>
    </row>
    <row r="27" spans="1:62" ht="74.25" customHeight="1" x14ac:dyDescent="0.3">
      <c r="A27" s="5" t="s">
        <v>181</v>
      </c>
      <c r="B27" s="6" t="s">
        <v>182</v>
      </c>
      <c r="C27" s="439" t="s">
        <v>67</v>
      </c>
      <c r="D27" s="20" t="s">
        <v>9</v>
      </c>
      <c r="E27" s="5" t="s">
        <v>105</v>
      </c>
      <c r="F27" s="5" t="s">
        <v>26</v>
      </c>
      <c r="G27" s="5" t="s">
        <v>27</v>
      </c>
      <c r="H27" s="7" t="s">
        <v>14</v>
      </c>
      <c r="I27" s="5" t="s">
        <v>271</v>
      </c>
      <c r="J27" s="5" t="s">
        <v>47</v>
      </c>
      <c r="K27" s="5" t="s">
        <v>48</v>
      </c>
      <c r="L27" s="17" t="s">
        <v>26</v>
      </c>
      <c r="M27" s="9" t="s">
        <v>11</v>
      </c>
      <c r="N27" s="10">
        <v>10</v>
      </c>
      <c r="O27" s="10">
        <v>18</v>
      </c>
      <c r="P27" s="95">
        <f>IFERROR(O27/N27,"No Programado")</f>
        <v>1.8</v>
      </c>
      <c r="Q27" s="10">
        <v>10</v>
      </c>
      <c r="R27" s="10">
        <v>8</v>
      </c>
      <c r="S27" s="95">
        <f>IFERROR(R27/Q27,"No Programado")</f>
        <v>0.8</v>
      </c>
      <c r="T27" s="10">
        <v>10</v>
      </c>
      <c r="U27" s="10">
        <v>14</v>
      </c>
      <c r="V27" s="140">
        <f t="shared" si="64"/>
        <v>1.4</v>
      </c>
      <c r="W27" s="10">
        <v>10</v>
      </c>
      <c r="X27" s="10">
        <v>6</v>
      </c>
      <c r="Y27" s="27">
        <f t="shared" si="65"/>
        <v>0.6</v>
      </c>
      <c r="Z27" s="10">
        <v>10</v>
      </c>
      <c r="AA27" s="10"/>
      <c r="AB27" s="10"/>
      <c r="AC27" s="10">
        <v>10</v>
      </c>
      <c r="AD27" s="10"/>
      <c r="AE27" s="10"/>
      <c r="AF27" s="10">
        <v>10</v>
      </c>
      <c r="AG27" s="10"/>
      <c r="AH27" s="10"/>
      <c r="AI27" s="10">
        <v>10</v>
      </c>
      <c r="AJ27" s="10"/>
      <c r="AK27" s="10"/>
      <c r="AL27" s="10">
        <v>10</v>
      </c>
      <c r="AM27" s="10"/>
      <c r="AN27" s="10"/>
      <c r="AO27" s="10">
        <v>10</v>
      </c>
      <c r="AP27" s="10"/>
      <c r="AQ27" s="10"/>
      <c r="AR27" s="10">
        <v>10</v>
      </c>
      <c r="AS27" s="10"/>
      <c r="AT27" s="10"/>
      <c r="AU27" s="10">
        <v>10</v>
      </c>
      <c r="AV27" s="10"/>
      <c r="AW27" s="10"/>
      <c r="AX27" s="214">
        <f t="shared" ref="AX27:AX28" si="86">SUM(N27+Q27+T27+W27+Z27+AC27+AF27+AI27+AL27+AO27+AR27+AU27)</f>
        <v>120</v>
      </c>
      <c r="AY27" s="214">
        <f>+O27+R27+U27+X27</f>
        <v>46</v>
      </c>
      <c r="AZ27" s="222">
        <f t="shared" si="3"/>
        <v>0.38333333333333336</v>
      </c>
      <c r="BA27" s="101" t="s">
        <v>236</v>
      </c>
      <c r="BB27" s="102" t="s">
        <v>218</v>
      </c>
      <c r="BC27" s="101" t="s">
        <v>237</v>
      </c>
      <c r="BD27" s="103"/>
      <c r="BE27" s="45" t="s">
        <v>272</v>
      </c>
      <c r="BF27" s="46"/>
      <c r="BG27" s="45" t="s">
        <v>296</v>
      </c>
      <c r="BH27" s="46"/>
      <c r="BI27" s="45"/>
      <c r="BJ27" s="46"/>
    </row>
    <row r="28" spans="1:62" ht="74.25" customHeight="1" x14ac:dyDescent="0.3">
      <c r="A28" s="9" t="s">
        <v>181</v>
      </c>
      <c r="B28" s="71" t="s">
        <v>182</v>
      </c>
      <c r="C28" s="440"/>
      <c r="D28" s="7" t="s">
        <v>9</v>
      </c>
      <c r="E28" s="441" t="s">
        <v>194</v>
      </c>
      <c r="F28" s="442"/>
      <c r="G28" s="442"/>
      <c r="H28" s="442"/>
      <c r="I28" s="442"/>
      <c r="J28" s="442"/>
      <c r="K28" s="442"/>
      <c r="L28" s="443"/>
      <c r="M28" s="11" t="s">
        <v>223</v>
      </c>
      <c r="N28" s="12">
        <f>+N27</f>
        <v>10</v>
      </c>
      <c r="O28" s="12">
        <f t="shared" ref="O28:AU28" si="87">+O27</f>
        <v>18</v>
      </c>
      <c r="P28" s="63">
        <f t="shared" si="61"/>
        <v>1.8</v>
      </c>
      <c r="Q28" s="12">
        <f t="shared" si="87"/>
        <v>10</v>
      </c>
      <c r="R28" s="12">
        <f t="shared" si="87"/>
        <v>8</v>
      </c>
      <c r="S28" s="63">
        <f t="shared" si="62"/>
        <v>0.8</v>
      </c>
      <c r="T28" s="12">
        <f>+T27</f>
        <v>10</v>
      </c>
      <c r="U28" s="12">
        <f>+U27</f>
        <v>14</v>
      </c>
      <c r="V28" s="141">
        <f t="shared" si="64"/>
        <v>1.4</v>
      </c>
      <c r="W28" s="12">
        <f t="shared" si="87"/>
        <v>10</v>
      </c>
      <c r="X28" s="12">
        <f t="shared" si="87"/>
        <v>6</v>
      </c>
      <c r="Y28" s="72">
        <f t="shared" si="65"/>
        <v>0.6</v>
      </c>
      <c r="Z28" s="12">
        <f t="shared" si="87"/>
        <v>10</v>
      </c>
      <c r="AA28" s="12"/>
      <c r="AB28" s="12"/>
      <c r="AC28" s="12">
        <f t="shared" si="87"/>
        <v>10</v>
      </c>
      <c r="AD28" s="12"/>
      <c r="AE28" s="12"/>
      <c r="AF28" s="12">
        <f t="shared" si="87"/>
        <v>10</v>
      </c>
      <c r="AG28" s="12"/>
      <c r="AH28" s="12"/>
      <c r="AI28" s="12">
        <f t="shared" si="87"/>
        <v>10</v>
      </c>
      <c r="AJ28" s="12"/>
      <c r="AK28" s="12"/>
      <c r="AL28" s="12">
        <f t="shared" si="87"/>
        <v>10</v>
      </c>
      <c r="AM28" s="12"/>
      <c r="AN28" s="12"/>
      <c r="AO28" s="12">
        <f t="shared" si="87"/>
        <v>10</v>
      </c>
      <c r="AP28" s="12"/>
      <c r="AQ28" s="12"/>
      <c r="AR28" s="216">
        <f t="shared" si="87"/>
        <v>10</v>
      </c>
      <c r="AS28" s="216"/>
      <c r="AT28" s="216"/>
      <c r="AU28" s="216">
        <f t="shared" si="87"/>
        <v>10</v>
      </c>
      <c r="AV28" s="216"/>
      <c r="AW28" s="216"/>
      <c r="AX28" s="215">
        <f t="shared" si="86"/>
        <v>120</v>
      </c>
      <c r="AY28" s="215">
        <f>+O28+R28+U28+X28</f>
        <v>46</v>
      </c>
      <c r="AZ28" s="223">
        <f t="shared" si="3"/>
        <v>0.38333333333333336</v>
      </c>
      <c r="BA28" s="218"/>
      <c r="BB28" s="112"/>
      <c r="BC28" s="111"/>
      <c r="BD28" s="113"/>
      <c r="BE28" s="73"/>
      <c r="BF28" s="74"/>
      <c r="BG28" s="73"/>
      <c r="BH28" s="74"/>
      <c r="BI28" s="73"/>
      <c r="BJ28" s="74"/>
    </row>
    <row r="29" spans="1:62" s="430" customFormat="1" ht="74.25" customHeight="1" x14ac:dyDescent="0.3">
      <c r="A29" s="327"/>
      <c r="B29" s="328"/>
      <c r="C29" s="329"/>
      <c r="D29" s="330" t="s">
        <v>9</v>
      </c>
      <c r="E29" s="331"/>
      <c r="F29" s="332"/>
      <c r="G29" s="332"/>
      <c r="H29" s="332"/>
      <c r="I29" s="332"/>
      <c r="J29" s="332"/>
      <c r="K29" s="332"/>
      <c r="L29" s="333"/>
      <c r="M29" s="327" t="s">
        <v>307</v>
      </c>
      <c r="N29" s="267">
        <v>3550</v>
      </c>
      <c r="O29" s="267"/>
      <c r="P29" s="264">
        <f>+O29/N29</f>
        <v>0</v>
      </c>
      <c r="Q29" s="267">
        <v>3500</v>
      </c>
      <c r="R29" s="267">
        <v>3500</v>
      </c>
      <c r="S29" s="264">
        <f>+R29/Q29</f>
        <v>1</v>
      </c>
      <c r="T29" s="267">
        <v>3500</v>
      </c>
      <c r="U29" s="267">
        <f>+'[1]MARZO PPTO'!$M$25</f>
        <v>7000</v>
      </c>
      <c r="V29" s="264">
        <f t="shared" si="64"/>
        <v>2</v>
      </c>
      <c r="W29" s="267">
        <v>3500</v>
      </c>
      <c r="X29" s="267">
        <f>+'[1]ABRIL PPTO'!$M$25</f>
        <v>3500</v>
      </c>
      <c r="Y29" s="264">
        <f t="shared" si="65"/>
        <v>1</v>
      </c>
      <c r="Z29" s="267">
        <v>3500</v>
      </c>
      <c r="AA29" s="267"/>
      <c r="AB29" s="264">
        <f>+AA29/Z29</f>
        <v>0</v>
      </c>
      <c r="AC29" s="267">
        <v>3500</v>
      </c>
      <c r="AD29" s="267"/>
      <c r="AE29" s="267"/>
      <c r="AF29" s="267">
        <v>3500</v>
      </c>
      <c r="AG29" s="267"/>
      <c r="AH29" s="267"/>
      <c r="AI29" s="267">
        <v>0</v>
      </c>
      <c r="AJ29" s="267"/>
      <c r="AK29" s="267"/>
      <c r="AL29" s="267">
        <v>0</v>
      </c>
      <c r="AM29" s="267"/>
      <c r="AN29" s="267"/>
      <c r="AO29" s="267">
        <v>0</v>
      </c>
      <c r="AP29" s="267"/>
      <c r="AQ29" s="267"/>
      <c r="AR29" s="267">
        <v>0</v>
      </c>
      <c r="AS29" s="267"/>
      <c r="AT29" s="267"/>
      <c r="AU29" s="267">
        <v>0</v>
      </c>
      <c r="AV29" s="267"/>
      <c r="AW29" s="267"/>
      <c r="AX29" s="267">
        <f>SUM(N29+Q29+T29+W29+Z29+AC29+AF29+AI29+AL29+AO29+AR29+AU29)</f>
        <v>24550</v>
      </c>
      <c r="AY29" s="267">
        <f>SUM(O29+R29+U29+X29+AA29+AD29+AG29+AJ29+AM29+AP29+AS29+AV29)</f>
        <v>14000</v>
      </c>
      <c r="AZ29" s="290">
        <f>+AY29/AX29</f>
        <v>0.570264765784114</v>
      </c>
      <c r="BA29" s="334"/>
      <c r="BB29" s="335"/>
      <c r="BC29" s="334"/>
      <c r="BD29" s="336"/>
      <c r="BE29" s="334"/>
      <c r="BF29" s="336"/>
      <c r="BG29" s="334"/>
      <c r="BH29" s="336"/>
      <c r="BI29" s="334"/>
      <c r="BJ29" s="336"/>
    </row>
    <row r="30" spans="1:62" s="430" customFormat="1" ht="74.25" customHeight="1" x14ac:dyDescent="0.3">
      <c r="A30" s="327"/>
      <c r="B30" s="328"/>
      <c r="C30" s="329"/>
      <c r="D30" s="330" t="s">
        <v>9</v>
      </c>
      <c r="E30" s="331"/>
      <c r="F30" s="332"/>
      <c r="G30" s="332"/>
      <c r="H30" s="332"/>
      <c r="I30" s="332"/>
      <c r="J30" s="332"/>
      <c r="K30" s="332"/>
      <c r="L30" s="333"/>
      <c r="M30" s="327" t="s">
        <v>308</v>
      </c>
      <c r="N30" s="267">
        <v>8208.58</v>
      </c>
      <c r="O30" s="267">
        <v>8324.01</v>
      </c>
      <c r="P30" s="264">
        <f>+O30/N30</f>
        <v>1.0140621154937883</v>
      </c>
      <c r="Q30" s="267">
        <v>8208.58</v>
      </c>
      <c r="R30" s="267">
        <v>9319.49</v>
      </c>
      <c r="S30" s="264">
        <f>+R30/Q30</f>
        <v>1.1353352224136208</v>
      </c>
      <c r="T30" s="267">
        <v>8208.58</v>
      </c>
      <c r="U30" s="267">
        <f>+'[1]MARZO PPTO'!$L$25</f>
        <v>9317.6589999999997</v>
      </c>
      <c r="V30" s="264">
        <f t="shared" si="64"/>
        <v>1.1351121631268746</v>
      </c>
      <c r="W30" s="267">
        <v>8208.58</v>
      </c>
      <c r="X30" s="267">
        <f>+'[1]ABRIL PPTO'!$L$25</f>
        <v>9902.6419999999998</v>
      </c>
      <c r="Y30" s="264">
        <f t="shared" si="65"/>
        <v>1.2063769860316889</v>
      </c>
      <c r="Z30" s="267">
        <v>8208.58</v>
      </c>
      <c r="AA30" s="267"/>
      <c r="AB30" s="264">
        <f>+AA30/Z30</f>
        <v>0</v>
      </c>
      <c r="AC30" s="267">
        <v>8208.58</v>
      </c>
      <c r="AD30" s="267"/>
      <c r="AE30" s="267"/>
      <c r="AF30" s="267">
        <v>8508.58</v>
      </c>
      <c r="AG30" s="267"/>
      <c r="AH30" s="267"/>
      <c r="AI30" s="267">
        <v>8208.58</v>
      </c>
      <c r="AJ30" s="267"/>
      <c r="AK30" s="267"/>
      <c r="AL30" s="267">
        <v>8208.58</v>
      </c>
      <c r="AM30" s="267"/>
      <c r="AN30" s="267"/>
      <c r="AO30" s="267">
        <v>8208.58</v>
      </c>
      <c r="AP30" s="267"/>
      <c r="AQ30" s="267"/>
      <c r="AR30" s="267">
        <v>8000</v>
      </c>
      <c r="AS30" s="267"/>
      <c r="AT30" s="267"/>
      <c r="AU30" s="267">
        <v>8300</v>
      </c>
      <c r="AV30" s="267"/>
      <c r="AW30" s="267"/>
      <c r="AX30" s="267">
        <f t="shared" ref="AX30" si="88">SUM(N30+Q30+T30+W30+Z30+AC30+AF30+AI30+AL30+AO30+AR30+AU30)</f>
        <v>98685.8</v>
      </c>
      <c r="AY30" s="267">
        <f t="shared" ref="AY30:AY31" si="89">SUM(O30+R30+U30+X30+AA30+AD30+AG30+AJ30+AM30+AP30+AS30+AV30)</f>
        <v>36863.800999999999</v>
      </c>
      <c r="AZ30" s="290">
        <f t="shared" ref="AZ30:AZ31" si="90">+AY30/AX30</f>
        <v>0.37354716686696565</v>
      </c>
      <c r="BA30" s="334"/>
      <c r="BB30" s="335"/>
      <c r="BC30" s="334"/>
      <c r="BD30" s="336"/>
      <c r="BE30" s="334"/>
      <c r="BF30" s="336"/>
      <c r="BG30" s="334"/>
      <c r="BH30" s="336"/>
      <c r="BI30" s="334"/>
      <c r="BJ30" s="336"/>
    </row>
    <row r="31" spans="1:62" s="430" customFormat="1" ht="74.25" customHeight="1" x14ac:dyDescent="0.3">
      <c r="A31" s="281"/>
      <c r="B31" s="337"/>
      <c r="C31" s="338"/>
      <c r="D31" s="277"/>
      <c r="E31" s="278"/>
      <c r="F31" s="279"/>
      <c r="G31" s="279"/>
      <c r="H31" s="279"/>
      <c r="I31" s="279"/>
      <c r="J31" s="279"/>
      <c r="K31" s="279"/>
      <c r="L31" s="280"/>
      <c r="M31" s="281"/>
      <c r="N31" s="282">
        <f>SUM(N29:N30)</f>
        <v>11758.58</v>
      </c>
      <c r="O31" s="282">
        <f>SUM(O29:O30)</f>
        <v>8324.01</v>
      </c>
      <c r="P31" s="284">
        <f>+O31/N31</f>
        <v>0.70790945845501752</v>
      </c>
      <c r="Q31" s="282">
        <f>SUM(Q29:Q30)</f>
        <v>11708.58</v>
      </c>
      <c r="R31" s="282">
        <f>SUM(R29:R30)</f>
        <v>12819.49</v>
      </c>
      <c r="S31" s="284">
        <f>+R31/Q31</f>
        <v>1.0948799939873153</v>
      </c>
      <c r="T31" s="282">
        <f t="shared" ref="T31:U31" si="91">SUM(T29:T30)</f>
        <v>11708.58</v>
      </c>
      <c r="U31" s="282">
        <f t="shared" si="91"/>
        <v>16317.659</v>
      </c>
      <c r="V31" s="284">
        <f t="shared" si="64"/>
        <v>1.3936496996219865</v>
      </c>
      <c r="W31" s="282">
        <f t="shared" ref="W31:X31" si="92">SUM(W29:W30)</f>
        <v>11708.58</v>
      </c>
      <c r="X31" s="282">
        <f t="shared" si="92"/>
        <v>13402.642</v>
      </c>
      <c r="Y31" s="284">
        <f t="shared" si="65"/>
        <v>1.1446855212160654</v>
      </c>
      <c r="Z31" s="282">
        <f t="shared" ref="Z31:AA31" si="93">SUM(Z29:Z30)</f>
        <v>11708.58</v>
      </c>
      <c r="AA31" s="282">
        <f t="shared" si="93"/>
        <v>0</v>
      </c>
      <c r="AB31" s="284">
        <f>+AA31/Z31</f>
        <v>0</v>
      </c>
      <c r="AC31" s="282">
        <f t="shared" ref="AC31:AD31" si="94">SUM(AC29:AC30)</f>
        <v>11708.58</v>
      </c>
      <c r="AD31" s="282">
        <f t="shared" si="94"/>
        <v>0</v>
      </c>
      <c r="AE31" s="284">
        <f t="shared" ref="AE31" si="95">+AD31/AC31</f>
        <v>0</v>
      </c>
      <c r="AF31" s="282">
        <f t="shared" ref="AF31:AG31" si="96">SUM(AF29:AF30)</f>
        <v>12008.58</v>
      </c>
      <c r="AG31" s="282">
        <f t="shared" si="96"/>
        <v>0</v>
      </c>
      <c r="AH31" s="284">
        <f t="shared" ref="AH31" si="97">+AG31/AF31</f>
        <v>0</v>
      </c>
      <c r="AI31" s="282">
        <f t="shared" ref="AI31:AJ31" si="98">SUM(AI29:AI30)</f>
        <v>8208.58</v>
      </c>
      <c r="AJ31" s="282">
        <f t="shared" si="98"/>
        <v>0</v>
      </c>
      <c r="AK31" s="284">
        <f t="shared" ref="AK31" si="99">+AJ31/AI31</f>
        <v>0</v>
      </c>
      <c r="AL31" s="282">
        <f t="shared" ref="AL31:AM31" si="100">SUM(AL29:AL30)</f>
        <v>8208.58</v>
      </c>
      <c r="AM31" s="282">
        <f t="shared" si="100"/>
        <v>0</v>
      </c>
      <c r="AN31" s="284">
        <f t="shared" ref="AN31" si="101">+AM31/AL31</f>
        <v>0</v>
      </c>
      <c r="AO31" s="282">
        <f t="shared" ref="AO31:AP31" si="102">SUM(AO29:AO30)</f>
        <v>8208.58</v>
      </c>
      <c r="AP31" s="282">
        <f t="shared" si="102"/>
        <v>0</v>
      </c>
      <c r="AQ31" s="284">
        <f t="shared" ref="AQ31" si="103">+AP31/AO31</f>
        <v>0</v>
      </c>
      <c r="AR31" s="282">
        <f t="shared" ref="AR31:AS31" si="104">SUM(AR29:AR30)</f>
        <v>8000</v>
      </c>
      <c r="AS31" s="282">
        <f t="shared" si="104"/>
        <v>0</v>
      </c>
      <c r="AT31" s="284">
        <f t="shared" ref="AT31" si="105">+AS31/AR31</f>
        <v>0</v>
      </c>
      <c r="AU31" s="282">
        <f t="shared" ref="AU31:AV31" si="106">SUM(AU29:AU30)</f>
        <v>8300</v>
      </c>
      <c r="AV31" s="282">
        <f t="shared" si="106"/>
        <v>0</v>
      </c>
      <c r="AW31" s="284">
        <f t="shared" ref="AW31" si="107">+AV31/AU31</f>
        <v>0</v>
      </c>
      <c r="AX31" s="282">
        <f>SUM(N31+Q31+T31+W31+Z31+AC31+AF31+AI31+AL31+AO31+AR31+AU31)</f>
        <v>123235.8</v>
      </c>
      <c r="AY31" s="282">
        <f t="shared" si="89"/>
        <v>50863.800999999999</v>
      </c>
      <c r="AZ31" s="291">
        <f t="shared" si="90"/>
        <v>0.41273559306630053</v>
      </c>
      <c r="BA31" s="339"/>
      <c r="BB31" s="340"/>
      <c r="BC31" s="339"/>
      <c r="BD31" s="341"/>
      <c r="BE31" s="339"/>
      <c r="BF31" s="341"/>
      <c r="BG31" s="339"/>
      <c r="BH31" s="341"/>
      <c r="BI31" s="339"/>
      <c r="BJ31" s="341"/>
    </row>
    <row r="32" spans="1:62" ht="74.25" customHeight="1" x14ac:dyDescent="0.3">
      <c r="A32" s="5" t="s">
        <v>180</v>
      </c>
      <c r="B32" s="6" t="s">
        <v>183</v>
      </c>
      <c r="C32" s="439" t="s">
        <v>68</v>
      </c>
      <c r="D32" s="20" t="s">
        <v>10</v>
      </c>
      <c r="E32" s="444" t="s">
        <v>107</v>
      </c>
      <c r="F32" s="444" t="s">
        <v>26</v>
      </c>
      <c r="G32" s="5" t="s">
        <v>27</v>
      </c>
      <c r="H32" s="7" t="s">
        <v>14</v>
      </c>
      <c r="I32" s="5" t="s">
        <v>94</v>
      </c>
      <c r="J32" s="5" t="s">
        <v>51</v>
      </c>
      <c r="K32" s="5" t="s">
        <v>95</v>
      </c>
      <c r="L32" s="14" t="s">
        <v>26</v>
      </c>
      <c r="M32" s="9" t="s">
        <v>11</v>
      </c>
      <c r="N32" s="10">
        <v>1</v>
      </c>
      <c r="O32" s="67">
        <v>0</v>
      </c>
      <c r="P32" s="69">
        <f>IFERROR(O32/N32,"No Programado")</f>
        <v>0</v>
      </c>
      <c r="Q32" s="10"/>
      <c r="R32" s="97">
        <v>1</v>
      </c>
      <c r="S32" s="95">
        <v>1</v>
      </c>
      <c r="T32" s="10"/>
      <c r="U32" s="10"/>
      <c r="V32" s="10"/>
      <c r="W32" s="10"/>
      <c r="X32" s="10"/>
      <c r="Y32" s="27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214">
        <f t="shared" si="1"/>
        <v>1</v>
      </c>
      <c r="AY32" s="214">
        <f t="shared" si="2"/>
        <v>1</v>
      </c>
      <c r="AZ32" s="222">
        <f t="shared" si="3"/>
        <v>1</v>
      </c>
      <c r="BA32" s="101" t="s">
        <v>238</v>
      </c>
      <c r="BB32" s="102"/>
      <c r="BC32" s="101" t="s">
        <v>239</v>
      </c>
      <c r="BD32" s="103"/>
      <c r="BE32" s="45"/>
      <c r="BF32" s="46"/>
      <c r="BG32" s="45"/>
      <c r="BH32" s="46"/>
      <c r="BI32" s="45"/>
      <c r="BJ32" s="46"/>
    </row>
    <row r="33" spans="1:62" ht="102.75" customHeight="1" x14ac:dyDescent="0.3">
      <c r="A33" s="5" t="s">
        <v>180</v>
      </c>
      <c r="B33" s="6" t="s">
        <v>183</v>
      </c>
      <c r="C33" s="440"/>
      <c r="D33" s="20" t="s">
        <v>10</v>
      </c>
      <c r="E33" s="444"/>
      <c r="F33" s="444"/>
      <c r="G33" s="5" t="s">
        <v>27</v>
      </c>
      <c r="H33" s="7" t="s">
        <v>15</v>
      </c>
      <c r="I33" s="143" t="s">
        <v>54</v>
      </c>
      <c r="J33" s="5" t="s">
        <v>313</v>
      </c>
      <c r="K33" s="5" t="s">
        <v>122</v>
      </c>
      <c r="L33" s="14" t="s">
        <v>26</v>
      </c>
      <c r="M33" s="9" t="s">
        <v>11</v>
      </c>
      <c r="N33" s="10"/>
      <c r="O33" s="10"/>
      <c r="P33" s="62" t="str">
        <f t="shared" si="61"/>
        <v>No Programado</v>
      </c>
      <c r="Q33" s="10"/>
      <c r="R33" s="10"/>
      <c r="S33" s="62" t="str">
        <f t="shared" si="62"/>
        <v>No Programado</v>
      </c>
      <c r="T33" s="10">
        <v>3</v>
      </c>
      <c r="U33" s="10">
        <v>9</v>
      </c>
      <c r="V33" s="144">
        <f t="shared" ref="V33:V38" si="108">+U33/T33</f>
        <v>3</v>
      </c>
      <c r="W33" s="10"/>
      <c r="X33" s="10"/>
      <c r="Y33" s="27"/>
      <c r="Z33" s="10"/>
      <c r="AA33" s="10"/>
      <c r="AB33" s="10"/>
      <c r="AC33" s="10">
        <v>3</v>
      </c>
      <c r="AD33" s="10"/>
      <c r="AE33" s="10"/>
      <c r="AF33" s="10"/>
      <c r="AG33" s="10"/>
      <c r="AH33" s="10"/>
      <c r="AI33" s="10"/>
      <c r="AJ33" s="10"/>
      <c r="AK33" s="10"/>
      <c r="AL33" s="10">
        <v>3</v>
      </c>
      <c r="AM33" s="10"/>
      <c r="AN33" s="10"/>
      <c r="AO33" s="10"/>
      <c r="AP33" s="10"/>
      <c r="AQ33" s="10"/>
      <c r="AR33" s="10"/>
      <c r="AS33" s="10"/>
      <c r="AT33" s="10"/>
      <c r="AU33" s="10">
        <v>3</v>
      </c>
      <c r="AV33" s="10"/>
      <c r="AW33" s="10"/>
      <c r="AX33" s="214">
        <f t="shared" si="1"/>
        <v>12</v>
      </c>
      <c r="AY33" s="214">
        <f t="shared" si="2"/>
        <v>9</v>
      </c>
      <c r="AZ33" s="222">
        <f t="shared" si="3"/>
        <v>0.75</v>
      </c>
      <c r="BA33" s="101"/>
      <c r="BB33" s="102"/>
      <c r="BC33" s="114" t="s">
        <v>204</v>
      </c>
      <c r="BD33" s="103"/>
      <c r="BE33" s="45" t="s">
        <v>276</v>
      </c>
      <c r="BF33" s="46" t="s">
        <v>277</v>
      </c>
      <c r="BG33" s="45"/>
      <c r="BH33" s="46"/>
      <c r="BI33" s="45"/>
      <c r="BJ33" s="46"/>
    </row>
    <row r="34" spans="1:62" ht="100.5" customHeight="1" x14ac:dyDescent="0.3">
      <c r="A34" s="5" t="s">
        <v>180</v>
      </c>
      <c r="B34" s="6" t="s">
        <v>183</v>
      </c>
      <c r="C34" s="440"/>
      <c r="D34" s="20" t="s">
        <v>10</v>
      </c>
      <c r="E34" s="444"/>
      <c r="F34" s="444"/>
      <c r="G34" s="5" t="s">
        <v>27</v>
      </c>
      <c r="H34" s="7" t="s">
        <v>28</v>
      </c>
      <c r="I34" s="143" t="s">
        <v>113</v>
      </c>
      <c r="J34" s="5" t="s">
        <v>314</v>
      </c>
      <c r="K34" s="5" t="s">
        <v>123</v>
      </c>
      <c r="L34" s="14" t="s">
        <v>26</v>
      </c>
      <c r="M34" s="9" t="s">
        <v>11</v>
      </c>
      <c r="N34" s="10"/>
      <c r="O34" s="10"/>
      <c r="P34" s="62" t="str">
        <f t="shared" si="61"/>
        <v>No Programado</v>
      </c>
      <c r="Q34" s="10"/>
      <c r="R34" s="98">
        <v>1</v>
      </c>
      <c r="S34" s="95">
        <v>1</v>
      </c>
      <c r="T34" s="19">
        <v>9</v>
      </c>
      <c r="U34" s="19">
        <v>1</v>
      </c>
      <c r="V34" s="144">
        <f t="shared" si="108"/>
        <v>0.1111111111111111</v>
      </c>
      <c r="W34" s="19"/>
      <c r="X34" s="19"/>
      <c r="Y34" s="227"/>
      <c r="Z34" s="19"/>
      <c r="AA34" s="19"/>
      <c r="AB34" s="19"/>
      <c r="AC34" s="19">
        <v>8</v>
      </c>
      <c r="AD34" s="19"/>
      <c r="AE34" s="19"/>
      <c r="AF34" s="19"/>
      <c r="AG34" s="19"/>
      <c r="AH34" s="19"/>
      <c r="AI34" s="19"/>
      <c r="AJ34" s="19"/>
      <c r="AK34" s="19"/>
      <c r="AL34" s="19">
        <v>8</v>
      </c>
      <c r="AM34" s="19"/>
      <c r="AN34" s="19"/>
      <c r="AO34" s="19">
        <v>1</v>
      </c>
      <c r="AP34" s="19"/>
      <c r="AQ34" s="19"/>
      <c r="AR34" s="19"/>
      <c r="AS34" s="19"/>
      <c r="AT34" s="19"/>
      <c r="AU34" s="19">
        <v>8</v>
      </c>
      <c r="AV34" s="19"/>
      <c r="AW34" s="19"/>
      <c r="AX34" s="214">
        <f t="shared" si="1"/>
        <v>34</v>
      </c>
      <c r="AY34" s="214">
        <f t="shared" si="2"/>
        <v>2</v>
      </c>
      <c r="AZ34" s="222">
        <f t="shared" si="3"/>
        <v>5.8823529411764705E-2</v>
      </c>
      <c r="BA34" s="101"/>
      <c r="BB34" s="102"/>
      <c r="BC34" s="115" t="s">
        <v>241</v>
      </c>
      <c r="BD34" s="103"/>
      <c r="BE34" s="45" t="s">
        <v>275</v>
      </c>
      <c r="BF34" s="46"/>
      <c r="BG34" s="45"/>
      <c r="BH34" s="46"/>
      <c r="BI34" s="45"/>
      <c r="BJ34" s="46"/>
    </row>
    <row r="35" spans="1:62" s="379" customFormat="1" ht="74.25" customHeight="1" x14ac:dyDescent="0.3">
      <c r="A35" s="11" t="s">
        <v>180</v>
      </c>
      <c r="B35" s="76" t="s">
        <v>183</v>
      </c>
      <c r="C35" s="440"/>
      <c r="D35" s="33" t="s">
        <v>10</v>
      </c>
      <c r="E35" s="441" t="s">
        <v>195</v>
      </c>
      <c r="F35" s="442"/>
      <c r="G35" s="442"/>
      <c r="H35" s="442"/>
      <c r="I35" s="442"/>
      <c r="J35" s="442"/>
      <c r="K35" s="442"/>
      <c r="L35" s="443"/>
      <c r="M35" s="244" t="s">
        <v>187</v>
      </c>
      <c r="N35" s="245">
        <f>SUM(N32:N34)</f>
        <v>1</v>
      </c>
      <c r="O35" s="245">
        <f>SUM(O32:O34)</f>
        <v>0</v>
      </c>
      <c r="P35" s="246">
        <f t="shared" si="61"/>
        <v>0</v>
      </c>
      <c r="Q35" s="245">
        <f>SUM(Q32:Q34)</f>
        <v>0</v>
      </c>
      <c r="R35" s="245">
        <f>SUM(R32:R34)</f>
        <v>2</v>
      </c>
      <c r="S35" s="246" t="e">
        <f>+R35/Q35</f>
        <v>#DIV/0!</v>
      </c>
      <c r="T35" s="245">
        <f>SUM(T32:T34)</f>
        <v>12</v>
      </c>
      <c r="U35" s="245">
        <f t="shared" ref="U35" si="109">SUM(U32:U34)</f>
        <v>10</v>
      </c>
      <c r="V35" s="247">
        <f t="shared" si="108"/>
        <v>0.83333333333333337</v>
      </c>
      <c r="W35" s="245">
        <f t="shared" ref="W35:AU35" si="110">SUM(W32:W34)</f>
        <v>0</v>
      </c>
      <c r="X35" s="245"/>
      <c r="Y35" s="248"/>
      <c r="Z35" s="245">
        <f t="shared" si="110"/>
        <v>0</v>
      </c>
      <c r="AA35" s="245"/>
      <c r="AB35" s="245"/>
      <c r="AC35" s="245">
        <f t="shared" si="110"/>
        <v>11</v>
      </c>
      <c r="AD35" s="245"/>
      <c r="AE35" s="245"/>
      <c r="AF35" s="245">
        <f t="shared" si="110"/>
        <v>0</v>
      </c>
      <c r="AG35" s="245"/>
      <c r="AH35" s="245"/>
      <c r="AI35" s="245">
        <f t="shared" si="110"/>
        <v>0</v>
      </c>
      <c r="AJ35" s="245"/>
      <c r="AK35" s="245"/>
      <c r="AL35" s="245">
        <f t="shared" si="110"/>
        <v>11</v>
      </c>
      <c r="AM35" s="245"/>
      <c r="AN35" s="245"/>
      <c r="AO35" s="245">
        <f t="shared" si="110"/>
        <v>1</v>
      </c>
      <c r="AP35" s="245"/>
      <c r="AQ35" s="245"/>
      <c r="AR35" s="245">
        <f t="shared" si="110"/>
        <v>0</v>
      </c>
      <c r="AS35" s="245"/>
      <c r="AT35" s="245"/>
      <c r="AU35" s="249">
        <f t="shared" si="110"/>
        <v>11</v>
      </c>
      <c r="AV35" s="215"/>
      <c r="AW35" s="215"/>
      <c r="AX35" s="215">
        <f t="shared" si="1"/>
        <v>47</v>
      </c>
      <c r="AY35" s="215">
        <f t="shared" si="2"/>
        <v>12</v>
      </c>
      <c r="AZ35" s="223">
        <f t="shared" si="3"/>
        <v>0.25531914893617019</v>
      </c>
      <c r="BA35" s="217"/>
      <c r="BB35" s="109"/>
      <c r="BC35" s="108"/>
      <c r="BD35" s="110"/>
      <c r="BE35" s="78"/>
      <c r="BF35" s="79"/>
      <c r="BG35" s="78"/>
      <c r="BH35" s="79"/>
      <c r="BI35" s="78"/>
      <c r="BJ35" s="79"/>
    </row>
    <row r="36" spans="1:62" s="379" customFormat="1" ht="74.25" customHeight="1" x14ac:dyDescent="0.3">
      <c r="A36" s="262"/>
      <c r="B36" s="299"/>
      <c r="C36" s="300"/>
      <c r="D36" s="258" t="s">
        <v>10</v>
      </c>
      <c r="E36" s="259"/>
      <c r="F36" s="260"/>
      <c r="G36" s="260"/>
      <c r="H36" s="260"/>
      <c r="I36" s="260"/>
      <c r="J36" s="259"/>
      <c r="K36" s="262"/>
      <c r="L36" s="262"/>
      <c r="M36" s="262" t="s">
        <v>307</v>
      </c>
      <c r="N36" s="268">
        <v>7000</v>
      </c>
      <c r="O36" s="268"/>
      <c r="P36" s="264">
        <f>+O36/N36</f>
        <v>0</v>
      </c>
      <c r="Q36" s="268">
        <v>11241.25</v>
      </c>
      <c r="R36" s="268">
        <v>3880.2799999999997</v>
      </c>
      <c r="S36" s="264">
        <f>+R36/Q36</f>
        <v>0.34518225286333815</v>
      </c>
      <c r="T36" s="268">
        <v>11241.25</v>
      </c>
      <c r="U36" s="268">
        <f>+'[1]MARZO PPTO'!$M$26</f>
        <v>17000</v>
      </c>
      <c r="V36" s="264">
        <f t="shared" si="108"/>
        <v>1.5122873345935728</v>
      </c>
      <c r="W36" s="268">
        <v>10770</v>
      </c>
      <c r="X36" s="268">
        <f>+'[1]ABRIL PPTO'!$M$26</f>
        <v>17000</v>
      </c>
      <c r="Y36" s="264">
        <f>+X36/W36</f>
        <v>1.5784586815227484</v>
      </c>
      <c r="Z36" s="268">
        <v>11241.25</v>
      </c>
      <c r="AA36" s="268"/>
      <c r="AB36" s="264">
        <f>+AA36/Z36</f>
        <v>0</v>
      </c>
      <c r="AC36" s="268">
        <v>11241.25</v>
      </c>
      <c r="AD36" s="268"/>
      <c r="AE36" s="264">
        <f>+AD36/AC36</f>
        <v>0</v>
      </c>
      <c r="AF36" s="268">
        <v>11241.25</v>
      </c>
      <c r="AG36" s="268"/>
      <c r="AH36" s="268"/>
      <c r="AI36" s="268">
        <v>3770</v>
      </c>
      <c r="AJ36" s="268"/>
      <c r="AK36" s="268"/>
      <c r="AL36" s="268">
        <v>4241.25</v>
      </c>
      <c r="AM36" s="268"/>
      <c r="AN36" s="268"/>
      <c r="AO36" s="268">
        <v>4241.25</v>
      </c>
      <c r="AP36" s="268"/>
      <c r="AQ36" s="268"/>
      <c r="AR36" s="268">
        <v>4241.25</v>
      </c>
      <c r="AS36" s="268"/>
      <c r="AT36" s="268"/>
      <c r="AU36" s="268">
        <v>861</v>
      </c>
      <c r="AV36" s="324"/>
      <c r="AW36" s="267"/>
      <c r="AX36" s="267">
        <f>SUM(N36+Q36+T36+W36+Z36+AC36+AF36+AI36+AL36+AO36+AR36+AU36)</f>
        <v>91331</v>
      </c>
      <c r="AY36" s="267">
        <f>SUM(O36+R36+U36+X36+AA36+AD36+AG36+AJ36+AM36+AP36+AS36+AV36)</f>
        <v>37880.28</v>
      </c>
      <c r="AZ36" s="290">
        <f>+AY36/AX36</f>
        <v>0.41475818725295899</v>
      </c>
      <c r="BA36" s="301"/>
      <c r="BB36" s="302"/>
      <c r="BC36" s="301"/>
      <c r="BD36" s="303"/>
      <c r="BE36" s="304"/>
      <c r="BF36" s="305"/>
      <c r="BG36" s="304"/>
      <c r="BH36" s="305"/>
      <c r="BI36" s="304"/>
      <c r="BJ36" s="305"/>
    </row>
    <row r="37" spans="1:62" s="379" customFormat="1" ht="74.25" customHeight="1" x14ac:dyDescent="0.3">
      <c r="A37" s="262"/>
      <c r="B37" s="299"/>
      <c r="C37" s="300"/>
      <c r="D37" s="258" t="s">
        <v>10</v>
      </c>
      <c r="E37" s="259"/>
      <c r="F37" s="260"/>
      <c r="G37" s="260"/>
      <c r="H37" s="260"/>
      <c r="I37" s="260"/>
      <c r="J37" s="323"/>
      <c r="K37" s="262"/>
      <c r="L37" s="262"/>
      <c r="M37" s="326" t="s">
        <v>308</v>
      </c>
      <c r="N37" s="268">
        <v>9208.58</v>
      </c>
      <c r="O37" s="268">
        <v>10324.01</v>
      </c>
      <c r="P37" s="264">
        <f>+O37/N37</f>
        <v>1.1211294249493406</v>
      </c>
      <c r="Q37" s="268">
        <v>9208.58</v>
      </c>
      <c r="R37" s="268">
        <v>12638.98</v>
      </c>
      <c r="S37" s="264">
        <f>+R37/Q37</f>
        <v>1.3725221478230085</v>
      </c>
      <c r="T37" s="268">
        <v>9208.58</v>
      </c>
      <c r="U37" s="268">
        <f>+'[1]MARZO PPTO'!$L$26</f>
        <v>12635.317999999999</v>
      </c>
      <c r="V37" s="264">
        <f t="shared" si="108"/>
        <v>1.3721244752176773</v>
      </c>
      <c r="W37" s="268">
        <v>9208.58</v>
      </c>
      <c r="X37" s="268">
        <f>+'[1]ABRIL PPTO'!$L$26</f>
        <v>13805.284</v>
      </c>
      <c r="Y37" s="264">
        <f>+X37/W37</f>
        <v>1.4991762030627958</v>
      </c>
      <c r="Z37" s="268">
        <v>9208.58</v>
      </c>
      <c r="AA37" s="268"/>
      <c r="AB37" s="264">
        <f>+AA37/Z37</f>
        <v>0</v>
      </c>
      <c r="AC37" s="268">
        <v>9208.58</v>
      </c>
      <c r="AD37" s="268"/>
      <c r="AE37" s="264">
        <f>+AD37/AC37</f>
        <v>0</v>
      </c>
      <c r="AF37" s="268">
        <v>9508.58</v>
      </c>
      <c r="AG37" s="268"/>
      <c r="AH37" s="268"/>
      <c r="AI37" s="268">
        <v>9208.58</v>
      </c>
      <c r="AJ37" s="268"/>
      <c r="AK37" s="268"/>
      <c r="AL37" s="268">
        <v>9208.58</v>
      </c>
      <c r="AM37" s="268"/>
      <c r="AN37" s="268"/>
      <c r="AO37" s="268">
        <v>9208.58</v>
      </c>
      <c r="AP37" s="268"/>
      <c r="AQ37" s="268"/>
      <c r="AR37" s="268">
        <v>9000</v>
      </c>
      <c r="AS37" s="268"/>
      <c r="AT37" s="268"/>
      <c r="AU37" s="268">
        <v>9300</v>
      </c>
      <c r="AV37" s="324"/>
      <c r="AW37" s="267"/>
      <c r="AX37" s="267">
        <f t="shared" ref="AX37" si="111">SUM(N37+Q37+T37+W37+Z37+AC37+AF37+AI37+AL37+AO37+AR37+AU37)</f>
        <v>110685.8</v>
      </c>
      <c r="AY37" s="267">
        <f t="shared" ref="AY37:AY38" si="112">SUM(O37+R37+U37+X37+AA37+AD37+AG37+AJ37+AM37+AP37+AS37+AV37)</f>
        <v>49403.591999999997</v>
      </c>
      <c r="AZ37" s="290">
        <f t="shared" ref="AZ37:AZ38" si="113">+AY37/AX37</f>
        <v>0.44634083143456521</v>
      </c>
      <c r="BA37" s="301"/>
      <c r="BB37" s="302"/>
      <c r="BC37" s="301"/>
      <c r="BD37" s="303"/>
      <c r="BE37" s="304"/>
      <c r="BF37" s="305"/>
      <c r="BG37" s="304"/>
      <c r="BH37" s="305"/>
      <c r="BI37" s="304"/>
      <c r="BJ37" s="305"/>
    </row>
    <row r="38" spans="1:62" s="379" customFormat="1" ht="74.25" customHeight="1" x14ac:dyDescent="0.3">
      <c r="A38" s="289"/>
      <c r="B38" s="292"/>
      <c r="C38" s="293"/>
      <c r="D38" s="285" t="s">
        <v>10</v>
      </c>
      <c r="E38" s="286"/>
      <c r="F38" s="287"/>
      <c r="G38" s="287"/>
      <c r="H38" s="287"/>
      <c r="I38" s="287"/>
      <c r="J38" s="322"/>
      <c r="K38" s="289"/>
      <c r="L38" s="289"/>
      <c r="M38" s="281" t="s">
        <v>278</v>
      </c>
      <c r="N38" s="283">
        <f>SUM(N36:N37)</f>
        <v>16208.58</v>
      </c>
      <c r="O38" s="283">
        <f>SUM(O36:O37)</f>
        <v>10324.01</v>
      </c>
      <c r="P38" s="284">
        <f>+O38/N38</f>
        <v>0.63694722178006957</v>
      </c>
      <c r="Q38" s="283">
        <f t="shared" ref="Q38:R38" si="114">SUM(Q36:Q37)</f>
        <v>20449.830000000002</v>
      </c>
      <c r="R38" s="283">
        <f t="shared" si="114"/>
        <v>16519.259999999998</v>
      </c>
      <c r="S38" s="284">
        <f>+R38/Q38</f>
        <v>0.80779449022314598</v>
      </c>
      <c r="T38" s="283">
        <f t="shared" ref="T38:U38" si="115">SUM(T36:T37)</f>
        <v>20449.830000000002</v>
      </c>
      <c r="U38" s="283">
        <f t="shared" si="115"/>
        <v>29635.317999999999</v>
      </c>
      <c r="V38" s="284">
        <f t="shared" si="108"/>
        <v>1.4491718513063432</v>
      </c>
      <c r="W38" s="283">
        <f t="shared" ref="W38:X38" si="116">SUM(W36:W37)</f>
        <v>19978.580000000002</v>
      </c>
      <c r="X38" s="283">
        <f t="shared" si="116"/>
        <v>30805.284</v>
      </c>
      <c r="Y38" s="284">
        <f>+X38/W38</f>
        <v>1.541915591598602</v>
      </c>
      <c r="Z38" s="283">
        <f t="shared" ref="Z38:AA38" si="117">SUM(Z36:Z37)</f>
        <v>20449.830000000002</v>
      </c>
      <c r="AA38" s="283">
        <f t="shared" si="117"/>
        <v>0</v>
      </c>
      <c r="AB38" s="284">
        <f>+AA38/Z38</f>
        <v>0</v>
      </c>
      <c r="AC38" s="283">
        <f t="shared" ref="AC38:AD38" si="118">SUM(AC36:AC37)</f>
        <v>20449.830000000002</v>
      </c>
      <c r="AD38" s="283">
        <f t="shared" si="118"/>
        <v>0</v>
      </c>
      <c r="AE38" s="284">
        <f>+AD38/AC38</f>
        <v>0</v>
      </c>
      <c r="AF38" s="283">
        <f t="shared" ref="AF38:AG38" si="119">SUM(AF36:AF37)</f>
        <v>20749.830000000002</v>
      </c>
      <c r="AG38" s="283">
        <f t="shared" si="119"/>
        <v>0</v>
      </c>
      <c r="AH38" s="284">
        <f t="shared" ref="AH38" si="120">+AG38/AF38</f>
        <v>0</v>
      </c>
      <c r="AI38" s="283">
        <f t="shared" ref="AI38:AJ38" si="121">SUM(AI36:AI37)</f>
        <v>12978.58</v>
      </c>
      <c r="AJ38" s="283">
        <f t="shared" si="121"/>
        <v>0</v>
      </c>
      <c r="AK38" s="284">
        <f t="shared" ref="AK38" si="122">+AJ38/AI38</f>
        <v>0</v>
      </c>
      <c r="AL38" s="283">
        <f t="shared" ref="AL38:AM38" si="123">SUM(AL36:AL37)</f>
        <v>13449.83</v>
      </c>
      <c r="AM38" s="283">
        <f t="shared" si="123"/>
        <v>0</v>
      </c>
      <c r="AN38" s="284">
        <f t="shared" ref="AN38" si="124">+AM38/AL38</f>
        <v>0</v>
      </c>
      <c r="AO38" s="283">
        <f t="shared" ref="AO38:AP38" si="125">SUM(AO36:AO37)</f>
        <v>13449.83</v>
      </c>
      <c r="AP38" s="283">
        <f t="shared" si="125"/>
        <v>0</v>
      </c>
      <c r="AQ38" s="284">
        <f t="shared" ref="AQ38" si="126">+AP38/AO38</f>
        <v>0</v>
      </c>
      <c r="AR38" s="283">
        <f t="shared" ref="AR38:AS38" si="127">SUM(AR36:AR37)</f>
        <v>13241.25</v>
      </c>
      <c r="AS38" s="283">
        <f t="shared" si="127"/>
        <v>0</v>
      </c>
      <c r="AT38" s="284">
        <f t="shared" ref="AT38" si="128">+AS38/AR38</f>
        <v>0</v>
      </c>
      <c r="AU38" s="283">
        <f t="shared" ref="AU38:AV38" si="129">SUM(AU36:AU37)</f>
        <v>10161</v>
      </c>
      <c r="AV38" s="283">
        <f t="shared" si="129"/>
        <v>0</v>
      </c>
      <c r="AW38" s="284">
        <f t="shared" ref="AW38" si="130">+AV38/AU38</f>
        <v>0</v>
      </c>
      <c r="AX38" s="282">
        <f>SUM(N38+Q38+T38+W38+Z38+AC38+AF38+AI38+AL38+AO38+AR38+AU38)</f>
        <v>202016.79999999996</v>
      </c>
      <c r="AY38" s="282">
        <f t="shared" si="112"/>
        <v>87283.872000000003</v>
      </c>
      <c r="AZ38" s="291">
        <f t="shared" si="113"/>
        <v>0.43206244233152896</v>
      </c>
      <c r="BA38" s="294"/>
      <c r="BB38" s="295"/>
      <c r="BC38" s="294"/>
      <c r="BD38" s="296"/>
      <c r="BE38" s="297"/>
      <c r="BF38" s="298"/>
      <c r="BG38" s="297"/>
      <c r="BH38" s="298"/>
      <c r="BI38" s="297"/>
      <c r="BJ38" s="298"/>
    </row>
    <row r="39" spans="1:62" ht="74.25" customHeight="1" x14ac:dyDescent="0.3">
      <c r="A39" s="5" t="s">
        <v>180</v>
      </c>
      <c r="B39" s="6" t="s">
        <v>183</v>
      </c>
      <c r="C39" s="439" t="s">
        <v>33</v>
      </c>
      <c r="D39" s="20" t="s">
        <v>13</v>
      </c>
      <c r="E39" s="444" t="s">
        <v>106</v>
      </c>
      <c r="F39" s="444" t="s">
        <v>26</v>
      </c>
      <c r="G39" s="5" t="s">
        <v>27</v>
      </c>
      <c r="H39" s="7" t="s">
        <v>14</v>
      </c>
      <c r="I39" s="14" t="s">
        <v>96</v>
      </c>
      <c r="J39" s="250"/>
      <c r="K39" s="250" t="s">
        <v>52</v>
      </c>
      <c r="L39" s="251" t="s">
        <v>30</v>
      </c>
      <c r="M39" s="252" t="s">
        <v>11</v>
      </c>
      <c r="N39" s="253">
        <v>1</v>
      </c>
      <c r="O39" s="254">
        <v>0</v>
      </c>
      <c r="P39" s="255">
        <f t="shared" si="61"/>
        <v>0</v>
      </c>
      <c r="Q39" s="253"/>
      <c r="R39" s="253"/>
      <c r="S39" s="256" t="str">
        <f t="shared" si="62"/>
        <v>No Programado</v>
      </c>
      <c r="T39" s="253"/>
      <c r="U39" s="253"/>
      <c r="V39" s="253"/>
      <c r="W39" s="253"/>
      <c r="X39" s="253"/>
      <c r="Y39" s="257"/>
      <c r="Z39" s="253"/>
      <c r="AA39" s="253"/>
      <c r="AB39" s="253"/>
      <c r="AC39" s="253"/>
      <c r="AD39" s="253"/>
      <c r="AE39" s="253"/>
      <c r="AF39" s="253"/>
      <c r="AG39" s="253"/>
      <c r="AH39" s="253"/>
      <c r="AI39" s="253"/>
      <c r="AJ39" s="253"/>
      <c r="AK39" s="253"/>
      <c r="AL39" s="253"/>
      <c r="AM39" s="253"/>
      <c r="AN39" s="253"/>
      <c r="AO39" s="253"/>
      <c r="AP39" s="253"/>
      <c r="AQ39" s="253"/>
      <c r="AR39" s="253"/>
      <c r="AS39" s="253"/>
      <c r="AT39" s="253"/>
      <c r="AU39" s="253"/>
      <c r="AV39" s="10"/>
      <c r="AW39" s="10"/>
      <c r="AX39" s="214">
        <f t="shared" si="1"/>
        <v>1</v>
      </c>
      <c r="AY39" s="214">
        <f t="shared" si="2"/>
        <v>0</v>
      </c>
      <c r="AZ39" s="222">
        <f t="shared" si="3"/>
        <v>0</v>
      </c>
      <c r="BA39" s="101"/>
      <c r="BB39" s="102"/>
      <c r="BC39" s="101"/>
      <c r="BD39" s="103"/>
      <c r="BE39" s="45"/>
      <c r="BF39" s="46"/>
      <c r="BG39" s="45"/>
      <c r="BH39" s="46"/>
      <c r="BI39" s="45"/>
      <c r="BJ39" s="46"/>
    </row>
    <row r="40" spans="1:62" ht="74.25" customHeight="1" x14ac:dyDescent="0.3">
      <c r="A40" s="5" t="s">
        <v>180</v>
      </c>
      <c r="B40" s="6" t="s">
        <v>183</v>
      </c>
      <c r="C40" s="440"/>
      <c r="D40" s="20" t="s">
        <v>13</v>
      </c>
      <c r="E40" s="444"/>
      <c r="F40" s="444"/>
      <c r="G40" s="5" t="s">
        <v>27</v>
      </c>
      <c r="H40" s="7" t="s">
        <v>15</v>
      </c>
      <c r="I40" s="142" t="s">
        <v>69</v>
      </c>
      <c r="J40" s="20" t="s">
        <v>124</v>
      </c>
      <c r="K40" s="20" t="s">
        <v>126</v>
      </c>
      <c r="L40" s="14" t="s">
        <v>26</v>
      </c>
      <c r="M40" s="9" t="s">
        <v>11</v>
      </c>
      <c r="N40" s="10"/>
      <c r="O40" s="10"/>
      <c r="P40" s="62"/>
      <c r="Q40" s="10">
        <v>4</v>
      </c>
      <c r="R40" s="10">
        <v>5</v>
      </c>
      <c r="S40" s="95">
        <f t="shared" si="62"/>
        <v>1.25</v>
      </c>
      <c r="T40" s="10">
        <v>4</v>
      </c>
      <c r="U40" s="10">
        <v>8</v>
      </c>
      <c r="V40" s="144">
        <f>+U40/T40</f>
        <v>2</v>
      </c>
      <c r="W40" s="10">
        <v>4</v>
      </c>
      <c r="X40" s="5">
        <v>7</v>
      </c>
      <c r="Y40" s="27">
        <f t="shared" ref="Y40:Y46" si="131">+X40/W40</f>
        <v>1.75</v>
      </c>
      <c r="Z40" s="10">
        <v>4</v>
      </c>
      <c r="AA40" s="10"/>
      <c r="AB40" s="10"/>
      <c r="AC40" s="10">
        <v>4</v>
      </c>
      <c r="AD40" s="10"/>
      <c r="AE40" s="10"/>
      <c r="AF40" s="10">
        <v>4</v>
      </c>
      <c r="AG40" s="10"/>
      <c r="AH40" s="10"/>
      <c r="AI40" s="10">
        <v>4</v>
      </c>
      <c r="AJ40" s="10"/>
      <c r="AK40" s="10"/>
      <c r="AL40" s="10">
        <v>4</v>
      </c>
      <c r="AM40" s="10"/>
      <c r="AN40" s="10"/>
      <c r="AO40" s="10">
        <v>4</v>
      </c>
      <c r="AP40" s="10"/>
      <c r="AQ40" s="10"/>
      <c r="AR40" s="10">
        <v>4</v>
      </c>
      <c r="AS40" s="10"/>
      <c r="AT40" s="10"/>
      <c r="AU40" s="10"/>
      <c r="AV40" s="10"/>
      <c r="AW40" s="10"/>
      <c r="AX40" s="214">
        <f t="shared" si="1"/>
        <v>40</v>
      </c>
      <c r="AY40" s="214">
        <f t="shared" si="2"/>
        <v>20</v>
      </c>
      <c r="AZ40" s="222">
        <f t="shared" si="3"/>
        <v>0.5</v>
      </c>
      <c r="BA40" s="101"/>
      <c r="BB40" s="102"/>
      <c r="BC40" s="114" t="s">
        <v>243</v>
      </c>
      <c r="BD40" s="103"/>
      <c r="BE40" s="45"/>
      <c r="BF40" s="46"/>
      <c r="BG40" s="45" t="s">
        <v>297</v>
      </c>
      <c r="BH40" s="46"/>
      <c r="BI40" s="45"/>
      <c r="BJ40" s="46"/>
    </row>
    <row r="41" spans="1:62" ht="74.25" customHeight="1" x14ac:dyDescent="0.3">
      <c r="A41" s="5" t="s">
        <v>180</v>
      </c>
      <c r="B41" s="6" t="s">
        <v>183</v>
      </c>
      <c r="C41" s="440"/>
      <c r="D41" s="20" t="s">
        <v>13</v>
      </c>
      <c r="E41" s="444"/>
      <c r="F41" s="444"/>
      <c r="G41" s="5" t="s">
        <v>27</v>
      </c>
      <c r="H41" s="7" t="s">
        <v>28</v>
      </c>
      <c r="I41" s="142" t="s">
        <v>112</v>
      </c>
      <c r="J41" s="5" t="s">
        <v>124</v>
      </c>
      <c r="K41" s="5" t="s">
        <v>125</v>
      </c>
      <c r="L41" s="14" t="s">
        <v>26</v>
      </c>
      <c r="M41" s="9" t="s">
        <v>11</v>
      </c>
      <c r="N41" s="10"/>
      <c r="O41" s="10"/>
      <c r="P41" s="62"/>
      <c r="Q41" s="10">
        <v>4</v>
      </c>
      <c r="R41" s="10">
        <v>2</v>
      </c>
      <c r="S41" s="147">
        <f t="shared" si="62"/>
        <v>0.5</v>
      </c>
      <c r="T41" s="10">
        <v>4</v>
      </c>
      <c r="U41" s="10">
        <v>2</v>
      </c>
      <c r="V41" s="144">
        <f t="shared" ref="V41" si="132">+U41/T41</f>
        <v>0.5</v>
      </c>
      <c r="W41" s="10">
        <v>4</v>
      </c>
      <c r="X41" s="10">
        <v>1</v>
      </c>
      <c r="Y41" s="27">
        <f t="shared" si="131"/>
        <v>0.25</v>
      </c>
      <c r="Z41" s="10">
        <v>4</v>
      </c>
      <c r="AA41" s="10"/>
      <c r="AB41" s="10"/>
      <c r="AC41" s="10">
        <v>4</v>
      </c>
      <c r="AD41" s="10"/>
      <c r="AE41" s="10"/>
      <c r="AF41" s="10">
        <v>4</v>
      </c>
      <c r="AG41" s="10"/>
      <c r="AH41" s="10"/>
      <c r="AI41" s="10">
        <v>4</v>
      </c>
      <c r="AJ41" s="10"/>
      <c r="AK41" s="10"/>
      <c r="AL41" s="10">
        <v>4</v>
      </c>
      <c r="AM41" s="10"/>
      <c r="AN41" s="10"/>
      <c r="AO41" s="10">
        <v>4</v>
      </c>
      <c r="AP41" s="10"/>
      <c r="AQ41" s="10"/>
      <c r="AR41" s="10">
        <v>4</v>
      </c>
      <c r="AS41" s="10"/>
      <c r="AT41" s="10"/>
      <c r="AU41" s="10"/>
      <c r="AV41" s="10"/>
      <c r="AW41" s="10"/>
      <c r="AX41" s="214">
        <f t="shared" si="1"/>
        <v>40</v>
      </c>
      <c r="AY41" s="214">
        <f>+O41+R41+U41+X41</f>
        <v>5</v>
      </c>
      <c r="AZ41" s="222">
        <f t="shared" si="3"/>
        <v>0.125</v>
      </c>
      <c r="BA41" s="101"/>
      <c r="BB41" s="102"/>
      <c r="BC41" s="116" t="s">
        <v>244</v>
      </c>
      <c r="BD41" s="103"/>
      <c r="BE41" s="45"/>
      <c r="BF41" s="46"/>
      <c r="BG41" s="45" t="s">
        <v>306</v>
      </c>
      <c r="BH41" s="46"/>
      <c r="BI41" s="45"/>
      <c r="BJ41" s="46"/>
    </row>
    <row r="42" spans="1:62" ht="136.5" customHeight="1" x14ac:dyDescent="0.3">
      <c r="A42" s="5" t="s">
        <v>180</v>
      </c>
      <c r="B42" s="6" t="s">
        <v>183</v>
      </c>
      <c r="C42" s="440"/>
      <c r="D42" s="20" t="s">
        <v>13</v>
      </c>
      <c r="E42" s="444"/>
      <c r="F42" s="5"/>
      <c r="G42" s="5" t="s">
        <v>27</v>
      </c>
      <c r="H42" s="7" t="s">
        <v>29</v>
      </c>
      <c r="I42" s="14" t="s">
        <v>55</v>
      </c>
      <c r="J42" s="5" t="s">
        <v>53</v>
      </c>
      <c r="K42" s="5" t="s">
        <v>56</v>
      </c>
      <c r="L42" s="14" t="s">
        <v>26</v>
      </c>
      <c r="M42" s="9" t="s">
        <v>11</v>
      </c>
      <c r="N42" s="10"/>
      <c r="O42" s="10"/>
      <c r="P42" s="62"/>
      <c r="Q42" s="10">
        <v>1</v>
      </c>
      <c r="R42" s="10">
        <v>1</v>
      </c>
      <c r="S42" s="95">
        <f t="shared" si="62"/>
        <v>1</v>
      </c>
      <c r="T42" s="10"/>
      <c r="U42" s="10"/>
      <c r="V42" s="144"/>
      <c r="W42" s="10">
        <v>1</v>
      </c>
      <c r="X42" s="10">
        <v>1</v>
      </c>
      <c r="Y42" s="27">
        <f t="shared" si="131"/>
        <v>1</v>
      </c>
      <c r="Z42" s="10"/>
      <c r="AA42" s="10"/>
      <c r="AB42" s="10"/>
      <c r="AC42" s="10">
        <v>1</v>
      </c>
      <c r="AD42" s="10"/>
      <c r="AE42" s="10"/>
      <c r="AF42" s="10"/>
      <c r="AG42" s="10"/>
      <c r="AH42" s="10"/>
      <c r="AI42" s="10">
        <v>1</v>
      </c>
      <c r="AJ42" s="10"/>
      <c r="AK42" s="10"/>
      <c r="AL42" s="10"/>
      <c r="AM42" s="10"/>
      <c r="AN42" s="10"/>
      <c r="AO42" s="10">
        <v>1</v>
      </c>
      <c r="AP42" s="10"/>
      <c r="AQ42" s="10"/>
      <c r="AR42" s="10"/>
      <c r="AS42" s="10"/>
      <c r="AT42" s="10"/>
      <c r="AU42" s="10"/>
      <c r="AV42" s="10"/>
      <c r="AW42" s="10"/>
      <c r="AX42" s="214">
        <f t="shared" si="1"/>
        <v>5</v>
      </c>
      <c r="AY42" s="214">
        <f t="shared" si="2"/>
        <v>2</v>
      </c>
      <c r="AZ42" s="222">
        <f t="shared" si="3"/>
        <v>0.4</v>
      </c>
      <c r="BA42" s="101"/>
      <c r="BB42" s="102"/>
      <c r="BC42" s="115" t="s">
        <v>240</v>
      </c>
      <c r="BD42" s="103"/>
      <c r="BE42" s="45"/>
      <c r="BF42" s="46"/>
      <c r="BG42" s="45" t="s">
        <v>298</v>
      </c>
      <c r="BH42" s="46"/>
      <c r="BI42" s="45"/>
      <c r="BJ42" s="46"/>
    </row>
    <row r="43" spans="1:62" s="431" customFormat="1" ht="74.25" customHeight="1" x14ac:dyDescent="0.3">
      <c r="A43" s="370" t="s">
        <v>180</v>
      </c>
      <c r="B43" s="371" t="s">
        <v>183</v>
      </c>
      <c r="C43" s="440"/>
      <c r="D43" s="372" t="s">
        <v>13</v>
      </c>
      <c r="E43" s="500" t="s">
        <v>196</v>
      </c>
      <c r="F43" s="501"/>
      <c r="G43" s="501"/>
      <c r="H43" s="501"/>
      <c r="I43" s="501"/>
      <c r="J43" s="501"/>
      <c r="K43" s="501"/>
      <c r="L43" s="502"/>
      <c r="M43" s="370" t="s">
        <v>188</v>
      </c>
      <c r="N43" s="373">
        <f>SUM(N39:N42)</f>
        <v>1</v>
      </c>
      <c r="O43" s="373">
        <f>SUM(O39:O42)</f>
        <v>0</v>
      </c>
      <c r="P43" s="374">
        <f>+O43/N43</f>
        <v>0</v>
      </c>
      <c r="Q43" s="373">
        <f>SUM(Q39:Q42)</f>
        <v>9</v>
      </c>
      <c r="R43" s="373">
        <f>SUM(R39:R42)</f>
        <v>8</v>
      </c>
      <c r="S43" s="392">
        <f>+R43/Q43</f>
        <v>0.88888888888888884</v>
      </c>
      <c r="T43" s="373">
        <f>SUM(T39:T42)</f>
        <v>8</v>
      </c>
      <c r="U43" s="373">
        <f>SUM(U39:U42)</f>
        <v>10</v>
      </c>
      <c r="V43" s="223">
        <f>+U43/T43</f>
        <v>1.25</v>
      </c>
      <c r="W43" s="373">
        <f>SUM(W39:W42)</f>
        <v>9</v>
      </c>
      <c r="X43" s="373">
        <f>SUM(X39:X42)</f>
        <v>9</v>
      </c>
      <c r="Y43" s="223">
        <f t="shared" si="131"/>
        <v>1</v>
      </c>
      <c r="Z43" s="373">
        <f>SUM(Z39:Z42)</f>
        <v>8</v>
      </c>
      <c r="AA43" s="373">
        <f>SUM(AA39:AA42)</f>
        <v>0</v>
      </c>
      <c r="AB43" s="223">
        <f>+AA43/Z43</f>
        <v>0</v>
      </c>
      <c r="AC43" s="373">
        <f t="shared" ref="AC43:AU43" si="133">SUM(AC39:AC42)</f>
        <v>9</v>
      </c>
      <c r="AD43" s="373"/>
      <c r="AE43" s="373"/>
      <c r="AF43" s="373">
        <f t="shared" si="133"/>
        <v>8</v>
      </c>
      <c r="AG43" s="373"/>
      <c r="AH43" s="373"/>
      <c r="AI43" s="373">
        <f t="shared" si="133"/>
        <v>9</v>
      </c>
      <c r="AJ43" s="373"/>
      <c r="AK43" s="373"/>
      <c r="AL43" s="373">
        <f t="shared" si="133"/>
        <v>8</v>
      </c>
      <c r="AM43" s="373"/>
      <c r="AN43" s="373"/>
      <c r="AO43" s="373">
        <f t="shared" si="133"/>
        <v>9</v>
      </c>
      <c r="AP43" s="373"/>
      <c r="AQ43" s="373"/>
      <c r="AR43" s="373">
        <f t="shared" si="133"/>
        <v>8</v>
      </c>
      <c r="AS43" s="373"/>
      <c r="AT43" s="373"/>
      <c r="AU43" s="373">
        <f t="shared" si="133"/>
        <v>0</v>
      </c>
      <c r="AV43" s="373"/>
      <c r="AW43" s="373"/>
      <c r="AX43" s="373">
        <f t="shared" si="1"/>
        <v>86</v>
      </c>
      <c r="AY43" s="373">
        <f t="shared" si="2"/>
        <v>27</v>
      </c>
      <c r="AZ43" s="375">
        <f t="shared" si="3"/>
        <v>0.31395348837209303</v>
      </c>
      <c r="BA43" s="376"/>
      <c r="BB43" s="377"/>
      <c r="BC43" s="376"/>
      <c r="BD43" s="378"/>
      <c r="BE43" s="376"/>
      <c r="BF43" s="378"/>
      <c r="BG43" s="376"/>
      <c r="BH43" s="378"/>
      <c r="BI43" s="376"/>
      <c r="BJ43" s="378"/>
    </row>
    <row r="44" spans="1:62" s="430" customFormat="1" ht="74.25" customHeight="1" x14ac:dyDescent="0.3">
      <c r="A44" s="327"/>
      <c r="B44" s="328"/>
      <c r="C44" s="329"/>
      <c r="D44" s="330" t="s">
        <v>13</v>
      </c>
      <c r="E44" s="331"/>
      <c r="F44" s="332"/>
      <c r="G44" s="332"/>
      <c r="H44" s="332"/>
      <c r="I44" s="332"/>
      <c r="J44" s="332"/>
      <c r="K44" s="332"/>
      <c r="L44" s="333"/>
      <c r="M44" s="327" t="s">
        <v>307</v>
      </c>
      <c r="N44" s="267">
        <v>50000</v>
      </c>
      <c r="O44" s="267">
        <v>0</v>
      </c>
      <c r="P44" s="265">
        <f>+O44/N44</f>
        <v>0</v>
      </c>
      <c r="Q44" s="267">
        <v>54241.25</v>
      </c>
      <c r="R44" s="267">
        <f>+'[1]FEBRERO PPTO'!$M$27</f>
        <v>250</v>
      </c>
      <c r="S44" s="265">
        <f>+R44/Q44</f>
        <v>4.609038324153665E-3</v>
      </c>
      <c r="T44" s="267">
        <v>54241.25</v>
      </c>
      <c r="U44" s="267">
        <f>+'[1]MARZO PPTO'!$M$27</f>
        <v>18000</v>
      </c>
      <c r="V44" s="265">
        <f>+U44/T44</f>
        <v>0.33185075933906388</v>
      </c>
      <c r="W44" s="267">
        <v>53770</v>
      </c>
      <c r="X44" s="267">
        <f>+'[1]ABRIL PPTO'!$M$27</f>
        <v>8000</v>
      </c>
      <c r="Y44" s="265">
        <f t="shared" si="131"/>
        <v>0.14878184861446903</v>
      </c>
      <c r="Z44" s="267">
        <v>54241.25</v>
      </c>
      <c r="AA44" s="267"/>
      <c r="AB44" s="267"/>
      <c r="AC44" s="267">
        <v>54241.25</v>
      </c>
      <c r="AD44" s="267"/>
      <c r="AE44" s="267"/>
      <c r="AF44" s="267">
        <v>54241.25</v>
      </c>
      <c r="AG44" s="267"/>
      <c r="AH44" s="267"/>
      <c r="AI44" s="267">
        <v>3770</v>
      </c>
      <c r="AJ44" s="267"/>
      <c r="AK44" s="267"/>
      <c r="AL44" s="267">
        <v>4241.25</v>
      </c>
      <c r="AM44" s="267"/>
      <c r="AN44" s="267"/>
      <c r="AO44" s="267">
        <v>4241.25</v>
      </c>
      <c r="AP44" s="267"/>
      <c r="AQ44" s="267"/>
      <c r="AR44" s="267">
        <v>4241.25</v>
      </c>
      <c r="AS44" s="267"/>
      <c r="AT44" s="267"/>
      <c r="AU44" s="267">
        <v>0</v>
      </c>
      <c r="AV44" s="267"/>
      <c r="AW44" s="267"/>
      <c r="AX44" s="267">
        <f>SUM(N44+Q44+T44+W44+Z44+AC44+AF44+AI44+AL44+AO44+AR44+AU44)</f>
        <v>391470</v>
      </c>
      <c r="AY44" s="267">
        <f>SUM(O44+R44+U44+X44+AA44+AD44+AG44+AJ44+AM44+AP44+AS44+AV44)</f>
        <v>26250</v>
      </c>
      <c r="AZ44" s="290">
        <f>+AY44/AX44</f>
        <v>6.7054946739213736E-2</v>
      </c>
      <c r="BA44" s="334"/>
      <c r="BB44" s="335"/>
      <c r="BC44" s="334"/>
      <c r="BD44" s="335"/>
      <c r="BE44" s="334"/>
      <c r="BF44" s="336"/>
      <c r="BG44" s="334"/>
      <c r="BH44" s="336"/>
      <c r="BI44" s="334"/>
      <c r="BJ44" s="336"/>
    </row>
    <row r="45" spans="1:62" s="430" customFormat="1" ht="74.25" customHeight="1" x14ac:dyDescent="0.3">
      <c r="A45" s="327"/>
      <c r="B45" s="328"/>
      <c r="C45" s="329"/>
      <c r="D45" s="330" t="s">
        <v>13</v>
      </c>
      <c r="E45" s="331"/>
      <c r="F45" s="332"/>
      <c r="G45" s="332"/>
      <c r="H45" s="332"/>
      <c r="I45" s="332"/>
      <c r="J45" s="332"/>
      <c r="K45" s="332"/>
      <c r="L45" s="333"/>
      <c r="M45" s="327" t="s">
        <v>308</v>
      </c>
      <c r="N45" s="267">
        <v>28834.32</v>
      </c>
      <c r="O45" s="267">
        <v>30296.04</v>
      </c>
      <c r="P45" s="265">
        <f>+O45/N45</f>
        <v>1.0506937566067103</v>
      </c>
      <c r="Q45" s="267">
        <v>28834.32</v>
      </c>
      <c r="R45" s="267">
        <f>+'[1]FEBRERO PPTO'!$L$27</f>
        <v>8319.49</v>
      </c>
      <c r="S45" s="265">
        <f>+R45/Q45</f>
        <v>0.2885273521276035</v>
      </c>
      <c r="T45" s="267">
        <v>28834.32</v>
      </c>
      <c r="U45" s="267">
        <f>+'[1]MARZO PPTO'!$L$27</f>
        <v>8317.6589999999997</v>
      </c>
      <c r="V45" s="265">
        <f>+U45/T45</f>
        <v>0.28846385141040259</v>
      </c>
      <c r="W45" s="267">
        <v>28834.32</v>
      </c>
      <c r="X45" s="267">
        <f>+'[1]ABRIL PPTO'!$L$27</f>
        <v>8902.6419999999998</v>
      </c>
      <c r="Y45" s="265">
        <f t="shared" si="131"/>
        <v>0.30875158491686294</v>
      </c>
      <c r="Z45" s="267">
        <v>28834.32</v>
      </c>
      <c r="AA45" s="267"/>
      <c r="AB45" s="267"/>
      <c r="AC45" s="267">
        <v>28834.32</v>
      </c>
      <c r="AD45" s="267"/>
      <c r="AE45" s="267"/>
      <c r="AF45" s="267">
        <v>30034.32</v>
      </c>
      <c r="AG45" s="267"/>
      <c r="AH45" s="267"/>
      <c r="AI45" s="267">
        <v>28834.32</v>
      </c>
      <c r="AJ45" s="267"/>
      <c r="AK45" s="267"/>
      <c r="AL45" s="267">
        <v>28834.32</v>
      </c>
      <c r="AM45" s="267"/>
      <c r="AN45" s="267"/>
      <c r="AO45" s="267">
        <v>28625.74</v>
      </c>
      <c r="AP45" s="267"/>
      <c r="AQ45" s="267"/>
      <c r="AR45" s="267">
        <v>19000</v>
      </c>
      <c r="AS45" s="267"/>
      <c r="AT45" s="267"/>
      <c r="AU45" s="267">
        <v>16126</v>
      </c>
      <c r="AV45" s="267"/>
      <c r="AW45" s="267"/>
      <c r="AX45" s="267">
        <f t="shared" ref="AX45" si="134">SUM(N45+Q45+T45+W45+Z45+AC45+AF45+AI45+AL45+AO45+AR45+AU45)</f>
        <v>324460.62000000005</v>
      </c>
      <c r="AY45" s="267">
        <f t="shared" ref="AY45:AY46" si="135">SUM(O45+R45+U45+X45+AA45+AD45+AG45+AJ45+AM45+AP45+AS45+AV45)</f>
        <v>55835.830999999998</v>
      </c>
      <c r="AZ45" s="290">
        <f t="shared" ref="AZ45:AZ46" si="136">+AY45/AX45</f>
        <v>0.17208815972798175</v>
      </c>
      <c r="BA45" s="334"/>
      <c r="BB45" s="335"/>
      <c r="BC45" s="334"/>
      <c r="BD45" s="335"/>
      <c r="BE45" s="334"/>
      <c r="BF45" s="336"/>
      <c r="BG45" s="334"/>
      <c r="BH45" s="336"/>
      <c r="BI45" s="334"/>
      <c r="BJ45" s="336"/>
    </row>
    <row r="46" spans="1:62" s="430" customFormat="1" ht="74.25" customHeight="1" x14ac:dyDescent="0.3">
      <c r="A46" s="281"/>
      <c r="B46" s="337"/>
      <c r="C46" s="338"/>
      <c r="D46" s="277" t="s">
        <v>13</v>
      </c>
      <c r="E46" s="278"/>
      <c r="F46" s="279"/>
      <c r="G46" s="279"/>
      <c r="H46" s="279"/>
      <c r="I46" s="279"/>
      <c r="J46" s="279"/>
      <c r="K46" s="279"/>
      <c r="L46" s="280"/>
      <c r="M46" s="281"/>
      <c r="N46" s="282">
        <f>SUM(N44:N45)</f>
        <v>78834.320000000007</v>
      </c>
      <c r="O46" s="282">
        <f>SUM(O44:O45)</f>
        <v>30296.04</v>
      </c>
      <c r="P46" s="284">
        <f>+O46/N46</f>
        <v>0.38430013730060714</v>
      </c>
      <c r="Q46" s="282">
        <f t="shared" ref="Q46" si="137">SUM(Q44:Q45)</f>
        <v>83075.570000000007</v>
      </c>
      <c r="R46" s="282">
        <f>SUM(R44:R45)</f>
        <v>8569.49</v>
      </c>
      <c r="S46" s="284">
        <f>+R46/Q46</f>
        <v>0.10315294857441241</v>
      </c>
      <c r="T46" s="282">
        <f t="shared" ref="T46:U46" si="138">SUM(T44:T45)</f>
        <v>83075.570000000007</v>
      </c>
      <c r="U46" s="282">
        <f t="shared" si="138"/>
        <v>26317.659</v>
      </c>
      <c r="V46" s="284">
        <f>+U46/T46</f>
        <v>0.31679179571082083</v>
      </c>
      <c r="W46" s="282">
        <f t="shared" ref="W46:X46" si="139">SUM(W44:W45)</f>
        <v>82604.320000000007</v>
      </c>
      <c r="X46" s="282">
        <f t="shared" si="139"/>
        <v>16902.642</v>
      </c>
      <c r="Y46" s="284">
        <f t="shared" si="131"/>
        <v>0.20462176796564632</v>
      </c>
      <c r="Z46" s="282">
        <v>83075.570000000007</v>
      </c>
      <c r="AA46" s="282"/>
      <c r="AB46" s="282"/>
      <c r="AC46" s="282">
        <v>83075.570000000007</v>
      </c>
      <c r="AD46" s="282"/>
      <c r="AE46" s="282"/>
      <c r="AF46" s="282">
        <v>84275.57</v>
      </c>
      <c r="AG46" s="282"/>
      <c r="AH46" s="282"/>
      <c r="AI46" s="282">
        <v>32604.32</v>
      </c>
      <c r="AJ46" s="282"/>
      <c r="AK46" s="282"/>
      <c r="AL46" s="282">
        <v>33075.57</v>
      </c>
      <c r="AM46" s="282"/>
      <c r="AN46" s="282"/>
      <c r="AO46" s="282">
        <v>32866.990000000005</v>
      </c>
      <c r="AP46" s="282"/>
      <c r="AQ46" s="282"/>
      <c r="AR46" s="282">
        <v>23241.25</v>
      </c>
      <c r="AS46" s="282"/>
      <c r="AT46" s="282"/>
      <c r="AU46" s="282">
        <v>16126</v>
      </c>
      <c r="AV46" s="282"/>
      <c r="AW46" s="282"/>
      <c r="AX46" s="282">
        <f>SUM(N46+Q46+T46+W46+Z46+AC46+AF46+AI46+AL46+AO46+AR46+AU46)</f>
        <v>715930.61999999988</v>
      </c>
      <c r="AY46" s="282">
        <f t="shared" si="135"/>
        <v>82085.831000000006</v>
      </c>
      <c r="AZ46" s="291">
        <f t="shared" si="136"/>
        <v>0.1146561254776336</v>
      </c>
      <c r="BA46" s="339"/>
      <c r="BB46" s="340"/>
      <c r="BC46" s="339"/>
      <c r="BD46" s="340"/>
      <c r="BE46" s="339"/>
      <c r="BF46" s="341"/>
      <c r="BG46" s="339"/>
      <c r="BH46" s="341"/>
      <c r="BI46" s="339"/>
      <c r="BJ46" s="341"/>
    </row>
    <row r="47" spans="1:62" ht="74.25" customHeight="1" x14ac:dyDescent="0.3">
      <c r="A47" s="5" t="s">
        <v>180</v>
      </c>
      <c r="B47" s="6" t="s">
        <v>183</v>
      </c>
      <c r="C47" s="439" t="s">
        <v>32</v>
      </c>
      <c r="D47" s="20" t="s">
        <v>17</v>
      </c>
      <c r="E47" s="444" t="s">
        <v>97</v>
      </c>
      <c r="F47" s="444" t="s">
        <v>26</v>
      </c>
      <c r="G47" s="5" t="s">
        <v>27</v>
      </c>
      <c r="H47" s="7" t="s">
        <v>14</v>
      </c>
      <c r="I47" s="26" t="s">
        <v>98</v>
      </c>
      <c r="J47" s="5" t="s">
        <v>101</v>
      </c>
      <c r="K47" s="5" t="s">
        <v>58</v>
      </c>
      <c r="L47" s="14" t="s">
        <v>26</v>
      </c>
      <c r="M47" s="9" t="s">
        <v>11</v>
      </c>
      <c r="N47" s="10"/>
      <c r="O47" s="10"/>
      <c r="P47" s="62"/>
      <c r="Q47" s="10">
        <v>1</v>
      </c>
      <c r="R47" s="67">
        <v>0</v>
      </c>
      <c r="S47" s="147">
        <f>IFERROR(R47/Q47,"No Programado")</f>
        <v>0</v>
      </c>
      <c r="T47" s="10">
        <v>1</v>
      </c>
      <c r="U47" s="67">
        <v>0</v>
      </c>
      <c r="V47" s="10"/>
      <c r="W47" s="10">
        <v>1</v>
      </c>
      <c r="X47" s="213"/>
      <c r="Y47" s="27"/>
      <c r="Z47" s="10">
        <v>1</v>
      </c>
      <c r="AA47" s="10"/>
      <c r="AB47" s="10"/>
      <c r="AC47" s="10">
        <v>1</v>
      </c>
      <c r="AD47" s="10"/>
      <c r="AE47" s="10"/>
      <c r="AF47" s="10">
        <v>1</v>
      </c>
      <c r="AG47" s="10"/>
      <c r="AH47" s="10"/>
      <c r="AI47" s="10">
        <v>1</v>
      </c>
      <c r="AJ47" s="10"/>
      <c r="AK47" s="10"/>
      <c r="AL47" s="10">
        <v>1</v>
      </c>
      <c r="AM47" s="10"/>
      <c r="AN47" s="10"/>
      <c r="AO47" s="10">
        <v>1</v>
      </c>
      <c r="AP47" s="10"/>
      <c r="AQ47" s="10"/>
      <c r="AR47" s="10">
        <v>1</v>
      </c>
      <c r="AS47" s="10"/>
      <c r="AT47" s="10"/>
      <c r="AU47" s="10"/>
      <c r="AV47" s="10"/>
      <c r="AW47" s="10"/>
      <c r="AX47" s="214">
        <f t="shared" si="1"/>
        <v>10</v>
      </c>
      <c r="AY47" s="214">
        <f t="shared" si="2"/>
        <v>0</v>
      </c>
      <c r="AZ47" s="222">
        <f t="shared" si="3"/>
        <v>0</v>
      </c>
      <c r="BA47" s="101"/>
      <c r="BB47" s="102"/>
      <c r="BC47" s="101"/>
      <c r="BD47" s="102" t="s">
        <v>242</v>
      </c>
      <c r="BE47" s="45"/>
      <c r="BF47" s="46"/>
      <c r="BG47" s="45"/>
      <c r="BH47" s="46" t="s">
        <v>299</v>
      </c>
      <c r="BI47" s="45"/>
      <c r="BJ47" s="46"/>
    </row>
    <row r="48" spans="1:62" ht="74.25" customHeight="1" x14ac:dyDescent="0.3">
      <c r="A48" s="5" t="s">
        <v>180</v>
      </c>
      <c r="B48" s="6" t="s">
        <v>183</v>
      </c>
      <c r="C48" s="440"/>
      <c r="D48" s="20" t="s">
        <v>17</v>
      </c>
      <c r="E48" s="444"/>
      <c r="F48" s="444"/>
      <c r="G48" s="5" t="s">
        <v>27</v>
      </c>
      <c r="H48" s="7" t="s">
        <v>15</v>
      </c>
      <c r="I48" s="26" t="s">
        <v>99</v>
      </c>
      <c r="J48" s="5" t="s">
        <v>119</v>
      </c>
      <c r="K48" s="5" t="s">
        <v>59</v>
      </c>
      <c r="L48" s="14" t="s">
        <v>26</v>
      </c>
      <c r="M48" s="9" t="s">
        <v>11</v>
      </c>
      <c r="N48" s="10">
        <v>1</v>
      </c>
      <c r="O48" s="10">
        <v>1</v>
      </c>
      <c r="P48" s="99">
        <f t="shared" si="61"/>
        <v>1</v>
      </c>
      <c r="Q48" s="10"/>
      <c r="R48" s="10"/>
      <c r="S48" s="62"/>
      <c r="T48" s="10"/>
      <c r="U48" s="10"/>
      <c r="V48" s="10"/>
      <c r="W48" s="10"/>
      <c r="X48" s="10"/>
      <c r="Y48" s="27"/>
      <c r="Z48" s="10"/>
      <c r="AA48" s="10"/>
      <c r="AB48" s="10"/>
      <c r="AC48" s="10"/>
      <c r="AD48" s="10"/>
      <c r="AE48" s="10"/>
      <c r="AF48" s="10">
        <v>1</v>
      </c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214">
        <f t="shared" si="1"/>
        <v>2</v>
      </c>
      <c r="AY48" s="214">
        <f t="shared" si="2"/>
        <v>1</v>
      </c>
      <c r="AZ48" s="222">
        <f t="shared" si="3"/>
        <v>0.5</v>
      </c>
      <c r="BA48" s="117" t="s">
        <v>189</v>
      </c>
      <c r="BB48" s="102"/>
      <c r="BC48" s="380"/>
      <c r="BD48" s="103"/>
      <c r="BE48" s="45"/>
      <c r="BF48" s="46"/>
      <c r="BG48" s="45"/>
      <c r="BH48" s="46"/>
      <c r="BI48" s="45"/>
      <c r="BJ48" s="46"/>
    </row>
    <row r="49" spans="1:62" ht="74.25" customHeight="1" x14ac:dyDescent="0.3">
      <c r="A49" s="5" t="s">
        <v>180</v>
      </c>
      <c r="B49" s="6" t="s">
        <v>183</v>
      </c>
      <c r="C49" s="440"/>
      <c r="D49" s="20" t="s">
        <v>17</v>
      </c>
      <c r="E49" s="444"/>
      <c r="F49" s="444"/>
      <c r="G49" s="5" t="s">
        <v>27</v>
      </c>
      <c r="H49" s="7" t="s">
        <v>28</v>
      </c>
      <c r="I49" s="26" t="s">
        <v>100</v>
      </c>
      <c r="J49" s="5" t="s">
        <v>60</v>
      </c>
      <c r="K49" s="5" t="s">
        <v>61</v>
      </c>
      <c r="L49" s="14" t="s">
        <v>26</v>
      </c>
      <c r="M49" s="9" t="s">
        <v>11</v>
      </c>
      <c r="N49" s="10"/>
      <c r="O49" s="10"/>
      <c r="P49" s="62"/>
      <c r="Q49" s="10"/>
      <c r="R49" s="10"/>
      <c r="S49" s="62"/>
      <c r="T49" s="10"/>
      <c r="U49" s="10"/>
      <c r="V49" s="10"/>
      <c r="W49" s="10">
        <v>1</v>
      </c>
      <c r="X49" s="10"/>
      <c r="Y49" s="27"/>
      <c r="Z49" s="10"/>
      <c r="AA49" s="10"/>
      <c r="AB49" s="10"/>
      <c r="AC49" s="10"/>
      <c r="AD49" s="10"/>
      <c r="AE49" s="10"/>
      <c r="AF49" s="10"/>
      <c r="AG49" s="10"/>
      <c r="AH49" s="10"/>
      <c r="AI49" s="10">
        <v>1</v>
      </c>
      <c r="AJ49" s="10"/>
      <c r="AK49" s="10"/>
      <c r="AL49" s="10"/>
      <c r="AM49" s="10"/>
      <c r="AN49" s="10"/>
      <c r="AO49" s="10"/>
      <c r="AP49" s="10"/>
      <c r="AQ49" s="10"/>
      <c r="AR49" s="10">
        <v>1</v>
      </c>
      <c r="AS49" s="10"/>
      <c r="AT49" s="10"/>
      <c r="AU49" s="10"/>
      <c r="AV49" s="10"/>
      <c r="AW49" s="10"/>
      <c r="AX49" s="214">
        <f t="shared" si="1"/>
        <v>3</v>
      </c>
      <c r="AY49" s="214">
        <f t="shared" si="2"/>
        <v>0</v>
      </c>
      <c r="AZ49" s="222">
        <f t="shared" si="3"/>
        <v>0</v>
      </c>
      <c r="BA49" s="101"/>
      <c r="BB49" s="102"/>
      <c r="BC49" s="101"/>
      <c r="BD49" s="103"/>
      <c r="BE49" s="45"/>
      <c r="BF49" s="46"/>
      <c r="BG49" s="45"/>
      <c r="BH49" s="46"/>
      <c r="BI49" s="45"/>
      <c r="BJ49" s="46"/>
    </row>
    <row r="50" spans="1:62" s="379" customFormat="1" ht="74.25" customHeight="1" x14ac:dyDescent="0.3">
      <c r="A50" s="9" t="s">
        <v>180</v>
      </c>
      <c r="B50" s="71" t="s">
        <v>183</v>
      </c>
      <c r="C50" s="440"/>
      <c r="D50" s="7" t="s">
        <v>17</v>
      </c>
      <c r="E50" s="441" t="s">
        <v>197</v>
      </c>
      <c r="F50" s="442"/>
      <c r="G50" s="442"/>
      <c r="H50" s="442"/>
      <c r="I50" s="442"/>
      <c r="J50" s="442"/>
      <c r="K50" s="442"/>
      <c r="L50" s="443"/>
      <c r="M50" s="11" t="s">
        <v>224</v>
      </c>
      <c r="N50" s="13">
        <f>SUM(N47:N49)</f>
        <v>1</v>
      </c>
      <c r="O50" s="13">
        <f>SUM(O47:O49)</f>
        <v>1</v>
      </c>
      <c r="P50" s="70">
        <f>+O50/N50</f>
        <v>1</v>
      </c>
      <c r="Q50" s="13">
        <f t="shared" ref="Q50:R50" si="140">SUM(Q47:Q49)</f>
        <v>1</v>
      </c>
      <c r="R50" s="13">
        <f t="shared" si="140"/>
        <v>0</v>
      </c>
      <c r="S50" s="70">
        <f t="shared" ref="S50" si="141">+R50/Q50</f>
        <v>0</v>
      </c>
      <c r="T50" s="13">
        <f t="shared" ref="T50:U50" si="142">SUM(T47:T49)</f>
        <v>1</v>
      </c>
      <c r="U50" s="13">
        <f t="shared" si="142"/>
        <v>0</v>
      </c>
      <c r="V50" s="70">
        <f t="shared" ref="V50" si="143">+U50/T50</f>
        <v>0</v>
      </c>
      <c r="W50" s="13">
        <f t="shared" ref="W50:X50" si="144">SUM(W47:W49)</f>
        <v>2</v>
      </c>
      <c r="X50" s="13">
        <f t="shared" si="144"/>
        <v>0</v>
      </c>
      <c r="Y50" s="70">
        <f t="shared" ref="Y50" si="145">+X50/W50</f>
        <v>0</v>
      </c>
      <c r="Z50" s="13">
        <f t="shared" ref="Z50:AU50" si="146">SUM(Z47:Z49)</f>
        <v>1</v>
      </c>
      <c r="AA50" s="13"/>
      <c r="AB50" s="13"/>
      <c r="AC50" s="13">
        <f t="shared" si="146"/>
        <v>1</v>
      </c>
      <c r="AD50" s="13"/>
      <c r="AE50" s="13"/>
      <c r="AF50" s="13">
        <f t="shared" si="146"/>
        <v>2</v>
      </c>
      <c r="AG50" s="13"/>
      <c r="AH50" s="13"/>
      <c r="AI50" s="13">
        <f t="shared" si="146"/>
        <v>2</v>
      </c>
      <c r="AJ50" s="13"/>
      <c r="AK50" s="13"/>
      <c r="AL50" s="13">
        <f t="shared" si="146"/>
        <v>1</v>
      </c>
      <c r="AM50" s="13"/>
      <c r="AN50" s="13"/>
      <c r="AO50" s="13">
        <f t="shared" si="146"/>
        <v>1</v>
      </c>
      <c r="AP50" s="13"/>
      <c r="AQ50" s="13"/>
      <c r="AR50" s="13">
        <f t="shared" si="146"/>
        <v>2</v>
      </c>
      <c r="AS50" s="13"/>
      <c r="AT50" s="13"/>
      <c r="AU50" s="13">
        <f t="shared" si="146"/>
        <v>0</v>
      </c>
      <c r="AV50" s="13"/>
      <c r="AW50" s="13"/>
      <c r="AX50" s="13">
        <f t="shared" si="1"/>
        <v>15</v>
      </c>
      <c r="AY50" s="13">
        <f t="shared" si="2"/>
        <v>1</v>
      </c>
      <c r="AZ50" s="77">
        <f t="shared" si="3"/>
        <v>6.6666666666666666E-2</v>
      </c>
      <c r="BA50" s="111"/>
      <c r="BB50" s="112"/>
      <c r="BC50" s="111"/>
      <c r="BD50" s="113"/>
      <c r="BE50" s="73"/>
      <c r="BF50" s="74"/>
      <c r="BG50" s="73"/>
      <c r="BH50" s="74"/>
      <c r="BI50" s="73"/>
      <c r="BJ50" s="74"/>
    </row>
    <row r="51" spans="1:62" s="379" customFormat="1" ht="74.25" customHeight="1" x14ac:dyDescent="0.3">
      <c r="A51" s="306"/>
      <c r="B51" s="307"/>
      <c r="C51" s="300"/>
      <c r="D51" s="308" t="s">
        <v>17</v>
      </c>
      <c r="E51" s="259"/>
      <c r="F51" s="260"/>
      <c r="G51" s="260"/>
      <c r="H51" s="260"/>
      <c r="I51" s="260"/>
      <c r="J51" s="260"/>
      <c r="K51" s="260"/>
      <c r="L51" s="261"/>
      <c r="M51" s="327" t="s">
        <v>308</v>
      </c>
      <c r="N51" s="267">
        <v>6208.58</v>
      </c>
      <c r="O51" s="267">
        <v>18648.04</v>
      </c>
      <c r="P51" s="264">
        <f>+O51/N51</f>
        <v>3.0035918036008233</v>
      </c>
      <c r="Q51" s="267">
        <v>6208.58</v>
      </c>
      <c r="R51" s="267">
        <f>+'[1]FEBRERO PPTO'!$L$28</f>
        <v>8319.49</v>
      </c>
      <c r="S51" s="264">
        <f>+R51/Q51</f>
        <v>1.3399988403145324</v>
      </c>
      <c r="T51" s="267">
        <v>6208.58</v>
      </c>
      <c r="U51" s="267">
        <f>+'[1]MARZO PPTO'!$L$28</f>
        <v>8317.6589999999997</v>
      </c>
      <c r="V51" s="264">
        <f>+U51/T51</f>
        <v>1.3397039258574424</v>
      </c>
      <c r="W51" s="267">
        <v>6208.58</v>
      </c>
      <c r="X51" s="267">
        <f>+'[1]ABRIL PPTO'!$L$28</f>
        <v>8902.6419999999998</v>
      </c>
      <c r="Y51" s="264">
        <f>+X51/W51</f>
        <v>1.433925631948046</v>
      </c>
      <c r="Z51" s="267">
        <v>6208.58</v>
      </c>
      <c r="AA51" s="267"/>
      <c r="AB51" s="267"/>
      <c r="AC51" s="267">
        <v>6208.58</v>
      </c>
      <c r="AD51" s="267"/>
      <c r="AE51" s="267"/>
      <c r="AF51" s="267">
        <v>6508.58</v>
      </c>
      <c r="AG51" s="267"/>
      <c r="AH51" s="267"/>
      <c r="AI51" s="267">
        <v>6208.58</v>
      </c>
      <c r="AJ51" s="267"/>
      <c r="AK51" s="267"/>
      <c r="AL51" s="267">
        <v>6208.58</v>
      </c>
      <c r="AM51" s="267"/>
      <c r="AN51" s="267"/>
      <c r="AO51" s="267">
        <v>6208.94</v>
      </c>
      <c r="AP51" s="267"/>
      <c r="AQ51" s="267"/>
      <c r="AR51" s="267">
        <v>0</v>
      </c>
      <c r="AS51" s="267"/>
      <c r="AT51" s="267"/>
      <c r="AU51" s="267">
        <v>0</v>
      </c>
      <c r="AV51" s="263"/>
      <c r="AW51" s="263"/>
      <c r="AX51" s="267">
        <f t="shared" si="1"/>
        <v>62386.160000000011</v>
      </c>
      <c r="AY51" s="267">
        <f t="shared" ref="AY51:AY52" si="147">SUM(O51+R51+U51+X51+AA51+AD51+AG51+AJ51+AM51+AP51+AS51+AV51)</f>
        <v>44187.830999999998</v>
      </c>
      <c r="AZ51" s="290">
        <f t="shared" si="3"/>
        <v>0.70829541359814407</v>
      </c>
      <c r="BA51" s="309"/>
      <c r="BB51" s="310"/>
      <c r="BC51" s="309"/>
      <c r="BD51" s="311"/>
      <c r="BE51" s="312"/>
      <c r="BF51" s="313"/>
      <c r="BG51" s="312"/>
      <c r="BH51" s="313"/>
      <c r="BI51" s="312"/>
      <c r="BJ51" s="313"/>
    </row>
    <row r="52" spans="1:62" s="379" customFormat="1" ht="74.25" customHeight="1" x14ac:dyDescent="0.3">
      <c r="A52" s="314"/>
      <c r="B52" s="315"/>
      <c r="C52" s="293"/>
      <c r="D52" s="316" t="s">
        <v>17</v>
      </c>
      <c r="E52" s="286"/>
      <c r="F52" s="287"/>
      <c r="G52" s="287"/>
      <c r="H52" s="287"/>
      <c r="I52" s="287"/>
      <c r="J52" s="287"/>
      <c r="K52" s="287"/>
      <c r="L52" s="288"/>
      <c r="M52" s="281"/>
      <c r="N52" s="282">
        <f>+N51</f>
        <v>6208.58</v>
      </c>
      <c r="O52" s="282">
        <f>+O51</f>
        <v>18648.04</v>
      </c>
      <c r="P52" s="284">
        <f>+O52/N52</f>
        <v>3.0035918036008233</v>
      </c>
      <c r="Q52" s="282">
        <f t="shared" ref="Q52:R52" si="148">+Q51</f>
        <v>6208.58</v>
      </c>
      <c r="R52" s="282">
        <f t="shared" si="148"/>
        <v>8319.49</v>
      </c>
      <c r="S52" s="284">
        <f t="shared" ref="S52" si="149">+R52/Q52</f>
        <v>1.3399988403145324</v>
      </c>
      <c r="T52" s="282">
        <f t="shared" ref="T52:U52" si="150">+T51</f>
        <v>6208.58</v>
      </c>
      <c r="U52" s="282">
        <f t="shared" si="150"/>
        <v>8317.6589999999997</v>
      </c>
      <c r="V52" s="284">
        <f t="shared" ref="V52" si="151">+U52/T52</f>
        <v>1.3397039258574424</v>
      </c>
      <c r="W52" s="282">
        <f t="shared" ref="W52:X52" si="152">+W51</f>
        <v>6208.58</v>
      </c>
      <c r="X52" s="282">
        <f t="shared" si="152"/>
        <v>8902.6419999999998</v>
      </c>
      <c r="Y52" s="284">
        <f t="shared" ref="Y52" si="153">+X52/W52</f>
        <v>1.433925631948046</v>
      </c>
      <c r="Z52" s="282">
        <f t="shared" ref="Z52:AA52" si="154">+Z51</f>
        <v>6208.58</v>
      </c>
      <c r="AA52" s="282">
        <f t="shared" si="154"/>
        <v>0</v>
      </c>
      <c r="AB52" s="284">
        <f t="shared" ref="AB52" si="155">+AA52/Z52</f>
        <v>0</v>
      </c>
      <c r="AC52" s="282">
        <f t="shared" ref="AC52:AD52" si="156">+AC51</f>
        <v>6208.58</v>
      </c>
      <c r="AD52" s="282">
        <f t="shared" si="156"/>
        <v>0</v>
      </c>
      <c r="AE52" s="284">
        <f t="shared" ref="AE52" si="157">+AD52/AC52</f>
        <v>0</v>
      </c>
      <c r="AF52" s="282">
        <f t="shared" ref="AF52:AG52" si="158">+AF51</f>
        <v>6508.58</v>
      </c>
      <c r="AG52" s="282">
        <f t="shared" si="158"/>
        <v>0</v>
      </c>
      <c r="AH52" s="284">
        <f t="shared" ref="AH52" si="159">+AG52/AF52</f>
        <v>0</v>
      </c>
      <c r="AI52" s="282">
        <f t="shared" ref="AI52:AJ52" si="160">+AI51</f>
        <v>6208.58</v>
      </c>
      <c r="AJ52" s="282">
        <f t="shared" si="160"/>
        <v>0</v>
      </c>
      <c r="AK52" s="284">
        <f t="shared" ref="AK52" si="161">+AJ52/AI52</f>
        <v>0</v>
      </c>
      <c r="AL52" s="282">
        <f t="shared" ref="AL52:AM52" si="162">+AL51</f>
        <v>6208.58</v>
      </c>
      <c r="AM52" s="282">
        <f t="shared" si="162"/>
        <v>0</v>
      </c>
      <c r="AN52" s="284">
        <f t="shared" ref="AN52" si="163">+AM52/AL52</f>
        <v>0</v>
      </c>
      <c r="AO52" s="282">
        <f t="shared" ref="AO52:AP52" si="164">+AO51</f>
        <v>6208.94</v>
      </c>
      <c r="AP52" s="282">
        <f t="shared" si="164"/>
        <v>0</v>
      </c>
      <c r="AQ52" s="284">
        <f t="shared" ref="AQ52" si="165">+AP52/AO52</f>
        <v>0</v>
      </c>
      <c r="AR52" s="282">
        <f t="shared" ref="AR52:AS52" si="166">+AR51</f>
        <v>0</v>
      </c>
      <c r="AS52" s="282">
        <f t="shared" si="166"/>
        <v>0</v>
      </c>
      <c r="AT52" s="284" t="e">
        <f t="shared" ref="AT52" si="167">+AS52/AR52</f>
        <v>#DIV/0!</v>
      </c>
      <c r="AU52" s="282">
        <f t="shared" ref="AU52:AV52" si="168">+AU51</f>
        <v>0</v>
      </c>
      <c r="AV52" s="282">
        <f t="shared" si="168"/>
        <v>0</v>
      </c>
      <c r="AW52" s="284" t="e">
        <f t="shared" ref="AW52" si="169">+AV52/AU52</f>
        <v>#DIV/0!</v>
      </c>
      <c r="AX52" s="282">
        <f>SUM(N52+Q52+T52+W52+Z52+AC52+AF52+AI52+AL52+AO52+AR52+AU52)</f>
        <v>62386.160000000011</v>
      </c>
      <c r="AY52" s="282">
        <f t="shared" si="147"/>
        <v>44187.830999999998</v>
      </c>
      <c r="AZ52" s="291">
        <f t="shared" si="3"/>
        <v>0.70829541359814407</v>
      </c>
      <c r="BA52" s="317"/>
      <c r="BB52" s="318"/>
      <c r="BC52" s="317"/>
      <c r="BD52" s="319"/>
      <c r="BE52" s="320"/>
      <c r="BF52" s="321"/>
      <c r="BG52" s="320"/>
      <c r="BH52" s="321"/>
      <c r="BI52" s="320"/>
      <c r="BJ52" s="321"/>
    </row>
    <row r="53" spans="1:62" ht="99" customHeight="1" x14ac:dyDescent="0.3">
      <c r="A53" s="5" t="s">
        <v>180</v>
      </c>
      <c r="B53" s="6" t="s">
        <v>183</v>
      </c>
      <c r="C53" s="439" t="s">
        <v>32</v>
      </c>
      <c r="D53" s="20" t="s">
        <v>18</v>
      </c>
      <c r="E53" s="5" t="s">
        <v>108</v>
      </c>
      <c r="F53" s="5" t="s">
        <v>26</v>
      </c>
      <c r="G53" s="5" t="s">
        <v>27</v>
      </c>
      <c r="H53" s="7" t="s">
        <v>14</v>
      </c>
      <c r="I53" s="26" t="s">
        <v>31</v>
      </c>
      <c r="J53" s="5" t="s">
        <v>62</v>
      </c>
      <c r="K53" s="5" t="s">
        <v>63</v>
      </c>
      <c r="L53" s="14" t="s">
        <v>26</v>
      </c>
      <c r="M53" s="9" t="s">
        <v>11</v>
      </c>
      <c r="N53" s="10"/>
      <c r="O53" s="10"/>
      <c r="P53" s="62"/>
      <c r="Q53" s="10">
        <v>1</v>
      </c>
      <c r="R53" s="67">
        <v>0</v>
      </c>
      <c r="S53" s="147">
        <f t="shared" si="62"/>
        <v>0</v>
      </c>
      <c r="T53" s="10"/>
      <c r="U53" s="148">
        <v>1</v>
      </c>
      <c r="V53" s="149">
        <v>1</v>
      </c>
      <c r="W53" s="10">
        <v>1</v>
      </c>
      <c r="X53" s="10"/>
      <c r="Y53" s="27"/>
      <c r="Z53" s="10"/>
      <c r="AA53" s="10"/>
      <c r="AB53" s="10"/>
      <c r="AC53" s="10">
        <v>1</v>
      </c>
      <c r="AD53" s="10"/>
      <c r="AE53" s="10"/>
      <c r="AF53" s="10"/>
      <c r="AG53" s="10"/>
      <c r="AH53" s="10"/>
      <c r="AI53" s="10">
        <v>1</v>
      </c>
      <c r="AJ53" s="10"/>
      <c r="AK53" s="10"/>
      <c r="AL53" s="10"/>
      <c r="AM53" s="10"/>
      <c r="AN53" s="10"/>
      <c r="AO53" s="10">
        <v>1</v>
      </c>
      <c r="AP53" s="10"/>
      <c r="AQ53" s="10"/>
      <c r="AR53" s="10"/>
      <c r="AS53" s="10"/>
      <c r="AT53" s="10"/>
      <c r="AU53" s="10"/>
      <c r="AV53" s="10"/>
      <c r="AW53" s="10"/>
      <c r="AX53" s="214">
        <f t="shared" si="1"/>
        <v>5</v>
      </c>
      <c r="AY53" s="214">
        <f t="shared" si="2"/>
        <v>1</v>
      </c>
      <c r="AZ53" s="222">
        <f t="shared" si="3"/>
        <v>0.2</v>
      </c>
      <c r="BA53" s="101"/>
      <c r="BB53" s="102"/>
      <c r="BC53" s="101"/>
      <c r="BD53" s="103" t="s">
        <v>245</v>
      </c>
      <c r="BE53" s="45" t="s">
        <v>273</v>
      </c>
      <c r="BF53" s="46"/>
      <c r="BG53" s="45"/>
      <c r="BH53" s="46"/>
      <c r="BI53" s="45"/>
      <c r="BJ53" s="46"/>
    </row>
    <row r="54" spans="1:62" s="432" customFormat="1" ht="74.25" customHeight="1" x14ac:dyDescent="0.3">
      <c r="A54" s="85" t="s">
        <v>180</v>
      </c>
      <c r="B54" s="394" t="s">
        <v>183</v>
      </c>
      <c r="C54" s="440"/>
      <c r="D54" s="395" t="s">
        <v>18</v>
      </c>
      <c r="E54" s="492" t="s">
        <v>198</v>
      </c>
      <c r="F54" s="491"/>
      <c r="G54" s="491"/>
      <c r="H54" s="491"/>
      <c r="I54" s="491"/>
      <c r="J54" s="491"/>
      <c r="K54" s="491"/>
      <c r="L54" s="493"/>
      <c r="M54" s="85" t="s">
        <v>225</v>
      </c>
      <c r="N54" s="86">
        <f>SUM(N53:N53)</f>
        <v>0</v>
      </c>
      <c r="O54" s="86">
        <f>SUM(O53:O53)</f>
        <v>0</v>
      </c>
      <c r="P54" s="93" t="e">
        <f>+O54/N54</f>
        <v>#DIV/0!</v>
      </c>
      <c r="Q54" s="86">
        <f t="shared" ref="Q54:R54" si="170">SUM(Q53:Q53)</f>
        <v>1</v>
      </c>
      <c r="R54" s="86">
        <f t="shared" si="170"/>
        <v>0</v>
      </c>
      <c r="S54" s="93">
        <f t="shared" ref="S54" si="171">+R54/Q54</f>
        <v>0</v>
      </c>
      <c r="T54" s="86">
        <f t="shared" ref="T54" si="172">SUM(T53:T53)</f>
        <v>0</v>
      </c>
      <c r="U54" s="86">
        <f>SUM(U53:U53)</f>
        <v>1</v>
      </c>
      <c r="V54" s="393">
        <v>1</v>
      </c>
      <c r="W54" s="86">
        <f t="shared" ref="W54:X54" si="173">SUM(W53:W53)</f>
        <v>1</v>
      </c>
      <c r="X54" s="86">
        <f t="shared" si="173"/>
        <v>0</v>
      </c>
      <c r="Y54" s="93">
        <f t="shared" ref="Y54" si="174">+X54/W54</f>
        <v>0</v>
      </c>
      <c r="Z54" s="86">
        <f t="shared" ref="Z54:AU54" si="175">SUM(Z53:Z53)</f>
        <v>0</v>
      </c>
      <c r="AA54" s="86"/>
      <c r="AB54" s="86"/>
      <c r="AC54" s="86">
        <f t="shared" si="175"/>
        <v>1</v>
      </c>
      <c r="AD54" s="86"/>
      <c r="AE54" s="86"/>
      <c r="AF54" s="86">
        <f t="shared" si="175"/>
        <v>0</v>
      </c>
      <c r="AG54" s="86"/>
      <c r="AH54" s="86"/>
      <c r="AI54" s="86">
        <f t="shared" si="175"/>
        <v>1</v>
      </c>
      <c r="AJ54" s="86"/>
      <c r="AK54" s="86"/>
      <c r="AL54" s="86">
        <f t="shared" si="175"/>
        <v>0</v>
      </c>
      <c r="AM54" s="86"/>
      <c r="AN54" s="86"/>
      <c r="AO54" s="86">
        <f t="shared" si="175"/>
        <v>1</v>
      </c>
      <c r="AP54" s="86"/>
      <c r="AQ54" s="86"/>
      <c r="AR54" s="219">
        <f t="shared" si="175"/>
        <v>0</v>
      </c>
      <c r="AS54" s="219"/>
      <c r="AT54" s="219"/>
      <c r="AU54" s="219">
        <f t="shared" si="175"/>
        <v>0</v>
      </c>
      <c r="AV54" s="219"/>
      <c r="AW54" s="219"/>
      <c r="AX54" s="215">
        <f t="shared" si="1"/>
        <v>5</v>
      </c>
      <c r="AY54" s="215">
        <f t="shared" si="2"/>
        <v>1</v>
      </c>
      <c r="AZ54" s="223">
        <f t="shared" si="3"/>
        <v>0.2</v>
      </c>
      <c r="BA54" s="396"/>
      <c r="BB54" s="397"/>
      <c r="BC54" s="398"/>
      <c r="BD54" s="399"/>
      <c r="BE54" s="400"/>
      <c r="BF54" s="401"/>
      <c r="BG54" s="400"/>
      <c r="BH54" s="401"/>
      <c r="BI54" s="400"/>
      <c r="BJ54" s="401"/>
    </row>
    <row r="55" spans="1:62" s="432" customFormat="1" ht="74.25" customHeight="1" x14ac:dyDescent="0.3">
      <c r="A55" s="355"/>
      <c r="B55" s="356"/>
      <c r="C55" s="300"/>
      <c r="D55" s="357" t="s">
        <v>18</v>
      </c>
      <c r="E55" s="358"/>
      <c r="F55" s="359"/>
      <c r="G55" s="359"/>
      <c r="H55" s="359"/>
      <c r="I55" s="359"/>
      <c r="J55" s="359"/>
      <c r="K55" s="359"/>
      <c r="L55" s="360"/>
      <c r="M55" s="327" t="s">
        <v>307</v>
      </c>
      <c r="N55" s="268">
        <v>4000</v>
      </c>
      <c r="O55" s="268"/>
      <c r="P55" s="361">
        <f>+O55/N55</f>
        <v>0</v>
      </c>
      <c r="Q55" s="268">
        <v>4000</v>
      </c>
      <c r="R55" s="268"/>
      <c r="S55" s="361">
        <f>+R55/Q55</f>
        <v>0</v>
      </c>
      <c r="T55" s="268">
        <v>4000</v>
      </c>
      <c r="U55" s="268"/>
      <c r="V55" s="361">
        <f>+U55/T55</f>
        <v>0</v>
      </c>
      <c r="W55" s="268">
        <v>4000</v>
      </c>
      <c r="X55" s="268"/>
      <c r="Y55" s="361">
        <f>+X55/W55</f>
        <v>0</v>
      </c>
      <c r="Z55" s="268">
        <v>4000</v>
      </c>
      <c r="AA55" s="268"/>
      <c r="AB55" s="268"/>
      <c r="AC55" s="268">
        <v>4000</v>
      </c>
      <c r="AD55" s="268"/>
      <c r="AE55" s="268"/>
      <c r="AF55" s="268">
        <v>4000</v>
      </c>
      <c r="AG55" s="268"/>
      <c r="AH55" s="268"/>
      <c r="AI55" s="268">
        <v>0</v>
      </c>
      <c r="AJ55" s="268"/>
      <c r="AK55" s="268"/>
      <c r="AL55" s="268">
        <v>0</v>
      </c>
      <c r="AM55" s="268"/>
      <c r="AN55" s="268"/>
      <c r="AO55" s="268">
        <v>0</v>
      </c>
      <c r="AP55" s="268"/>
      <c r="AQ55" s="268"/>
      <c r="AR55" s="268">
        <v>0</v>
      </c>
      <c r="AS55" s="268"/>
      <c r="AT55" s="268"/>
      <c r="AU55" s="268">
        <v>0</v>
      </c>
      <c r="AV55" s="268"/>
      <c r="AW55" s="268"/>
      <c r="AX55" s="267">
        <f>SUM(N55+Q55+T55+W55+Z55+AC55+AF55+AI55+AL55+AO55+AR55+AU55)</f>
        <v>28000</v>
      </c>
      <c r="AY55" s="267">
        <f>SUM(O55+R55+U55+X55+AA55+AD55+AG55+AJ55+AM55+AP55+AS55+AV55)</f>
        <v>0</v>
      </c>
      <c r="AZ55" s="290">
        <f>+AY55/AX55</f>
        <v>0</v>
      </c>
      <c r="BA55" s="363"/>
      <c r="BB55" s="364"/>
      <c r="BC55" s="363"/>
      <c r="BD55" s="365"/>
      <c r="BE55" s="366"/>
      <c r="BF55" s="367"/>
      <c r="BG55" s="366"/>
      <c r="BH55" s="367"/>
      <c r="BI55" s="366"/>
      <c r="BJ55" s="367"/>
    </row>
    <row r="56" spans="1:62" s="432" customFormat="1" ht="74.25" customHeight="1" x14ac:dyDescent="0.3">
      <c r="A56" s="355"/>
      <c r="B56" s="356"/>
      <c r="C56" s="300"/>
      <c r="D56" s="357" t="s">
        <v>18</v>
      </c>
      <c r="E56" s="358"/>
      <c r="F56" s="359"/>
      <c r="G56" s="359"/>
      <c r="H56" s="359"/>
      <c r="I56" s="359"/>
      <c r="J56" s="359"/>
      <c r="K56" s="359"/>
      <c r="L56" s="360"/>
      <c r="M56" s="327" t="s">
        <v>308</v>
      </c>
      <c r="N56" s="268">
        <v>150</v>
      </c>
      <c r="O56" s="268"/>
      <c r="P56" s="361">
        <f>+O56/N56</f>
        <v>0</v>
      </c>
      <c r="Q56" s="268">
        <v>150</v>
      </c>
      <c r="R56" s="268">
        <f>+'[1]FEBRERO PPTO'!$L$29</f>
        <v>18638.98</v>
      </c>
      <c r="S56" s="361">
        <f>+R56/Q56</f>
        <v>124.25986666666667</v>
      </c>
      <c r="T56" s="268">
        <v>0</v>
      </c>
      <c r="U56" s="268">
        <f>+'[1]MARZO PPTO'!$L$29</f>
        <v>18635.317999999999</v>
      </c>
      <c r="V56" s="361" t="e">
        <f>+U56/T56</f>
        <v>#DIV/0!</v>
      </c>
      <c r="W56" s="268">
        <v>0</v>
      </c>
      <c r="X56" s="268">
        <f>+'[1]ABRIL PPTO'!$L$29</f>
        <v>19805.284</v>
      </c>
      <c r="Y56" s="361" t="e">
        <f>+X56/W56</f>
        <v>#DIV/0!</v>
      </c>
      <c r="Z56" s="268">
        <v>0</v>
      </c>
      <c r="AA56" s="268"/>
      <c r="AB56" s="268"/>
      <c r="AC56" s="268">
        <v>0</v>
      </c>
      <c r="AD56" s="268"/>
      <c r="AE56" s="268"/>
      <c r="AF56" s="268">
        <v>0</v>
      </c>
      <c r="AG56" s="268"/>
      <c r="AH56" s="268"/>
      <c r="AI56" s="268">
        <v>0</v>
      </c>
      <c r="AJ56" s="268"/>
      <c r="AK56" s="268"/>
      <c r="AL56" s="268">
        <v>0</v>
      </c>
      <c r="AM56" s="268"/>
      <c r="AN56" s="268"/>
      <c r="AO56" s="268">
        <v>0</v>
      </c>
      <c r="AP56" s="268"/>
      <c r="AQ56" s="268"/>
      <c r="AR56" s="268">
        <v>0</v>
      </c>
      <c r="AS56" s="268"/>
      <c r="AT56" s="268"/>
      <c r="AU56" s="268">
        <v>0</v>
      </c>
      <c r="AV56" s="268"/>
      <c r="AW56" s="268"/>
      <c r="AX56" s="267">
        <f t="shared" ref="AX56" si="176">SUM(N56+Q56+T56+W56+Z56+AC56+AF56+AI56+AL56+AO56+AR56+AU56)</f>
        <v>300</v>
      </c>
      <c r="AY56" s="267">
        <f t="shared" ref="AY56:AY57" si="177">SUM(O56+R56+U56+X56+AA56+AD56+AG56+AJ56+AM56+AP56+AS56+AV56)</f>
        <v>57079.581999999995</v>
      </c>
      <c r="AZ56" s="290">
        <f t="shared" ref="AZ56:AZ57" si="178">+AY56/AX56</f>
        <v>190.26527333333331</v>
      </c>
      <c r="BA56" s="363"/>
      <c r="BB56" s="364"/>
      <c r="BC56" s="363"/>
      <c r="BD56" s="365"/>
      <c r="BE56" s="366"/>
      <c r="BF56" s="367"/>
      <c r="BG56" s="366"/>
      <c r="BH56" s="367"/>
      <c r="BI56" s="366"/>
      <c r="BJ56" s="367"/>
    </row>
    <row r="57" spans="1:62" s="432" customFormat="1" ht="74.25" customHeight="1" x14ac:dyDescent="0.3">
      <c r="A57" s="342"/>
      <c r="B57" s="343"/>
      <c r="C57" s="293"/>
      <c r="D57" s="344" t="s">
        <v>18</v>
      </c>
      <c r="E57" s="345"/>
      <c r="F57" s="346"/>
      <c r="G57" s="346"/>
      <c r="H57" s="346"/>
      <c r="I57" s="346"/>
      <c r="J57" s="346"/>
      <c r="K57" s="346"/>
      <c r="L57" s="347"/>
      <c r="M57" s="347" t="s">
        <v>278</v>
      </c>
      <c r="N57" s="283">
        <f>SUM(N55:N56)</f>
        <v>4150</v>
      </c>
      <c r="O57" s="283">
        <f>SUM(O55:O56)</f>
        <v>0</v>
      </c>
      <c r="P57" s="402">
        <f>+O57/N57</f>
        <v>0</v>
      </c>
      <c r="Q57" s="283">
        <f t="shared" ref="Q57:R57" si="179">SUM(Q55:Q56)</f>
        <v>4150</v>
      </c>
      <c r="R57" s="283">
        <f t="shared" si="179"/>
        <v>18638.98</v>
      </c>
      <c r="S57" s="402">
        <f>+R57/Q57</f>
        <v>4.4913204819277111</v>
      </c>
      <c r="T57" s="283">
        <f t="shared" ref="T57:U57" si="180">SUM(T55:T56)</f>
        <v>4000</v>
      </c>
      <c r="U57" s="283">
        <f t="shared" si="180"/>
        <v>18635.317999999999</v>
      </c>
      <c r="V57" s="402">
        <f>+U57/T57</f>
        <v>4.6588294999999995</v>
      </c>
      <c r="W57" s="283">
        <f t="shared" ref="W57:X57" si="181">SUM(W55:W56)</f>
        <v>4000</v>
      </c>
      <c r="X57" s="283">
        <f t="shared" si="181"/>
        <v>19805.284</v>
      </c>
      <c r="Y57" s="402">
        <f>+X57/W57</f>
        <v>4.9513210000000001</v>
      </c>
      <c r="Z57" s="283">
        <f t="shared" ref="Z57:AA57" si="182">SUM(Z55:Z56)</f>
        <v>4000</v>
      </c>
      <c r="AA57" s="283">
        <f t="shared" si="182"/>
        <v>0</v>
      </c>
      <c r="AB57" s="402">
        <f t="shared" ref="AB57" si="183">+AA57/Z57</f>
        <v>0</v>
      </c>
      <c r="AC57" s="283">
        <f t="shared" ref="AC57:AD57" si="184">SUM(AC55:AC56)</f>
        <v>4000</v>
      </c>
      <c r="AD57" s="283">
        <f t="shared" si="184"/>
        <v>0</v>
      </c>
      <c r="AE57" s="402">
        <f t="shared" ref="AE57" si="185">+AD57/AC57</f>
        <v>0</v>
      </c>
      <c r="AF57" s="283">
        <f t="shared" ref="AF57:AG57" si="186">SUM(AF55:AF56)</f>
        <v>4000</v>
      </c>
      <c r="AG57" s="283">
        <f t="shared" si="186"/>
        <v>0</v>
      </c>
      <c r="AH57" s="402">
        <f t="shared" ref="AH57" si="187">+AG57/AF57</f>
        <v>0</v>
      </c>
      <c r="AI57" s="283">
        <f t="shared" ref="AI57:AJ57" si="188">SUM(AI55:AI56)</f>
        <v>0</v>
      </c>
      <c r="AJ57" s="283">
        <f t="shared" si="188"/>
        <v>0</v>
      </c>
      <c r="AK57" s="402" t="e">
        <f t="shared" ref="AK57" si="189">+AJ57/AI57</f>
        <v>#DIV/0!</v>
      </c>
      <c r="AL57" s="283">
        <f t="shared" ref="AL57:AM57" si="190">SUM(AL55:AL56)</f>
        <v>0</v>
      </c>
      <c r="AM57" s="283">
        <f t="shared" si="190"/>
        <v>0</v>
      </c>
      <c r="AN57" s="402" t="e">
        <f t="shared" ref="AN57" si="191">+AM57/AL57</f>
        <v>#DIV/0!</v>
      </c>
      <c r="AO57" s="283">
        <f t="shared" ref="AO57:AP57" si="192">SUM(AO55:AO56)</f>
        <v>0</v>
      </c>
      <c r="AP57" s="283">
        <f t="shared" si="192"/>
        <v>0</v>
      </c>
      <c r="AQ57" s="402" t="e">
        <f t="shared" ref="AQ57" si="193">+AP57/AO57</f>
        <v>#DIV/0!</v>
      </c>
      <c r="AR57" s="283">
        <f t="shared" ref="AR57:AS57" si="194">SUM(AR55:AR56)</f>
        <v>0</v>
      </c>
      <c r="AS57" s="283">
        <f t="shared" si="194"/>
        <v>0</v>
      </c>
      <c r="AT57" s="402" t="e">
        <f t="shared" ref="AT57" si="195">+AS57/AR57</f>
        <v>#DIV/0!</v>
      </c>
      <c r="AU57" s="283">
        <f t="shared" ref="AU57:AV57" si="196">SUM(AU55:AU56)</f>
        <v>0</v>
      </c>
      <c r="AV57" s="283">
        <f t="shared" si="196"/>
        <v>0</v>
      </c>
      <c r="AW57" s="402" t="e">
        <f t="shared" ref="AW57" si="197">+AV57/AU57</f>
        <v>#DIV/0!</v>
      </c>
      <c r="AX57" s="282">
        <f>SUM(N57+Q57+T57+W57+Z57+AC57+AF57+AI57+AL57+AO57+AR57+AU57)</f>
        <v>28300</v>
      </c>
      <c r="AY57" s="282">
        <f t="shared" si="177"/>
        <v>57079.581999999995</v>
      </c>
      <c r="AZ57" s="291">
        <f t="shared" si="178"/>
        <v>2.0169463604240283</v>
      </c>
      <c r="BA57" s="349"/>
      <c r="BB57" s="350"/>
      <c r="BC57" s="349"/>
      <c r="BD57" s="351"/>
      <c r="BE57" s="352"/>
      <c r="BF57" s="353"/>
      <c r="BG57" s="352"/>
      <c r="BH57" s="353"/>
      <c r="BI57" s="352"/>
      <c r="BJ57" s="353"/>
    </row>
    <row r="58" spans="1:62" ht="74.25" customHeight="1" x14ac:dyDescent="0.3">
      <c r="A58" s="5" t="s">
        <v>180</v>
      </c>
      <c r="B58" s="6" t="s">
        <v>183</v>
      </c>
      <c r="C58" s="439" t="s">
        <v>144</v>
      </c>
      <c r="D58" s="20" t="s">
        <v>184</v>
      </c>
      <c r="E58" s="445" t="s">
        <v>127</v>
      </c>
      <c r="F58" s="5" t="s">
        <v>128</v>
      </c>
      <c r="G58" s="5" t="s">
        <v>34</v>
      </c>
      <c r="H58" s="7" t="s">
        <v>14</v>
      </c>
      <c r="I58" s="26" t="s">
        <v>129</v>
      </c>
      <c r="J58" s="5" t="s">
        <v>130</v>
      </c>
      <c r="K58" s="5" t="s">
        <v>131</v>
      </c>
      <c r="L58" s="5" t="s">
        <v>132</v>
      </c>
      <c r="M58" s="9" t="s">
        <v>11</v>
      </c>
      <c r="N58" s="10">
        <v>1</v>
      </c>
      <c r="O58" s="67">
        <v>0</v>
      </c>
      <c r="P58" s="147">
        <f>IFERROR(O58/N58,"No Programado")</f>
        <v>0</v>
      </c>
      <c r="Q58" s="10"/>
      <c r="R58" s="10"/>
      <c r="S58" s="62" t="str">
        <f>IFERROR(R58/Q58,"No Programado")</f>
        <v>No Programado</v>
      </c>
      <c r="T58" s="10"/>
      <c r="U58" s="10"/>
      <c r="V58" s="10"/>
      <c r="W58" s="10"/>
      <c r="X58" s="10"/>
      <c r="Y58" s="228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214">
        <f t="shared" si="1"/>
        <v>1</v>
      </c>
      <c r="AY58" s="214">
        <f t="shared" si="2"/>
        <v>0</v>
      </c>
      <c r="AZ58" s="222">
        <f t="shared" si="3"/>
        <v>0</v>
      </c>
      <c r="BA58" s="101"/>
      <c r="BB58" s="102" t="s">
        <v>242</v>
      </c>
      <c r="BC58" s="101"/>
      <c r="BD58" s="103"/>
      <c r="BE58" s="45"/>
      <c r="BF58" s="46"/>
      <c r="BG58" s="45"/>
      <c r="BH58" s="46" t="s">
        <v>299</v>
      </c>
      <c r="BI58" s="45"/>
      <c r="BJ58" s="46"/>
    </row>
    <row r="59" spans="1:62" ht="74.25" customHeight="1" x14ac:dyDescent="0.3">
      <c r="A59" s="5" t="s">
        <v>180</v>
      </c>
      <c r="B59" s="6" t="s">
        <v>183</v>
      </c>
      <c r="C59" s="440"/>
      <c r="D59" s="20" t="s">
        <v>184</v>
      </c>
      <c r="E59" s="445"/>
      <c r="F59" s="5" t="s">
        <v>128</v>
      </c>
      <c r="G59" s="5" t="s">
        <v>34</v>
      </c>
      <c r="H59" s="7" t="s">
        <v>15</v>
      </c>
      <c r="I59" s="26" t="s">
        <v>133</v>
      </c>
      <c r="J59" s="5" t="s">
        <v>134</v>
      </c>
      <c r="K59" s="5" t="s">
        <v>135</v>
      </c>
      <c r="L59" s="5" t="s">
        <v>132</v>
      </c>
      <c r="M59" s="9" t="s">
        <v>11</v>
      </c>
      <c r="N59" s="10"/>
      <c r="O59" s="67"/>
      <c r="P59" s="62"/>
      <c r="Q59" s="10">
        <v>1</v>
      </c>
      <c r="R59" s="10">
        <v>1</v>
      </c>
      <c r="S59" s="95">
        <f t="shared" si="62"/>
        <v>1</v>
      </c>
      <c r="T59" s="10"/>
      <c r="U59" s="10"/>
      <c r="V59" s="10"/>
      <c r="W59" s="10"/>
      <c r="X59" s="10"/>
      <c r="Y59" s="27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214">
        <f t="shared" si="1"/>
        <v>1</v>
      </c>
      <c r="AY59" s="214">
        <f t="shared" si="2"/>
        <v>1</v>
      </c>
      <c r="AZ59" s="222">
        <f t="shared" si="3"/>
        <v>1</v>
      </c>
      <c r="BA59" s="101"/>
      <c r="BB59" s="102"/>
      <c r="BC59" s="117" t="s">
        <v>190</v>
      </c>
      <c r="BD59" s="103"/>
      <c r="BE59" s="45"/>
      <c r="BF59" s="46"/>
      <c r="BG59" s="45"/>
      <c r="BH59" s="46"/>
      <c r="BI59" s="45"/>
      <c r="BJ59" s="46"/>
    </row>
    <row r="60" spans="1:62" ht="74.25" customHeight="1" x14ac:dyDescent="0.3">
      <c r="A60" s="5" t="s">
        <v>180</v>
      </c>
      <c r="B60" s="6" t="s">
        <v>183</v>
      </c>
      <c r="C60" s="440"/>
      <c r="D60" s="20" t="s">
        <v>184</v>
      </c>
      <c r="E60" s="445"/>
      <c r="F60" s="5" t="s">
        <v>128</v>
      </c>
      <c r="G60" s="5" t="s">
        <v>27</v>
      </c>
      <c r="H60" s="7" t="s">
        <v>28</v>
      </c>
      <c r="I60" s="403" t="s">
        <v>310</v>
      </c>
      <c r="J60" s="18" t="s">
        <v>137</v>
      </c>
      <c r="K60" s="18" t="s">
        <v>138</v>
      </c>
      <c r="L60" s="18" t="s">
        <v>139</v>
      </c>
      <c r="M60" s="404" t="s">
        <v>11</v>
      </c>
      <c r="N60" s="10">
        <v>1</v>
      </c>
      <c r="O60" s="67">
        <v>0</v>
      </c>
      <c r="P60" s="147">
        <f t="shared" si="61"/>
        <v>0</v>
      </c>
      <c r="Q60" s="10">
        <v>1</v>
      </c>
      <c r="R60" s="10"/>
      <c r="S60" s="147">
        <f t="shared" si="62"/>
        <v>0</v>
      </c>
      <c r="T60" s="10"/>
      <c r="U60" s="10"/>
      <c r="V60" s="10"/>
      <c r="W60" s="10"/>
      <c r="X60" s="10">
        <v>1</v>
      </c>
      <c r="Y60" s="27" t="e">
        <f>+X60/W60</f>
        <v>#DIV/0!</v>
      </c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>
        <v>1</v>
      </c>
      <c r="AV60" s="10"/>
      <c r="AW60" s="10"/>
      <c r="AX60" s="214">
        <f t="shared" si="1"/>
        <v>3</v>
      </c>
      <c r="AY60" s="214">
        <f t="shared" si="2"/>
        <v>1</v>
      </c>
      <c r="AZ60" s="222">
        <f t="shared" si="3"/>
        <v>0.33333333333333331</v>
      </c>
      <c r="BA60" s="101"/>
      <c r="BB60" s="103" t="s">
        <v>242</v>
      </c>
      <c r="BC60" s="101"/>
      <c r="BD60" s="103" t="s">
        <v>242</v>
      </c>
      <c r="BE60" s="45"/>
      <c r="BF60" s="46"/>
      <c r="BG60" s="45" t="s">
        <v>300</v>
      </c>
      <c r="BH60" s="46" t="s">
        <v>301</v>
      </c>
      <c r="BI60" s="45"/>
      <c r="BJ60" s="46"/>
    </row>
    <row r="61" spans="1:62" ht="74.25" customHeight="1" x14ac:dyDescent="0.3">
      <c r="A61" s="5" t="s">
        <v>180</v>
      </c>
      <c r="B61" s="6" t="s">
        <v>183</v>
      </c>
      <c r="C61" s="440"/>
      <c r="D61" s="20" t="s">
        <v>184</v>
      </c>
      <c r="E61" s="445"/>
      <c r="F61" s="5" t="s">
        <v>128</v>
      </c>
      <c r="G61" s="5" t="s">
        <v>34</v>
      </c>
      <c r="H61" s="7" t="s">
        <v>140</v>
      </c>
      <c r="I61" s="26" t="s">
        <v>141</v>
      </c>
      <c r="J61" s="5" t="s">
        <v>142</v>
      </c>
      <c r="K61" s="5" t="s">
        <v>143</v>
      </c>
      <c r="L61" s="5" t="s">
        <v>132</v>
      </c>
      <c r="M61" s="9" t="s">
        <v>11</v>
      </c>
      <c r="N61" s="10"/>
      <c r="O61" s="10"/>
      <c r="P61" s="62"/>
      <c r="Q61" s="10"/>
      <c r="R61" s="10"/>
      <c r="S61" s="62" t="str">
        <f t="shared" si="62"/>
        <v>No Programado</v>
      </c>
      <c r="T61" s="10"/>
      <c r="U61" s="10"/>
      <c r="V61" s="10"/>
      <c r="W61" s="10"/>
      <c r="X61" s="10"/>
      <c r="Y61" s="27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>
        <v>1</v>
      </c>
      <c r="AV61" s="10"/>
      <c r="AW61" s="10"/>
      <c r="AX61" s="214">
        <f t="shared" si="1"/>
        <v>1</v>
      </c>
      <c r="AY61" s="214">
        <f t="shared" si="2"/>
        <v>0</v>
      </c>
      <c r="AZ61" s="222">
        <f t="shared" si="3"/>
        <v>0</v>
      </c>
      <c r="BA61" s="101"/>
      <c r="BB61" s="102"/>
      <c r="BC61" s="101"/>
      <c r="BD61" s="103"/>
      <c r="BE61" s="45"/>
      <c r="BF61" s="46"/>
      <c r="BG61" s="45"/>
      <c r="BH61" s="46"/>
      <c r="BI61" s="45"/>
      <c r="BJ61" s="46"/>
    </row>
    <row r="62" spans="1:62" s="432" customFormat="1" ht="74.25" customHeight="1" x14ac:dyDescent="0.3">
      <c r="A62" s="81" t="s">
        <v>180</v>
      </c>
      <c r="B62" s="82" t="s">
        <v>183</v>
      </c>
      <c r="C62" s="440"/>
      <c r="D62" s="83" t="s">
        <v>184</v>
      </c>
      <c r="E62" s="492" t="s">
        <v>199</v>
      </c>
      <c r="F62" s="491"/>
      <c r="G62" s="491"/>
      <c r="H62" s="491"/>
      <c r="I62" s="491"/>
      <c r="J62" s="491"/>
      <c r="K62" s="491"/>
      <c r="L62" s="493"/>
      <c r="M62" s="85" t="s">
        <v>226</v>
      </c>
      <c r="N62" s="86">
        <f>SUM(N58,N59,N61)</f>
        <v>1</v>
      </c>
      <c r="O62" s="86">
        <f>SUM(O58,O59,O61)</f>
        <v>0</v>
      </c>
      <c r="P62" s="93">
        <f>IFERROR(O62/N62,"No Programado")</f>
        <v>0</v>
      </c>
      <c r="Q62" s="86">
        <f t="shared" ref="Q62:R62" si="198">SUM(Q58,Q59,Q61)</f>
        <v>1</v>
      </c>
      <c r="R62" s="86">
        <f t="shared" si="198"/>
        <v>1</v>
      </c>
      <c r="S62" s="93">
        <f t="shared" si="62"/>
        <v>1</v>
      </c>
      <c r="T62" s="86">
        <f t="shared" ref="T62:U62" si="199">SUM(T58,T59,T61)</f>
        <v>0</v>
      </c>
      <c r="U62" s="86">
        <f t="shared" si="199"/>
        <v>0</v>
      </c>
      <c r="V62" s="93" t="e">
        <f>U62/T62</f>
        <v>#DIV/0!</v>
      </c>
      <c r="W62" s="86">
        <f t="shared" ref="W62:X62" si="200">SUM(W58,W59,W61)</f>
        <v>0</v>
      </c>
      <c r="X62" s="86">
        <f t="shared" si="200"/>
        <v>0</v>
      </c>
      <c r="Y62" s="93" t="e">
        <f>X62/W62</f>
        <v>#DIV/0!</v>
      </c>
      <c r="Z62" s="86">
        <f t="shared" ref="Z62:AA62" si="201">SUM(Z58,Z59,Z61)</f>
        <v>0</v>
      </c>
      <c r="AA62" s="86">
        <f t="shared" si="201"/>
        <v>0</v>
      </c>
      <c r="AB62" s="93" t="e">
        <f>AA62/Z62</f>
        <v>#DIV/0!</v>
      </c>
      <c r="AC62" s="86">
        <f t="shared" ref="AC62:AD62" si="202">SUM(AC58,AC59,AC61)</f>
        <v>0</v>
      </c>
      <c r="AD62" s="86">
        <f t="shared" si="202"/>
        <v>0</v>
      </c>
      <c r="AE62" s="93" t="e">
        <f>AD62/AC62</f>
        <v>#DIV/0!</v>
      </c>
      <c r="AF62" s="86">
        <f t="shared" ref="AF62:AG62" si="203">SUM(AF58,AF59,AF61)</f>
        <v>0</v>
      </c>
      <c r="AG62" s="86">
        <f t="shared" si="203"/>
        <v>0</v>
      </c>
      <c r="AH62" s="93" t="e">
        <f>AG62/AF62</f>
        <v>#DIV/0!</v>
      </c>
      <c r="AI62" s="86">
        <f t="shared" ref="AI62:AJ62" si="204">SUM(AI58,AI59,AI61)</f>
        <v>0</v>
      </c>
      <c r="AJ62" s="86">
        <f t="shared" si="204"/>
        <v>0</v>
      </c>
      <c r="AK62" s="93" t="str">
        <f t="shared" ref="AK62" si="205">IFERROR(AJ62/AI62,"No Programado")</f>
        <v>No Programado</v>
      </c>
      <c r="AL62" s="86">
        <f t="shared" ref="AL62:AM62" si="206">SUM(AL58,AL59,AL61)</f>
        <v>0</v>
      </c>
      <c r="AM62" s="86">
        <f t="shared" si="206"/>
        <v>0</v>
      </c>
      <c r="AN62" s="93" t="str">
        <f t="shared" ref="AN62" si="207">IFERROR(AM62/AL62,"No Programado")</f>
        <v>No Programado</v>
      </c>
      <c r="AO62" s="86">
        <f t="shared" ref="AO62:AP62" si="208">SUM(AO58,AO59,AO61)</f>
        <v>0</v>
      </c>
      <c r="AP62" s="86">
        <f t="shared" si="208"/>
        <v>0</v>
      </c>
      <c r="AQ62" s="93" t="str">
        <f t="shared" ref="AQ62" si="209">IFERROR(AP62/AO62,"No Programado")</f>
        <v>No Programado</v>
      </c>
      <c r="AR62" s="86">
        <f t="shared" ref="AR62:AS62" si="210">SUM(AR58,AR59,AR61)</f>
        <v>0</v>
      </c>
      <c r="AS62" s="86">
        <f t="shared" si="210"/>
        <v>0</v>
      </c>
      <c r="AT62" s="93" t="str">
        <f t="shared" ref="AT62" si="211">IFERROR(AS62/AR62,"No Programado")</f>
        <v>No Programado</v>
      </c>
      <c r="AU62" s="86">
        <f t="shared" ref="AU62:AV62" si="212">SUM(AU58,AU59,AU61)</f>
        <v>1</v>
      </c>
      <c r="AV62" s="86">
        <f t="shared" si="212"/>
        <v>0</v>
      </c>
      <c r="AW62" s="93">
        <f t="shared" ref="AW62" si="213">IFERROR(AV62/AU62,"No Programado")</f>
        <v>0</v>
      </c>
      <c r="AX62" s="86">
        <f t="shared" ref="AX62:AY62" si="214">SUM(AX58,AX59,AX61)</f>
        <v>3</v>
      </c>
      <c r="AY62" s="86">
        <f t="shared" si="214"/>
        <v>1</v>
      </c>
      <c r="AZ62" s="93">
        <f t="shared" ref="AZ62" si="215">IFERROR(AY62/AX62,"No Programado")</f>
        <v>0.33333333333333331</v>
      </c>
      <c r="BA62" s="220"/>
      <c r="BB62" s="119"/>
      <c r="BC62" s="118"/>
      <c r="BD62" s="120"/>
      <c r="BE62" s="90"/>
      <c r="BF62" s="91"/>
      <c r="BG62" s="383"/>
      <c r="BH62" s="91"/>
      <c r="BI62" s="383"/>
      <c r="BJ62" s="91"/>
    </row>
    <row r="63" spans="1:62" s="432" customFormat="1" ht="74.25" customHeight="1" x14ac:dyDescent="0.3">
      <c r="A63" s="355"/>
      <c r="B63" s="356"/>
      <c r="C63" s="300"/>
      <c r="D63" s="357" t="s">
        <v>184</v>
      </c>
      <c r="E63" s="358"/>
      <c r="F63" s="359"/>
      <c r="G63" s="359"/>
      <c r="H63" s="359"/>
      <c r="I63" s="359"/>
      <c r="J63" s="359"/>
      <c r="K63" s="359"/>
      <c r="L63" s="360"/>
      <c r="M63" s="369" t="s">
        <v>307</v>
      </c>
      <c r="N63" s="268">
        <v>4000</v>
      </c>
      <c r="O63" s="268"/>
      <c r="P63" s="405">
        <f>+O63/N63</f>
        <v>0</v>
      </c>
      <c r="Q63" s="268">
        <v>4150</v>
      </c>
      <c r="R63" s="268">
        <f>+'[1]FEBRERO PPTO'!$M$30</f>
        <v>180</v>
      </c>
      <c r="S63" s="405">
        <f>+R63/Q63</f>
        <v>4.3373493975903614E-2</v>
      </c>
      <c r="T63" s="268">
        <v>4000</v>
      </c>
      <c r="U63" s="268">
        <f>+'[1]MARZO PPTO'!$M$30</f>
        <v>1698</v>
      </c>
      <c r="V63" s="268"/>
      <c r="W63" s="268">
        <v>4000</v>
      </c>
      <c r="X63" s="268">
        <f>+'[1]ABRIL PPTO'!$M$30</f>
        <v>1698</v>
      </c>
      <c r="Y63" s="368"/>
      <c r="Z63" s="268">
        <v>4000</v>
      </c>
      <c r="AA63" s="268"/>
      <c r="AB63" s="268"/>
      <c r="AC63" s="268">
        <v>4000</v>
      </c>
      <c r="AD63" s="268"/>
      <c r="AE63" s="268"/>
      <c r="AF63" s="268">
        <v>4000</v>
      </c>
      <c r="AG63" s="268"/>
      <c r="AH63" s="268"/>
      <c r="AI63" s="268">
        <v>0</v>
      </c>
      <c r="AJ63" s="268"/>
      <c r="AK63" s="268"/>
      <c r="AL63" s="268">
        <v>0</v>
      </c>
      <c r="AM63" s="268"/>
      <c r="AN63" s="268"/>
      <c r="AO63" s="268">
        <v>0</v>
      </c>
      <c r="AP63" s="268"/>
      <c r="AQ63" s="268"/>
      <c r="AR63" s="268">
        <v>0</v>
      </c>
      <c r="AS63" s="268"/>
      <c r="AT63" s="268"/>
      <c r="AU63" s="268">
        <v>0</v>
      </c>
      <c r="AV63" s="266"/>
      <c r="AW63" s="266"/>
      <c r="AX63" s="267">
        <f t="shared" ref="AX63" si="216">SUM(N63+Q63+T63+W63+Z63+AC63+AF63+AI63+AL63+AO63+AR63+AU63)</f>
        <v>28150</v>
      </c>
      <c r="AY63" s="267">
        <f t="shared" ref="AY63:AY64" si="217">SUM(O63+R63+U63+X63+AA63+AD63+AG63+AJ63+AM63+AP63+AS63+AV63)</f>
        <v>3576</v>
      </c>
      <c r="AZ63" s="290">
        <f t="shared" ref="AZ63:AZ64" si="218">+AY63/AX63</f>
        <v>0.12703374777975132</v>
      </c>
      <c r="BA63" s="363"/>
      <c r="BB63" s="364"/>
      <c r="BC63" s="363"/>
      <c r="BD63" s="365"/>
      <c r="BE63" s="366"/>
      <c r="BF63" s="367"/>
      <c r="BG63" s="384"/>
      <c r="BH63" s="367"/>
      <c r="BI63" s="384"/>
      <c r="BJ63" s="367"/>
    </row>
    <row r="64" spans="1:62" s="432" customFormat="1" ht="74.25" customHeight="1" x14ac:dyDescent="0.3">
      <c r="A64" s="342"/>
      <c r="B64" s="343"/>
      <c r="C64" s="293"/>
      <c r="D64" s="344" t="s">
        <v>184</v>
      </c>
      <c r="E64" s="345"/>
      <c r="F64" s="346"/>
      <c r="G64" s="346"/>
      <c r="H64" s="346"/>
      <c r="I64" s="346"/>
      <c r="J64" s="346"/>
      <c r="K64" s="346"/>
      <c r="L64" s="347"/>
      <c r="M64" s="354"/>
      <c r="N64" s="283">
        <f>SUM(N63)</f>
        <v>4000</v>
      </c>
      <c r="O64" s="283">
        <f>SUM(O63)</f>
        <v>0</v>
      </c>
      <c r="P64" s="402">
        <f>+O64/N64</f>
        <v>0</v>
      </c>
      <c r="Q64" s="283">
        <f t="shared" ref="Q64:R64" si="219">SUM(Q63)</f>
        <v>4150</v>
      </c>
      <c r="R64" s="283">
        <f t="shared" si="219"/>
        <v>180</v>
      </c>
      <c r="S64" s="402">
        <f t="shared" ref="S64" si="220">+R64/Q64</f>
        <v>4.3373493975903614E-2</v>
      </c>
      <c r="T64" s="283">
        <f t="shared" ref="T64:U64" si="221">SUM(T63)</f>
        <v>4000</v>
      </c>
      <c r="U64" s="283">
        <f t="shared" si="221"/>
        <v>1698</v>
      </c>
      <c r="V64" s="402">
        <f t="shared" ref="V64" si="222">+U64/T64</f>
        <v>0.42449999999999999</v>
      </c>
      <c r="W64" s="283">
        <f t="shared" ref="W64:X64" si="223">SUM(W63)</f>
        <v>4000</v>
      </c>
      <c r="X64" s="283">
        <f t="shared" si="223"/>
        <v>1698</v>
      </c>
      <c r="Y64" s="402">
        <f t="shared" ref="Y64" si="224">+X64/W64</f>
        <v>0.42449999999999999</v>
      </c>
      <c r="Z64" s="283">
        <f t="shared" ref="Z64:AA64" si="225">SUM(Z63)</f>
        <v>4000</v>
      </c>
      <c r="AA64" s="283">
        <f t="shared" si="225"/>
        <v>0</v>
      </c>
      <c r="AB64" s="402">
        <f t="shared" ref="AB64" si="226">+AA64/Z64</f>
        <v>0</v>
      </c>
      <c r="AC64" s="283">
        <f t="shared" ref="AC64:AD64" si="227">SUM(AC63)</f>
        <v>4000</v>
      </c>
      <c r="AD64" s="283">
        <f t="shared" si="227"/>
        <v>0</v>
      </c>
      <c r="AE64" s="402">
        <f t="shared" ref="AE64" si="228">+AD64/AC64</f>
        <v>0</v>
      </c>
      <c r="AF64" s="283">
        <f t="shared" ref="AF64:AG64" si="229">SUM(AF63)</f>
        <v>4000</v>
      </c>
      <c r="AG64" s="283">
        <f t="shared" si="229"/>
        <v>0</v>
      </c>
      <c r="AH64" s="402">
        <f t="shared" ref="AH64" si="230">+AG64/AF64</f>
        <v>0</v>
      </c>
      <c r="AI64" s="283">
        <f t="shared" ref="AI64:AJ64" si="231">SUM(AI63)</f>
        <v>0</v>
      </c>
      <c r="AJ64" s="283">
        <f t="shared" si="231"/>
        <v>0</v>
      </c>
      <c r="AK64" s="402" t="e">
        <f t="shared" ref="AK64" si="232">+AJ64/AI64</f>
        <v>#DIV/0!</v>
      </c>
      <c r="AL64" s="283">
        <f t="shared" ref="AL64:AM64" si="233">SUM(AL63)</f>
        <v>0</v>
      </c>
      <c r="AM64" s="283">
        <f t="shared" si="233"/>
        <v>0</v>
      </c>
      <c r="AN64" s="402" t="e">
        <f t="shared" ref="AN64" si="234">+AM64/AL64</f>
        <v>#DIV/0!</v>
      </c>
      <c r="AO64" s="283">
        <f t="shared" ref="AO64:AP64" si="235">SUM(AO63)</f>
        <v>0</v>
      </c>
      <c r="AP64" s="283">
        <f t="shared" si="235"/>
        <v>0</v>
      </c>
      <c r="AQ64" s="402" t="e">
        <f t="shared" ref="AQ64" si="236">+AP64/AO64</f>
        <v>#DIV/0!</v>
      </c>
      <c r="AR64" s="283">
        <f t="shared" ref="AR64:AS64" si="237">SUM(AR63)</f>
        <v>0</v>
      </c>
      <c r="AS64" s="283">
        <f t="shared" si="237"/>
        <v>0</v>
      </c>
      <c r="AT64" s="402" t="e">
        <f t="shared" ref="AT64" si="238">+AS64/AR64</f>
        <v>#DIV/0!</v>
      </c>
      <c r="AU64" s="283">
        <f t="shared" ref="AU64:AV64" si="239">SUM(AU63)</f>
        <v>0</v>
      </c>
      <c r="AV64" s="283">
        <f t="shared" si="239"/>
        <v>0</v>
      </c>
      <c r="AW64" s="402" t="e">
        <f t="shared" ref="AW64" si="240">+AV64/AU64</f>
        <v>#DIV/0!</v>
      </c>
      <c r="AX64" s="282">
        <f>SUM(N64+Q64+T64+W64+Z64+AC64+AF64+AI64+AL64+AO64+AR64+AU64)</f>
        <v>28150</v>
      </c>
      <c r="AY64" s="282">
        <f t="shared" si="217"/>
        <v>3576</v>
      </c>
      <c r="AZ64" s="291">
        <f t="shared" si="218"/>
        <v>0.12703374777975132</v>
      </c>
      <c r="BA64" s="349"/>
      <c r="BB64" s="350"/>
      <c r="BC64" s="349"/>
      <c r="BD64" s="351"/>
      <c r="BE64" s="352"/>
      <c r="BF64" s="353"/>
      <c r="BG64" s="385"/>
      <c r="BH64" s="353"/>
      <c r="BI64" s="385"/>
      <c r="BJ64" s="353"/>
    </row>
    <row r="65" spans="1:62" ht="74.25" customHeight="1" x14ac:dyDescent="0.3">
      <c r="A65" s="5" t="s">
        <v>180</v>
      </c>
      <c r="B65" s="6" t="s">
        <v>183</v>
      </c>
      <c r="C65" s="439" t="s">
        <v>144</v>
      </c>
      <c r="D65" s="20" t="s">
        <v>185</v>
      </c>
      <c r="E65" s="444" t="s">
        <v>145</v>
      </c>
      <c r="F65" s="5" t="s">
        <v>128</v>
      </c>
      <c r="G65" s="5" t="s">
        <v>34</v>
      </c>
      <c r="H65" s="7" t="s">
        <v>14</v>
      </c>
      <c r="I65" s="26" t="s">
        <v>146</v>
      </c>
      <c r="J65" s="5" t="s">
        <v>147</v>
      </c>
      <c r="K65" s="5" t="s">
        <v>148</v>
      </c>
      <c r="L65" s="5" t="s">
        <v>132</v>
      </c>
      <c r="M65" s="9" t="s">
        <v>11</v>
      </c>
      <c r="N65" s="10"/>
      <c r="O65" s="10"/>
      <c r="P65" s="62" t="e">
        <f>+O65/N65</f>
        <v>#DIV/0!</v>
      </c>
      <c r="Q65" s="10"/>
      <c r="R65" s="10"/>
      <c r="S65" s="62" t="str">
        <f t="shared" si="62"/>
        <v>No Programado</v>
      </c>
      <c r="T65" s="10"/>
      <c r="U65" s="10"/>
      <c r="V65" s="10"/>
      <c r="W65" s="10">
        <v>1</v>
      </c>
      <c r="X65" s="10">
        <v>1</v>
      </c>
      <c r="Y65" s="27">
        <f>+X65/W65</f>
        <v>1</v>
      </c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214">
        <f t="shared" si="1"/>
        <v>1</v>
      </c>
      <c r="AY65" s="214">
        <f t="shared" si="2"/>
        <v>1</v>
      </c>
      <c r="AZ65" s="222">
        <f t="shared" si="3"/>
        <v>1</v>
      </c>
      <c r="BA65" s="101"/>
      <c r="BB65" s="102"/>
      <c r="BC65" s="101"/>
      <c r="BD65" s="103"/>
      <c r="BE65" s="45"/>
      <c r="BF65" s="46"/>
      <c r="BG65" s="90" t="s">
        <v>302</v>
      </c>
      <c r="BH65" s="46"/>
      <c r="BI65" s="90"/>
      <c r="BJ65" s="46"/>
    </row>
    <row r="66" spans="1:62" ht="74.25" customHeight="1" x14ac:dyDescent="0.3">
      <c r="A66" s="5" t="s">
        <v>180</v>
      </c>
      <c r="B66" s="6" t="s">
        <v>183</v>
      </c>
      <c r="C66" s="440"/>
      <c r="D66" s="20" t="s">
        <v>185</v>
      </c>
      <c r="E66" s="444"/>
      <c r="F66" s="5" t="s">
        <v>128</v>
      </c>
      <c r="G66" s="5" t="s">
        <v>34</v>
      </c>
      <c r="H66" s="7" t="s">
        <v>15</v>
      </c>
      <c r="I66" s="26" t="s">
        <v>149</v>
      </c>
      <c r="J66" s="5" t="s">
        <v>150</v>
      </c>
      <c r="K66" s="5" t="s">
        <v>151</v>
      </c>
      <c r="L66" s="5" t="s">
        <v>132</v>
      </c>
      <c r="M66" s="9" t="s">
        <v>11</v>
      </c>
      <c r="N66" s="10"/>
      <c r="O66" s="10"/>
      <c r="P66" s="62" t="e">
        <f t="shared" ref="P66:P70" si="241">+O66/N66</f>
        <v>#DIV/0!</v>
      </c>
      <c r="Q66" s="10"/>
      <c r="R66" s="10"/>
      <c r="S66" s="62" t="str">
        <f t="shared" si="62"/>
        <v>No Programado</v>
      </c>
      <c r="T66" s="10"/>
      <c r="U66" s="10"/>
      <c r="V66" s="10"/>
      <c r="W66" s="10"/>
      <c r="X66" s="10"/>
      <c r="Y66" s="27"/>
      <c r="Z66" s="10"/>
      <c r="AA66" s="10"/>
      <c r="AB66" s="10"/>
      <c r="AC66" s="10">
        <v>1</v>
      </c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214">
        <f t="shared" si="1"/>
        <v>1</v>
      </c>
      <c r="AY66" s="214">
        <f t="shared" si="2"/>
        <v>0</v>
      </c>
      <c r="AZ66" s="222">
        <f t="shared" si="3"/>
        <v>0</v>
      </c>
      <c r="BA66" s="101"/>
      <c r="BB66" s="102"/>
      <c r="BC66" s="101"/>
      <c r="BD66" s="103"/>
      <c r="BE66" s="45"/>
      <c r="BF66" s="46"/>
      <c r="BG66" s="45"/>
      <c r="BH66" s="46"/>
      <c r="BI66" s="45"/>
      <c r="BJ66" s="46"/>
    </row>
    <row r="67" spans="1:62" ht="74.25" customHeight="1" x14ac:dyDescent="0.3">
      <c r="A67" s="5" t="s">
        <v>180</v>
      </c>
      <c r="B67" s="6" t="s">
        <v>183</v>
      </c>
      <c r="C67" s="440"/>
      <c r="D67" s="20" t="s">
        <v>185</v>
      </c>
      <c r="E67" s="444"/>
      <c r="F67" s="5" t="s">
        <v>128</v>
      </c>
      <c r="G67" s="5" t="s">
        <v>34</v>
      </c>
      <c r="H67" s="7" t="s">
        <v>28</v>
      </c>
      <c r="I67" s="26" t="s">
        <v>152</v>
      </c>
      <c r="J67" s="5" t="s">
        <v>153</v>
      </c>
      <c r="K67" s="5" t="s">
        <v>154</v>
      </c>
      <c r="L67" s="5" t="s">
        <v>132</v>
      </c>
      <c r="M67" s="9" t="s">
        <v>11</v>
      </c>
      <c r="N67" s="10"/>
      <c r="O67" s="10"/>
      <c r="P67" s="62" t="e">
        <f t="shared" si="241"/>
        <v>#DIV/0!</v>
      </c>
      <c r="Q67" s="10"/>
      <c r="R67" s="10"/>
      <c r="S67" s="62" t="str">
        <f t="shared" si="62"/>
        <v>No Programado</v>
      </c>
      <c r="T67" s="10"/>
      <c r="U67" s="10"/>
      <c r="V67" s="10"/>
      <c r="W67" s="10"/>
      <c r="X67" s="10"/>
      <c r="Y67" s="27"/>
      <c r="Z67" s="10"/>
      <c r="AA67" s="10"/>
      <c r="AB67" s="10"/>
      <c r="AC67" s="10">
        <v>1</v>
      </c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214">
        <f t="shared" si="1"/>
        <v>1</v>
      </c>
      <c r="AY67" s="214">
        <f t="shared" si="2"/>
        <v>0</v>
      </c>
      <c r="AZ67" s="222">
        <f t="shared" si="3"/>
        <v>0</v>
      </c>
      <c r="BA67" s="101"/>
      <c r="BB67" s="102"/>
      <c r="BC67" s="101"/>
      <c r="BD67" s="103"/>
      <c r="BE67" s="45"/>
      <c r="BF67" s="46"/>
      <c r="BG67" s="45"/>
      <c r="BH67" s="46"/>
      <c r="BI67" s="45"/>
      <c r="BJ67" s="46"/>
    </row>
    <row r="68" spans="1:62" ht="74.25" customHeight="1" x14ac:dyDescent="0.3">
      <c r="A68" s="5" t="s">
        <v>180</v>
      </c>
      <c r="B68" s="6" t="s">
        <v>183</v>
      </c>
      <c r="C68" s="440"/>
      <c r="D68" s="20" t="s">
        <v>185</v>
      </c>
      <c r="E68" s="444"/>
      <c r="F68" s="5" t="s">
        <v>128</v>
      </c>
      <c r="G68" s="5" t="s">
        <v>34</v>
      </c>
      <c r="H68" s="7" t="s">
        <v>29</v>
      </c>
      <c r="I68" s="26" t="s">
        <v>155</v>
      </c>
      <c r="J68" s="5" t="s">
        <v>156</v>
      </c>
      <c r="K68" s="5" t="s">
        <v>157</v>
      </c>
      <c r="L68" s="5" t="s">
        <v>132</v>
      </c>
      <c r="M68" s="9" t="s">
        <v>11</v>
      </c>
      <c r="N68" s="10"/>
      <c r="O68" s="10"/>
      <c r="P68" s="62" t="e">
        <f t="shared" si="241"/>
        <v>#DIV/0!</v>
      </c>
      <c r="Q68" s="10"/>
      <c r="R68" s="10"/>
      <c r="S68" s="62" t="str">
        <f t="shared" si="62"/>
        <v>No Programado</v>
      </c>
      <c r="T68" s="10"/>
      <c r="U68" s="10"/>
      <c r="V68" s="10"/>
      <c r="W68" s="10"/>
      <c r="X68" s="10"/>
      <c r="Y68" s="27"/>
      <c r="Z68" s="10"/>
      <c r="AA68" s="10"/>
      <c r="AB68" s="10"/>
      <c r="AC68" s="10"/>
      <c r="AD68" s="10"/>
      <c r="AE68" s="10"/>
      <c r="AF68" s="10">
        <v>1</v>
      </c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214">
        <f t="shared" si="1"/>
        <v>1</v>
      </c>
      <c r="AY68" s="214">
        <f t="shared" si="2"/>
        <v>0</v>
      </c>
      <c r="AZ68" s="222">
        <f t="shared" si="3"/>
        <v>0</v>
      </c>
      <c r="BA68" s="101"/>
      <c r="BB68" s="102"/>
      <c r="BC68" s="101"/>
      <c r="BD68" s="103"/>
      <c r="BE68" s="45"/>
      <c r="BF68" s="46"/>
      <c r="BG68" s="45"/>
      <c r="BH68" s="46"/>
      <c r="BI68" s="45"/>
      <c r="BJ68" s="46"/>
    </row>
    <row r="69" spans="1:62" ht="74.25" customHeight="1" x14ac:dyDescent="0.3">
      <c r="A69" s="5" t="s">
        <v>180</v>
      </c>
      <c r="B69" s="6" t="s">
        <v>183</v>
      </c>
      <c r="C69" s="440"/>
      <c r="D69" s="20" t="s">
        <v>185</v>
      </c>
      <c r="E69" s="444"/>
      <c r="F69" s="5" t="s">
        <v>128</v>
      </c>
      <c r="G69" s="5" t="s">
        <v>27</v>
      </c>
      <c r="H69" s="7" t="s">
        <v>140</v>
      </c>
      <c r="I69" s="26" t="s">
        <v>158</v>
      </c>
      <c r="J69" s="5" t="s">
        <v>159</v>
      </c>
      <c r="K69" s="5" t="s">
        <v>160</v>
      </c>
      <c r="L69" s="5" t="s">
        <v>132</v>
      </c>
      <c r="M69" s="9" t="s">
        <v>11</v>
      </c>
      <c r="N69" s="10"/>
      <c r="O69" s="10"/>
      <c r="P69" s="62" t="e">
        <f t="shared" si="241"/>
        <v>#DIV/0!</v>
      </c>
      <c r="Q69" s="10">
        <v>1</v>
      </c>
      <c r="R69" s="67">
        <v>0</v>
      </c>
      <c r="S69" s="147">
        <f t="shared" si="62"/>
        <v>0</v>
      </c>
      <c r="T69" s="10">
        <v>1</v>
      </c>
      <c r="U69" s="10"/>
      <c r="V69" s="146"/>
      <c r="W69" s="10"/>
      <c r="X69" s="10"/>
      <c r="Y69" s="27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214">
        <f t="shared" si="1"/>
        <v>2</v>
      </c>
      <c r="AY69" s="214">
        <f t="shared" si="2"/>
        <v>0</v>
      </c>
      <c r="AZ69" s="222">
        <f t="shared" si="3"/>
        <v>0</v>
      </c>
      <c r="BA69" s="101"/>
      <c r="BB69" s="102"/>
      <c r="BC69" s="101"/>
      <c r="BD69" s="103" t="s">
        <v>242</v>
      </c>
      <c r="BE69" s="45"/>
      <c r="BF69" s="46"/>
      <c r="BG69" s="45"/>
      <c r="BH69" s="46"/>
      <c r="BI69" s="45"/>
      <c r="BJ69" s="46"/>
    </row>
    <row r="70" spans="1:62" ht="74.25" customHeight="1" x14ac:dyDescent="0.3">
      <c r="A70" s="5" t="s">
        <v>180</v>
      </c>
      <c r="B70" s="6" t="s">
        <v>183</v>
      </c>
      <c r="C70" s="440"/>
      <c r="D70" s="20" t="s">
        <v>185</v>
      </c>
      <c r="E70" s="444"/>
      <c r="F70" s="5" t="s">
        <v>128</v>
      </c>
      <c r="G70" s="5" t="s">
        <v>34</v>
      </c>
      <c r="H70" s="7" t="s">
        <v>161</v>
      </c>
      <c r="I70" s="26" t="s">
        <v>162</v>
      </c>
      <c r="J70" s="5" t="s">
        <v>163</v>
      </c>
      <c r="K70" s="5" t="s">
        <v>164</v>
      </c>
      <c r="L70" s="5" t="s">
        <v>139</v>
      </c>
      <c r="M70" s="9" t="s">
        <v>11</v>
      </c>
      <c r="N70" s="10"/>
      <c r="O70" s="10"/>
      <c r="P70" s="62" t="e">
        <f t="shared" si="241"/>
        <v>#DIV/0!</v>
      </c>
      <c r="Q70" s="10"/>
      <c r="R70" s="10"/>
      <c r="S70" s="62" t="str">
        <f t="shared" si="62"/>
        <v>No Programado</v>
      </c>
      <c r="T70" s="10"/>
      <c r="U70" s="10"/>
      <c r="V70" s="10"/>
      <c r="W70" s="10">
        <v>1</v>
      </c>
      <c r="X70" s="10">
        <v>1</v>
      </c>
      <c r="Y70" s="27">
        <f t="shared" ref="Y70:Y71" si="242">+X70/W70</f>
        <v>1</v>
      </c>
      <c r="Z70" s="10"/>
      <c r="AA70" s="10"/>
      <c r="AB70" s="10"/>
      <c r="AC70" s="10">
        <v>1</v>
      </c>
      <c r="AD70" s="10"/>
      <c r="AE70" s="10"/>
      <c r="AF70" s="10">
        <v>1</v>
      </c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214">
        <f t="shared" si="1"/>
        <v>3</v>
      </c>
      <c r="AY70" s="214">
        <f t="shared" si="2"/>
        <v>1</v>
      </c>
      <c r="AZ70" s="222">
        <f t="shared" si="3"/>
        <v>0.33333333333333331</v>
      </c>
      <c r="BA70" s="101"/>
      <c r="BB70" s="102"/>
      <c r="BC70" s="101"/>
      <c r="BD70" s="103"/>
      <c r="BE70" s="45"/>
      <c r="BF70" s="46"/>
      <c r="BG70" s="45" t="s">
        <v>303</v>
      </c>
      <c r="BH70" s="46"/>
      <c r="BI70" s="45"/>
      <c r="BJ70" s="46"/>
    </row>
    <row r="71" spans="1:62" s="432" customFormat="1" ht="74.25" customHeight="1" x14ac:dyDescent="0.3">
      <c r="A71" s="81" t="s">
        <v>180</v>
      </c>
      <c r="B71" s="82" t="s">
        <v>183</v>
      </c>
      <c r="C71" s="440"/>
      <c r="D71" s="83" t="s">
        <v>185</v>
      </c>
      <c r="E71" s="492" t="s">
        <v>200</v>
      </c>
      <c r="F71" s="491"/>
      <c r="G71" s="491"/>
      <c r="H71" s="491"/>
      <c r="I71" s="491"/>
      <c r="J71" s="491"/>
      <c r="K71" s="491"/>
      <c r="L71" s="493"/>
      <c r="M71" s="85" t="s">
        <v>227</v>
      </c>
      <c r="N71" s="86">
        <f>SUM(N65:N70)</f>
        <v>0</v>
      </c>
      <c r="O71" s="86">
        <f>SUM(O65:O70)</f>
        <v>0</v>
      </c>
      <c r="P71" s="93" t="e">
        <f>+O71/N71</f>
        <v>#DIV/0!</v>
      </c>
      <c r="Q71" s="86">
        <f t="shared" ref="Q71:R71" si="243">SUM(Q65:Q70)</f>
        <v>1</v>
      </c>
      <c r="R71" s="86">
        <f t="shared" si="243"/>
        <v>0</v>
      </c>
      <c r="S71" s="93">
        <f t="shared" ref="S71" si="244">+R71/Q71</f>
        <v>0</v>
      </c>
      <c r="T71" s="86">
        <f t="shared" ref="T71:U71" si="245">SUM(T65:T70)</f>
        <v>1</v>
      </c>
      <c r="U71" s="86">
        <f t="shared" si="245"/>
        <v>0</v>
      </c>
      <c r="V71" s="93">
        <f t="shared" ref="V71" si="246">+U71/T71</f>
        <v>0</v>
      </c>
      <c r="W71" s="86">
        <f t="shared" ref="W71:X71" si="247">SUM(W65:W70)</f>
        <v>2</v>
      </c>
      <c r="X71" s="86">
        <f t="shared" si="247"/>
        <v>2</v>
      </c>
      <c r="Y71" s="93">
        <f t="shared" si="242"/>
        <v>1</v>
      </c>
      <c r="Z71" s="86">
        <f t="shared" ref="Z71:AA71" si="248">SUM(Z65:Z70)</f>
        <v>0</v>
      </c>
      <c r="AA71" s="86">
        <f t="shared" si="248"/>
        <v>0</v>
      </c>
      <c r="AB71" s="93" t="e">
        <f t="shared" ref="AB71" si="249">+AA71/Z71</f>
        <v>#DIV/0!</v>
      </c>
      <c r="AC71" s="86">
        <f t="shared" ref="AC71:AD71" si="250">SUM(AC65:AC70)</f>
        <v>3</v>
      </c>
      <c r="AD71" s="86">
        <f t="shared" si="250"/>
        <v>0</v>
      </c>
      <c r="AE71" s="93">
        <f t="shared" ref="AE71" si="251">+AD71/AC71</f>
        <v>0</v>
      </c>
      <c r="AF71" s="86">
        <f t="shared" ref="AF71:AG71" si="252">SUM(AF65:AF70)</f>
        <v>2</v>
      </c>
      <c r="AG71" s="86">
        <f t="shared" si="252"/>
        <v>0</v>
      </c>
      <c r="AH71" s="93">
        <f t="shared" ref="AH71" si="253">+AG71/AF71</f>
        <v>0</v>
      </c>
      <c r="AI71" s="86">
        <f t="shared" ref="AI71:AJ71" si="254">SUM(AI65:AI70)</f>
        <v>0</v>
      </c>
      <c r="AJ71" s="86">
        <f t="shared" si="254"/>
        <v>0</v>
      </c>
      <c r="AK71" s="93" t="e">
        <f t="shared" ref="AK71" si="255">+AJ71/AI71</f>
        <v>#DIV/0!</v>
      </c>
      <c r="AL71" s="86">
        <f t="shared" ref="AL71:AM71" si="256">SUM(AL65:AL70)</f>
        <v>0</v>
      </c>
      <c r="AM71" s="86">
        <f t="shared" si="256"/>
        <v>0</v>
      </c>
      <c r="AN71" s="93" t="e">
        <f t="shared" ref="AN71" si="257">+AM71/AL71</f>
        <v>#DIV/0!</v>
      </c>
      <c r="AO71" s="86">
        <f t="shared" ref="AO71:AP71" si="258">SUM(AO65:AO70)</f>
        <v>0</v>
      </c>
      <c r="AP71" s="86">
        <f t="shared" si="258"/>
        <v>0</v>
      </c>
      <c r="AQ71" s="93" t="e">
        <f t="shared" ref="AQ71" si="259">+AP71/AO71</f>
        <v>#DIV/0!</v>
      </c>
      <c r="AR71" s="86">
        <f t="shared" ref="AR71:AS71" si="260">SUM(AR65:AR70)</f>
        <v>0</v>
      </c>
      <c r="AS71" s="86">
        <f t="shared" si="260"/>
        <v>0</v>
      </c>
      <c r="AT71" s="93" t="e">
        <f t="shared" ref="AT71" si="261">+AS71/AR71</f>
        <v>#DIV/0!</v>
      </c>
      <c r="AU71" s="86">
        <f t="shared" ref="AU71:AV71" si="262">SUM(AU65:AU70)</f>
        <v>0</v>
      </c>
      <c r="AV71" s="86">
        <f t="shared" si="262"/>
        <v>0</v>
      </c>
      <c r="AW71" s="93" t="e">
        <f t="shared" ref="AW71" si="263">+AV71/AU71</f>
        <v>#DIV/0!</v>
      </c>
      <c r="AX71" s="215">
        <f t="shared" si="1"/>
        <v>9</v>
      </c>
      <c r="AY71" s="215">
        <f>+O71+R71+U71+X71</f>
        <v>2</v>
      </c>
      <c r="AZ71" s="223">
        <f t="shared" si="3"/>
        <v>0.22222222222222221</v>
      </c>
      <c r="BA71" s="220"/>
      <c r="BB71" s="119"/>
      <c r="BC71" s="118"/>
      <c r="BD71" s="120"/>
      <c r="BE71" s="90"/>
      <c r="BF71" s="91"/>
      <c r="BG71" s="90"/>
      <c r="BH71" s="91"/>
      <c r="BI71" s="90"/>
      <c r="BJ71" s="91"/>
    </row>
    <row r="72" spans="1:62" s="432" customFormat="1" ht="74.25" customHeight="1" x14ac:dyDescent="0.3">
      <c r="A72" s="355"/>
      <c r="B72" s="356"/>
      <c r="C72" s="300"/>
      <c r="D72" s="357"/>
      <c r="E72" s="358"/>
      <c r="F72" s="359"/>
      <c r="G72" s="359"/>
      <c r="H72" s="359"/>
      <c r="I72" s="359"/>
      <c r="J72" s="359"/>
      <c r="K72" s="359"/>
      <c r="L72" s="360"/>
      <c r="M72" s="369" t="s">
        <v>307</v>
      </c>
      <c r="N72" s="268">
        <v>4000</v>
      </c>
      <c r="O72" s="268"/>
      <c r="P72" s="361">
        <f>+O72/N72</f>
        <v>0</v>
      </c>
      <c r="Q72" s="268">
        <v>4000</v>
      </c>
      <c r="R72" s="268">
        <f>+'[1]FEBRERO PPTO'!$M$31</f>
        <v>120</v>
      </c>
      <c r="S72" s="361">
        <f>+R72/Q72</f>
        <v>0.03</v>
      </c>
      <c r="T72" s="268">
        <v>4000</v>
      </c>
      <c r="U72" s="268">
        <f>+'[1]MARZO PPTO'!$M$31</f>
        <v>5500</v>
      </c>
      <c r="V72" s="268"/>
      <c r="W72" s="268">
        <v>4000</v>
      </c>
      <c r="X72" s="268">
        <f>+'[1]ABRIL PPTO'!$M$31</f>
        <v>2390.27</v>
      </c>
      <c r="Y72" s="368"/>
      <c r="Z72" s="268">
        <v>4000</v>
      </c>
      <c r="AA72" s="268"/>
      <c r="AB72" s="268"/>
      <c r="AC72" s="268">
        <v>4000</v>
      </c>
      <c r="AD72" s="268"/>
      <c r="AE72" s="268"/>
      <c r="AF72" s="268">
        <v>4000</v>
      </c>
      <c r="AG72" s="268"/>
      <c r="AH72" s="268"/>
      <c r="AI72" s="268">
        <v>2500</v>
      </c>
      <c r="AJ72" s="268"/>
      <c r="AK72" s="268"/>
      <c r="AL72" s="268"/>
      <c r="AM72" s="268"/>
      <c r="AN72" s="268"/>
      <c r="AO72" s="268"/>
      <c r="AP72" s="268"/>
      <c r="AQ72" s="268"/>
      <c r="AR72" s="268"/>
      <c r="AS72" s="268"/>
      <c r="AT72" s="268"/>
      <c r="AU72" s="268"/>
      <c r="AV72" s="268"/>
      <c r="AW72" s="268"/>
      <c r="AX72" s="267">
        <f t="shared" si="1"/>
        <v>30500</v>
      </c>
      <c r="AY72" s="267">
        <f t="shared" ref="AY72:AY73" si="264">SUM(O72+R72+U72+X72+AA72+AD72+AG72+AJ72+AM72+AP72+AS72+AV72)</f>
        <v>8010.27</v>
      </c>
      <c r="AZ72" s="290">
        <f t="shared" si="3"/>
        <v>0.26263180327868851</v>
      </c>
      <c r="BA72" s="363"/>
      <c r="BB72" s="364"/>
      <c r="BC72" s="363"/>
      <c r="BD72" s="365"/>
      <c r="BE72" s="366"/>
      <c r="BF72" s="367"/>
      <c r="BG72" s="366"/>
      <c r="BH72" s="367"/>
      <c r="BI72" s="366"/>
      <c r="BJ72" s="367"/>
    </row>
    <row r="73" spans="1:62" s="432" customFormat="1" ht="74.25" customHeight="1" x14ac:dyDescent="0.3">
      <c r="A73" s="342"/>
      <c r="B73" s="343"/>
      <c r="C73" s="293"/>
      <c r="D73" s="344"/>
      <c r="E73" s="345"/>
      <c r="F73" s="346"/>
      <c r="G73" s="346"/>
      <c r="H73" s="346"/>
      <c r="I73" s="346"/>
      <c r="J73" s="346"/>
      <c r="K73" s="346"/>
      <c r="L73" s="347"/>
      <c r="M73" s="354"/>
      <c r="N73" s="283">
        <f>SUM(N72)</f>
        <v>4000</v>
      </c>
      <c r="O73" s="283">
        <f>SUM(O72)</f>
        <v>0</v>
      </c>
      <c r="P73" s="402">
        <f>+O73/N73</f>
        <v>0</v>
      </c>
      <c r="Q73" s="283">
        <f t="shared" ref="Q73:R73" si="265">SUM(Q72)</f>
        <v>4000</v>
      </c>
      <c r="R73" s="283">
        <f t="shared" si="265"/>
        <v>120</v>
      </c>
      <c r="S73" s="402">
        <f>+R73/Q73</f>
        <v>0.03</v>
      </c>
      <c r="T73" s="283">
        <f t="shared" ref="T73:U73" si="266">SUM(T72)</f>
        <v>4000</v>
      </c>
      <c r="U73" s="283">
        <f t="shared" si="266"/>
        <v>5500</v>
      </c>
      <c r="V73" s="402">
        <f t="shared" ref="V73" si="267">+U73/T73</f>
        <v>1.375</v>
      </c>
      <c r="W73" s="283">
        <f t="shared" ref="W73:X73" si="268">SUM(W72)</f>
        <v>4000</v>
      </c>
      <c r="X73" s="283">
        <f t="shared" si="268"/>
        <v>2390.27</v>
      </c>
      <c r="Y73" s="402">
        <f t="shared" ref="Y73" si="269">+X73/W73</f>
        <v>0.59756750000000003</v>
      </c>
      <c r="Z73" s="283">
        <f t="shared" ref="Z73:AA73" si="270">SUM(Z72)</f>
        <v>4000</v>
      </c>
      <c r="AA73" s="283">
        <f t="shared" si="270"/>
        <v>0</v>
      </c>
      <c r="AB73" s="402">
        <f t="shared" ref="AB73" si="271">+AA73/Z73</f>
        <v>0</v>
      </c>
      <c r="AC73" s="283">
        <f t="shared" ref="AC73:AD73" si="272">SUM(AC72)</f>
        <v>4000</v>
      </c>
      <c r="AD73" s="283">
        <f t="shared" si="272"/>
        <v>0</v>
      </c>
      <c r="AE73" s="402">
        <f t="shared" ref="AE73" si="273">+AD73/AC73</f>
        <v>0</v>
      </c>
      <c r="AF73" s="283">
        <f t="shared" ref="AF73:AG73" si="274">SUM(AF72)</f>
        <v>4000</v>
      </c>
      <c r="AG73" s="283">
        <f t="shared" si="274"/>
        <v>0</v>
      </c>
      <c r="AH73" s="402">
        <f t="shared" ref="AH73" si="275">+AG73/AF73</f>
        <v>0</v>
      </c>
      <c r="AI73" s="283">
        <f t="shared" ref="AI73:AJ73" si="276">SUM(AI72)</f>
        <v>2500</v>
      </c>
      <c r="AJ73" s="283">
        <f t="shared" si="276"/>
        <v>0</v>
      </c>
      <c r="AK73" s="402">
        <f t="shared" ref="AK73" si="277">+AJ73/AI73</f>
        <v>0</v>
      </c>
      <c r="AL73" s="283">
        <f t="shared" ref="AL73:AM73" si="278">SUM(AL72)</f>
        <v>0</v>
      </c>
      <c r="AM73" s="283">
        <f t="shared" si="278"/>
        <v>0</v>
      </c>
      <c r="AN73" s="402" t="e">
        <f t="shared" ref="AN73" si="279">+AM73/AL73</f>
        <v>#DIV/0!</v>
      </c>
      <c r="AO73" s="283">
        <f t="shared" ref="AO73:AP73" si="280">SUM(AO72)</f>
        <v>0</v>
      </c>
      <c r="AP73" s="283">
        <f t="shared" si="280"/>
        <v>0</v>
      </c>
      <c r="AQ73" s="402" t="e">
        <f t="shared" ref="AQ73" si="281">+AP73/AO73</f>
        <v>#DIV/0!</v>
      </c>
      <c r="AR73" s="283">
        <f t="shared" ref="AR73:AS73" si="282">SUM(AR72)</f>
        <v>0</v>
      </c>
      <c r="AS73" s="283">
        <f t="shared" si="282"/>
        <v>0</v>
      </c>
      <c r="AT73" s="402" t="e">
        <f t="shared" ref="AT73" si="283">+AS73/AR73</f>
        <v>#DIV/0!</v>
      </c>
      <c r="AU73" s="283">
        <f t="shared" ref="AU73:AV73" si="284">SUM(AU72)</f>
        <v>0</v>
      </c>
      <c r="AV73" s="283">
        <f t="shared" si="284"/>
        <v>0</v>
      </c>
      <c r="AW73" s="402" t="e">
        <f t="shared" ref="AW73" si="285">+AV73/AU73</f>
        <v>#DIV/0!</v>
      </c>
      <c r="AX73" s="282">
        <f>SUM(N73+Q73+T73+W73+Z73+AC73+AF73+AI73+AL73+AO73+AR73+AU73)</f>
        <v>30500</v>
      </c>
      <c r="AY73" s="282">
        <f t="shared" si="264"/>
        <v>8010.27</v>
      </c>
      <c r="AZ73" s="291">
        <f t="shared" si="3"/>
        <v>0.26263180327868851</v>
      </c>
      <c r="BA73" s="349"/>
      <c r="BB73" s="350"/>
      <c r="BC73" s="349"/>
      <c r="BD73" s="351"/>
      <c r="BE73" s="352"/>
      <c r="BF73" s="353"/>
      <c r="BG73" s="352"/>
      <c r="BH73" s="353"/>
      <c r="BI73" s="352"/>
      <c r="BJ73" s="353"/>
    </row>
    <row r="74" spans="1:62" ht="74.25" customHeight="1" x14ac:dyDescent="0.3">
      <c r="A74" s="5" t="s">
        <v>180</v>
      </c>
      <c r="B74" s="6" t="s">
        <v>183</v>
      </c>
      <c r="C74" s="444" t="s">
        <v>144</v>
      </c>
      <c r="D74" s="20" t="s">
        <v>186</v>
      </c>
      <c r="E74" s="444" t="s">
        <v>165</v>
      </c>
      <c r="F74" s="444" t="s">
        <v>128</v>
      </c>
      <c r="G74" s="5" t="s">
        <v>34</v>
      </c>
      <c r="H74" s="7" t="s">
        <v>14</v>
      </c>
      <c r="I74" s="403" t="s">
        <v>166</v>
      </c>
      <c r="J74" s="5" t="s">
        <v>167</v>
      </c>
      <c r="K74" s="5" t="s">
        <v>168</v>
      </c>
      <c r="L74" s="5" t="s">
        <v>169</v>
      </c>
      <c r="M74" s="9" t="s">
        <v>11</v>
      </c>
      <c r="N74" s="10"/>
      <c r="O74" s="10"/>
      <c r="P74" s="62" t="e">
        <f>+O74/N74</f>
        <v>#DIV/0!</v>
      </c>
      <c r="Q74" s="10"/>
      <c r="R74" s="10"/>
      <c r="S74" s="62" t="str">
        <f t="shared" si="62"/>
        <v>No Programado</v>
      </c>
      <c r="T74" s="10">
        <v>25</v>
      </c>
      <c r="U74" s="10"/>
      <c r="V74" s="146"/>
      <c r="W74" s="10">
        <v>20</v>
      </c>
      <c r="X74" s="10"/>
      <c r="Y74" s="27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214">
        <f t="shared" si="1"/>
        <v>45</v>
      </c>
      <c r="AY74" s="214">
        <f t="shared" si="2"/>
        <v>0</v>
      </c>
      <c r="AZ74" s="222">
        <f t="shared" si="3"/>
        <v>0</v>
      </c>
      <c r="BA74" s="101"/>
      <c r="BB74" s="102"/>
      <c r="BC74" s="101"/>
      <c r="BD74" s="103"/>
      <c r="BE74" s="45"/>
      <c r="BF74" s="46"/>
      <c r="BG74" s="45"/>
      <c r="BH74" s="46"/>
      <c r="BI74" s="45"/>
      <c r="BJ74" s="46"/>
    </row>
    <row r="75" spans="1:62" ht="74.25" customHeight="1" x14ac:dyDescent="0.3">
      <c r="A75" s="5" t="s">
        <v>180</v>
      </c>
      <c r="B75" s="6" t="s">
        <v>183</v>
      </c>
      <c r="C75" s="444"/>
      <c r="D75" s="20" t="s">
        <v>186</v>
      </c>
      <c r="E75" s="444"/>
      <c r="F75" s="444"/>
      <c r="G75" s="5" t="s">
        <v>34</v>
      </c>
      <c r="H75" s="7" t="s">
        <v>15</v>
      </c>
      <c r="I75" s="403" t="s">
        <v>170</v>
      </c>
      <c r="J75" s="5" t="s">
        <v>171</v>
      </c>
      <c r="K75" s="5" t="s">
        <v>172</v>
      </c>
      <c r="L75" s="5" t="s">
        <v>26</v>
      </c>
      <c r="M75" s="9" t="s">
        <v>11</v>
      </c>
      <c r="N75" s="10"/>
      <c r="O75" s="10"/>
      <c r="P75" s="62" t="e">
        <f t="shared" ref="P75:P77" si="286">+O75/N75</f>
        <v>#DIV/0!</v>
      </c>
      <c r="Q75" s="10"/>
      <c r="R75" s="10"/>
      <c r="S75" s="62" t="str">
        <f t="shared" si="62"/>
        <v>No Programado</v>
      </c>
      <c r="T75" s="10"/>
      <c r="U75" s="10"/>
      <c r="V75" s="10"/>
      <c r="W75" s="10"/>
      <c r="X75" s="10"/>
      <c r="Y75" s="27"/>
      <c r="Z75" s="10">
        <v>1</v>
      </c>
      <c r="AA75" s="10"/>
      <c r="AB75" s="10"/>
      <c r="AC75" s="10">
        <v>1</v>
      </c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214">
        <f t="shared" si="1"/>
        <v>2</v>
      </c>
      <c r="AY75" s="214">
        <f t="shared" si="2"/>
        <v>0</v>
      </c>
      <c r="AZ75" s="222">
        <f t="shared" si="3"/>
        <v>0</v>
      </c>
      <c r="BA75" s="101"/>
      <c r="BB75" s="102"/>
      <c r="BC75" s="101"/>
      <c r="BD75" s="103"/>
      <c r="BE75" s="45"/>
      <c r="BF75" s="46"/>
      <c r="BG75" s="45"/>
      <c r="BH75" s="46"/>
      <c r="BI75" s="45"/>
      <c r="BJ75" s="46"/>
    </row>
    <row r="76" spans="1:62" ht="74.25" customHeight="1" x14ac:dyDescent="0.3">
      <c r="A76" s="5" t="s">
        <v>180</v>
      </c>
      <c r="B76" s="6" t="s">
        <v>183</v>
      </c>
      <c r="C76" s="444"/>
      <c r="D76" s="20" t="s">
        <v>186</v>
      </c>
      <c r="E76" s="444"/>
      <c r="F76" s="444"/>
      <c r="G76" s="5" t="s">
        <v>34</v>
      </c>
      <c r="H76" s="7"/>
      <c r="I76" s="26" t="s">
        <v>173</v>
      </c>
      <c r="J76" s="5" t="s">
        <v>174</v>
      </c>
      <c r="K76" s="5" t="s">
        <v>175</v>
      </c>
      <c r="L76" s="5" t="s">
        <v>176</v>
      </c>
      <c r="M76" s="9" t="s">
        <v>11</v>
      </c>
      <c r="N76" s="10"/>
      <c r="O76" s="10"/>
      <c r="P76" s="62" t="e">
        <f t="shared" si="286"/>
        <v>#DIV/0!</v>
      </c>
      <c r="Q76" s="10"/>
      <c r="R76" s="10"/>
      <c r="S76" s="62" t="str">
        <f t="shared" si="62"/>
        <v>No Programado</v>
      </c>
      <c r="T76" s="10"/>
      <c r="U76" s="10"/>
      <c r="V76" s="10"/>
      <c r="W76" s="10"/>
      <c r="X76" s="10"/>
      <c r="Y76" s="27"/>
      <c r="Z76" s="381"/>
      <c r="AA76" s="381"/>
      <c r="AB76" s="381"/>
      <c r="AC76" s="10">
        <v>25</v>
      </c>
      <c r="AD76" s="10"/>
      <c r="AE76" s="10"/>
      <c r="AF76" s="10">
        <v>30</v>
      </c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214">
        <f t="shared" si="1"/>
        <v>55</v>
      </c>
      <c r="AY76" s="214">
        <f t="shared" si="2"/>
        <v>0</v>
      </c>
      <c r="AZ76" s="222">
        <f t="shared" si="3"/>
        <v>0</v>
      </c>
      <c r="BA76" s="101"/>
      <c r="BB76" s="102"/>
      <c r="BC76" s="101"/>
      <c r="BD76" s="103"/>
      <c r="BE76" s="45"/>
      <c r="BF76" s="46"/>
      <c r="BG76" s="45"/>
      <c r="BH76" s="46"/>
      <c r="BI76" s="45"/>
      <c r="BJ76" s="46"/>
    </row>
    <row r="77" spans="1:62" ht="74.25" customHeight="1" x14ac:dyDescent="0.3">
      <c r="A77" s="5" t="s">
        <v>180</v>
      </c>
      <c r="B77" s="6" t="s">
        <v>183</v>
      </c>
      <c r="C77" s="444"/>
      <c r="D77" s="20" t="s">
        <v>186</v>
      </c>
      <c r="E77" s="444"/>
      <c r="F77" s="444"/>
      <c r="G77" s="5" t="s">
        <v>27</v>
      </c>
      <c r="H77" s="7" t="s">
        <v>16</v>
      </c>
      <c r="I77" s="403" t="s">
        <v>177</v>
      </c>
      <c r="J77" s="5" t="s">
        <v>178</v>
      </c>
      <c r="K77" s="5" t="s">
        <v>179</v>
      </c>
      <c r="L77" s="5" t="s">
        <v>139</v>
      </c>
      <c r="M77" s="9" t="s">
        <v>11</v>
      </c>
      <c r="N77" s="10"/>
      <c r="O77" s="10"/>
      <c r="P77" s="62" t="e">
        <f t="shared" si="286"/>
        <v>#DIV/0!</v>
      </c>
      <c r="Q77" s="10">
        <v>1</v>
      </c>
      <c r="R77" s="67">
        <v>0</v>
      </c>
      <c r="S77" s="69">
        <f t="shared" si="62"/>
        <v>0</v>
      </c>
      <c r="T77" s="10"/>
      <c r="U77" s="10"/>
      <c r="V77" s="150"/>
      <c r="W77" s="10">
        <v>1</v>
      </c>
      <c r="X77" s="10">
        <v>2</v>
      </c>
      <c r="Y77" s="27"/>
      <c r="Z77" s="10"/>
      <c r="AA77" s="10"/>
      <c r="AB77" s="10"/>
      <c r="AC77" s="10">
        <v>1</v>
      </c>
      <c r="AD77" s="10"/>
      <c r="AE77" s="10"/>
      <c r="AF77" s="10">
        <v>1</v>
      </c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214">
        <f>SUM(N77+Q77+T77+W77+Z77+AC77+AF77+AI77+AL77+AO77+AR77+AU77)</f>
        <v>4</v>
      </c>
      <c r="AY77" s="214">
        <f t="shared" si="2"/>
        <v>2</v>
      </c>
      <c r="AZ77" s="222">
        <f t="shared" si="3"/>
        <v>0.5</v>
      </c>
      <c r="BA77" s="101"/>
      <c r="BB77" s="102"/>
      <c r="BC77" s="101"/>
      <c r="BD77" s="103" t="s">
        <v>242</v>
      </c>
      <c r="BE77" s="45"/>
      <c r="BF77" s="46"/>
      <c r="BG77" s="45" t="s">
        <v>304</v>
      </c>
      <c r="BH77" s="46" t="s">
        <v>305</v>
      </c>
      <c r="BI77" s="45"/>
      <c r="BJ77" s="46"/>
    </row>
    <row r="78" spans="1:62" s="432" customFormat="1" ht="74.25" customHeight="1" x14ac:dyDescent="0.3">
      <c r="A78" s="406" t="s">
        <v>180</v>
      </c>
      <c r="B78" s="407" t="s">
        <v>183</v>
      </c>
      <c r="C78" s="444"/>
      <c r="D78" s="408" t="s">
        <v>186</v>
      </c>
      <c r="E78" s="491" t="s">
        <v>201</v>
      </c>
      <c r="F78" s="491"/>
      <c r="G78" s="491"/>
      <c r="H78" s="491"/>
      <c r="I78" s="491"/>
      <c r="J78" s="491"/>
      <c r="K78" s="491"/>
      <c r="L78" s="491"/>
      <c r="M78" s="409" t="s">
        <v>228</v>
      </c>
      <c r="N78" s="410">
        <f>SUM(N76)</f>
        <v>0</v>
      </c>
      <c r="O78" s="410">
        <f>SUM(O76)</f>
        <v>0</v>
      </c>
      <c r="P78" s="423" t="e">
        <f>+O78/N78</f>
        <v>#DIV/0!</v>
      </c>
      <c r="Q78" s="410">
        <f t="shared" ref="Q78:R78" si="287">SUM(Q76)</f>
        <v>0</v>
      </c>
      <c r="R78" s="410">
        <f t="shared" si="287"/>
        <v>0</v>
      </c>
      <c r="S78" s="423" t="e">
        <f t="shared" ref="S78" si="288">+R78/Q78</f>
        <v>#DIV/0!</v>
      </c>
      <c r="T78" s="410">
        <f t="shared" ref="T78:U78" si="289">SUM(T76)</f>
        <v>0</v>
      </c>
      <c r="U78" s="410">
        <f t="shared" si="289"/>
        <v>0</v>
      </c>
      <c r="V78" s="423" t="e">
        <f t="shared" ref="V78" si="290">+U78/T78</f>
        <v>#DIV/0!</v>
      </c>
      <c r="W78" s="410">
        <f t="shared" ref="W78:X78" si="291">SUM(W76)</f>
        <v>0</v>
      </c>
      <c r="X78" s="410">
        <f t="shared" si="291"/>
        <v>0</v>
      </c>
      <c r="Y78" s="423" t="e">
        <f t="shared" ref="Y78" si="292">+X78/W78</f>
        <v>#DIV/0!</v>
      </c>
      <c r="Z78" s="410">
        <f t="shared" ref="Z78:AA78" si="293">SUM(Z76)</f>
        <v>0</v>
      </c>
      <c r="AA78" s="410">
        <f t="shared" si="293"/>
        <v>0</v>
      </c>
      <c r="AB78" s="423" t="e">
        <f t="shared" ref="AB78" si="294">+AA78/Z78</f>
        <v>#DIV/0!</v>
      </c>
      <c r="AC78" s="410">
        <f t="shared" ref="AC78:AD78" si="295">SUM(AC76)</f>
        <v>25</v>
      </c>
      <c r="AD78" s="410">
        <f t="shared" si="295"/>
        <v>0</v>
      </c>
      <c r="AE78" s="423">
        <f t="shared" ref="AE78" si="296">+AD78/AC78</f>
        <v>0</v>
      </c>
      <c r="AF78" s="410">
        <f t="shared" ref="AF78:AG78" si="297">SUM(AF76)</f>
        <v>30</v>
      </c>
      <c r="AG78" s="410">
        <f t="shared" si="297"/>
        <v>0</v>
      </c>
      <c r="AH78" s="423">
        <f t="shared" ref="AH78" si="298">+AG78/AF78</f>
        <v>0</v>
      </c>
      <c r="AI78" s="410">
        <f t="shared" ref="AI78:AJ78" si="299">SUM(AI76)</f>
        <v>0</v>
      </c>
      <c r="AJ78" s="410">
        <f t="shared" si="299"/>
        <v>0</v>
      </c>
      <c r="AK78" s="423" t="e">
        <f t="shared" ref="AK78" si="300">+AJ78/AI78</f>
        <v>#DIV/0!</v>
      </c>
      <c r="AL78" s="410">
        <f t="shared" ref="AL78:AM78" si="301">SUM(AL76)</f>
        <v>0</v>
      </c>
      <c r="AM78" s="410">
        <f t="shared" si="301"/>
        <v>0</v>
      </c>
      <c r="AN78" s="423" t="e">
        <f t="shared" ref="AN78" si="302">+AM78/AL78</f>
        <v>#DIV/0!</v>
      </c>
      <c r="AO78" s="410">
        <f t="shared" ref="AO78:AP78" si="303">SUM(AO76)</f>
        <v>0</v>
      </c>
      <c r="AP78" s="410">
        <f t="shared" si="303"/>
        <v>0</v>
      </c>
      <c r="AQ78" s="423" t="e">
        <f t="shared" ref="AQ78" si="304">+AP78/AO78</f>
        <v>#DIV/0!</v>
      </c>
      <c r="AR78" s="410">
        <f t="shared" ref="AR78:AS78" si="305">SUM(AR76)</f>
        <v>0</v>
      </c>
      <c r="AS78" s="410">
        <f t="shared" si="305"/>
        <v>0</v>
      </c>
      <c r="AT78" s="423" t="e">
        <f t="shared" ref="AT78" si="306">+AS78/AR78</f>
        <v>#DIV/0!</v>
      </c>
      <c r="AU78" s="410">
        <f t="shared" ref="AU78:AV78" si="307">SUM(AU76)</f>
        <v>0</v>
      </c>
      <c r="AV78" s="410">
        <f t="shared" si="307"/>
        <v>0</v>
      </c>
      <c r="AW78" s="423" t="e">
        <f t="shared" ref="AW78" si="308">+AV78/AU78</f>
        <v>#DIV/0!</v>
      </c>
      <c r="AX78" s="410">
        <f t="shared" ref="AX78:AY78" si="309">SUM(AX76)</f>
        <v>55</v>
      </c>
      <c r="AY78" s="410">
        <f t="shared" si="309"/>
        <v>0</v>
      </c>
      <c r="AZ78" s="423">
        <f t="shared" ref="AZ78:AZ80" si="310">+AY78/AX78</f>
        <v>0</v>
      </c>
      <c r="BA78" s="411"/>
      <c r="BB78" s="412"/>
      <c r="BC78" s="413"/>
      <c r="BD78" s="414"/>
      <c r="BE78" s="415"/>
      <c r="BF78" s="416"/>
      <c r="BG78" s="415"/>
      <c r="BH78" s="416"/>
      <c r="BI78" s="415"/>
      <c r="BJ78" s="416"/>
    </row>
    <row r="79" spans="1:62" s="433" customFormat="1" ht="74.25" customHeight="1" x14ac:dyDescent="0.3">
      <c r="A79" s="355"/>
      <c r="B79" s="356"/>
      <c r="C79" s="306"/>
      <c r="D79" s="308" t="s">
        <v>186</v>
      </c>
      <c r="E79" s="369"/>
      <c r="F79" s="369"/>
      <c r="G79" s="369"/>
      <c r="H79" s="369"/>
      <c r="I79" s="369"/>
      <c r="J79" s="369"/>
      <c r="K79" s="369"/>
      <c r="L79" s="417"/>
      <c r="M79" s="424" t="s">
        <v>307</v>
      </c>
      <c r="N79" s="268">
        <v>4000</v>
      </c>
      <c r="O79" s="325"/>
      <c r="P79" s="362">
        <f>+O79/N79</f>
        <v>0</v>
      </c>
      <c r="Q79" s="268">
        <v>4000</v>
      </c>
      <c r="R79" s="325">
        <v>0</v>
      </c>
      <c r="S79" s="325"/>
      <c r="T79" s="325">
        <v>4000</v>
      </c>
      <c r="U79" s="325"/>
      <c r="V79" s="325"/>
      <c r="W79" s="325">
        <v>4000</v>
      </c>
      <c r="X79" s="325">
        <f>+'[1]ABRIL PPTO'!$M$32</f>
        <v>1000</v>
      </c>
      <c r="Y79" s="325"/>
      <c r="Z79" s="325">
        <v>4000</v>
      </c>
      <c r="AA79" s="325"/>
      <c r="AB79" s="325"/>
      <c r="AC79" s="325">
        <v>4000</v>
      </c>
      <c r="AD79" s="325"/>
      <c r="AE79" s="325"/>
      <c r="AF79" s="325">
        <v>4000</v>
      </c>
      <c r="AG79" s="325"/>
      <c r="AH79" s="325"/>
      <c r="AI79" s="325">
        <v>4000</v>
      </c>
      <c r="AJ79" s="325"/>
      <c r="AK79" s="325"/>
      <c r="AL79" s="325">
        <v>0</v>
      </c>
      <c r="AM79" s="325"/>
      <c r="AN79" s="325"/>
      <c r="AO79" s="325">
        <v>0</v>
      </c>
      <c r="AP79" s="325"/>
      <c r="AQ79" s="325"/>
      <c r="AR79" s="325">
        <v>0</v>
      </c>
      <c r="AS79" s="325"/>
      <c r="AT79" s="325"/>
      <c r="AU79" s="325">
        <v>0</v>
      </c>
      <c r="AV79" s="268"/>
      <c r="AW79" s="268"/>
      <c r="AX79" s="267">
        <f t="shared" ref="AX79" si="311">SUM(N79+Q79+T79+W79+Z79+AC79+AF79+AI79+AL79+AO79+AR79+AU79)</f>
        <v>32000</v>
      </c>
      <c r="AY79" s="267">
        <f t="shared" ref="AY79:AY80" si="312">SUM(O79+R79+U79+X79+AA79+AD79+AG79+AJ79+AM79+AP79+AS79+AV79)</f>
        <v>1000</v>
      </c>
      <c r="AZ79" s="290">
        <f t="shared" si="310"/>
        <v>3.125E-2</v>
      </c>
      <c r="BA79" s="418"/>
      <c r="BB79" s="418"/>
      <c r="BC79" s="418"/>
      <c r="BD79" s="418"/>
      <c r="BE79" s="419"/>
      <c r="BF79" s="419"/>
      <c r="BG79" s="419"/>
      <c r="BH79" s="419"/>
      <c r="BI79" s="419"/>
      <c r="BJ79" s="419"/>
    </row>
    <row r="80" spans="1:62" s="433" customFormat="1" ht="74.25" customHeight="1" x14ac:dyDescent="0.3">
      <c r="A80" s="342"/>
      <c r="B80" s="343"/>
      <c r="C80" s="314"/>
      <c r="D80" s="316" t="s">
        <v>186</v>
      </c>
      <c r="E80" s="354"/>
      <c r="F80" s="354"/>
      <c r="G80" s="354"/>
      <c r="H80" s="354"/>
      <c r="I80" s="354"/>
      <c r="J80" s="354"/>
      <c r="K80" s="354"/>
      <c r="L80" s="420"/>
      <c r="M80" s="425" t="s">
        <v>278</v>
      </c>
      <c r="N80" s="283">
        <f>SUM(N79)</f>
        <v>4000</v>
      </c>
      <c r="O80" s="283">
        <f>SUM(O79)</f>
        <v>0</v>
      </c>
      <c r="P80" s="348">
        <f>+O80/N80</f>
        <v>0</v>
      </c>
      <c r="Q80" s="283">
        <f t="shared" ref="Q80:R80" si="313">SUM(Q79)</f>
        <v>4000</v>
      </c>
      <c r="R80" s="283">
        <f t="shared" si="313"/>
        <v>0</v>
      </c>
      <c r="S80" s="348">
        <f t="shared" ref="S80" si="314">+R80/Q80</f>
        <v>0</v>
      </c>
      <c r="T80" s="283">
        <f t="shared" ref="T80:U80" si="315">SUM(T79)</f>
        <v>4000</v>
      </c>
      <c r="U80" s="283">
        <f t="shared" si="315"/>
        <v>0</v>
      </c>
      <c r="V80" s="348">
        <f t="shared" ref="V80" si="316">+U80/T80</f>
        <v>0</v>
      </c>
      <c r="W80" s="283">
        <f t="shared" ref="W80:X80" si="317">SUM(W79)</f>
        <v>4000</v>
      </c>
      <c r="X80" s="283">
        <f t="shared" si="317"/>
        <v>1000</v>
      </c>
      <c r="Y80" s="348">
        <f t="shared" ref="Y80" si="318">+X80/W80</f>
        <v>0.25</v>
      </c>
      <c r="Z80" s="283">
        <f t="shared" ref="Z80:AA80" si="319">SUM(Z79)</f>
        <v>4000</v>
      </c>
      <c r="AA80" s="283">
        <f t="shared" si="319"/>
        <v>0</v>
      </c>
      <c r="AB80" s="348">
        <f t="shared" ref="AB80" si="320">+AA80/Z80</f>
        <v>0</v>
      </c>
      <c r="AC80" s="283">
        <f t="shared" ref="AC80:AD80" si="321">SUM(AC79)</f>
        <v>4000</v>
      </c>
      <c r="AD80" s="283">
        <f t="shared" si="321"/>
        <v>0</v>
      </c>
      <c r="AE80" s="348">
        <f t="shared" ref="AE80" si="322">+AD80/AC80</f>
        <v>0</v>
      </c>
      <c r="AF80" s="283">
        <f t="shared" ref="AF80:AG80" si="323">SUM(AF79)</f>
        <v>4000</v>
      </c>
      <c r="AG80" s="283">
        <f t="shared" si="323"/>
        <v>0</v>
      </c>
      <c r="AH80" s="348">
        <f t="shared" ref="AH80" si="324">+AG80/AF80</f>
        <v>0</v>
      </c>
      <c r="AI80" s="283">
        <f t="shared" ref="AI80:AJ80" si="325">SUM(AI79)</f>
        <v>4000</v>
      </c>
      <c r="AJ80" s="283">
        <f t="shared" si="325"/>
        <v>0</v>
      </c>
      <c r="AK80" s="348">
        <f t="shared" ref="AK80" si="326">+AJ80/AI80</f>
        <v>0</v>
      </c>
      <c r="AL80" s="283">
        <f t="shared" ref="AL80:AM80" si="327">SUM(AL79)</f>
        <v>0</v>
      </c>
      <c r="AM80" s="283">
        <f t="shared" si="327"/>
        <v>0</v>
      </c>
      <c r="AN80" s="348" t="e">
        <f t="shared" ref="AN80" si="328">+AM80/AL80</f>
        <v>#DIV/0!</v>
      </c>
      <c r="AO80" s="283">
        <f t="shared" ref="AO80:AP80" si="329">SUM(AO79)</f>
        <v>0</v>
      </c>
      <c r="AP80" s="283">
        <f t="shared" si="329"/>
        <v>0</v>
      </c>
      <c r="AQ80" s="348" t="e">
        <f t="shared" ref="AQ80" si="330">+AP80/AO80</f>
        <v>#DIV/0!</v>
      </c>
      <c r="AR80" s="283">
        <f t="shared" ref="AR80:AS80" si="331">SUM(AR79)</f>
        <v>0</v>
      </c>
      <c r="AS80" s="283">
        <f t="shared" si="331"/>
        <v>0</v>
      </c>
      <c r="AT80" s="348" t="e">
        <f t="shared" ref="AT80" si="332">+AS80/AR80</f>
        <v>#DIV/0!</v>
      </c>
      <c r="AU80" s="283">
        <f t="shared" ref="AU80:AV80" si="333">SUM(AU79)</f>
        <v>0</v>
      </c>
      <c r="AV80" s="283">
        <f t="shared" si="333"/>
        <v>0</v>
      </c>
      <c r="AW80" s="348" t="e">
        <f t="shared" ref="AW80" si="334">+AV80/AU80</f>
        <v>#DIV/0!</v>
      </c>
      <c r="AX80" s="282">
        <f>SUM(N80+Q80+T80+W80+Z80+AC80+AF80+AI80+AL80+AO80+AR80+AU80)</f>
        <v>32000</v>
      </c>
      <c r="AY80" s="282">
        <f t="shared" si="312"/>
        <v>1000</v>
      </c>
      <c r="AZ80" s="291">
        <f t="shared" si="310"/>
        <v>3.125E-2</v>
      </c>
      <c r="BA80" s="421"/>
      <c r="BB80" s="421"/>
      <c r="BC80" s="421"/>
      <c r="BD80" s="421"/>
      <c r="BE80" s="422"/>
      <c r="BF80" s="422"/>
      <c r="BG80" s="422"/>
      <c r="BH80" s="422"/>
      <c r="BI80" s="422"/>
      <c r="BJ80" s="422"/>
    </row>
    <row r="81" spans="1:62" s="432" customFormat="1" ht="74.25" customHeight="1" x14ac:dyDescent="0.3">
      <c r="A81" s="232"/>
      <c r="B81" s="233"/>
      <c r="C81" s="128"/>
      <c r="D81" s="234"/>
      <c r="E81" s="133"/>
      <c r="F81" s="133"/>
      <c r="G81" s="133"/>
      <c r="H81" s="133"/>
      <c r="I81" s="133"/>
      <c r="J81" s="133"/>
      <c r="K81" s="133"/>
      <c r="L81" s="133"/>
      <c r="M81" s="133"/>
      <c r="N81" s="235"/>
      <c r="O81" s="235"/>
      <c r="P81" s="236"/>
      <c r="Q81" s="235"/>
      <c r="R81" s="235"/>
      <c r="S81" s="236"/>
      <c r="T81" s="235"/>
      <c r="U81" s="235"/>
      <c r="V81" s="235"/>
      <c r="W81" s="235"/>
      <c r="X81" s="235"/>
      <c r="Y81" s="237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  <c r="AP81" s="235"/>
      <c r="AQ81" s="235"/>
      <c r="AR81" s="235"/>
      <c r="AS81" s="235"/>
      <c r="AT81" s="235"/>
      <c r="AU81" s="235"/>
      <c r="AV81" s="235"/>
      <c r="AW81" s="235"/>
      <c r="AX81" s="238"/>
      <c r="AY81" s="238"/>
      <c r="AZ81" s="239"/>
      <c r="BA81" s="240"/>
      <c r="BB81" s="241"/>
      <c r="BC81" s="241"/>
      <c r="BD81" s="241"/>
      <c r="BE81" s="242"/>
      <c r="BF81" s="242"/>
      <c r="BG81" s="242"/>
      <c r="BH81" s="242"/>
      <c r="BI81" s="242"/>
      <c r="BJ81" s="242"/>
    </row>
    <row r="82" spans="1:62" x14ac:dyDescent="0.3">
      <c r="D82" s="386"/>
    </row>
    <row r="83" spans="1:62" ht="45" hidden="1" customHeight="1" x14ac:dyDescent="0.3">
      <c r="M83" s="6" t="s">
        <v>311</v>
      </c>
      <c r="N83" s="23">
        <f>SUM(N78,N71,N62,N54,N50,N43,N35,N28,N23,N9)</f>
        <v>14</v>
      </c>
      <c r="O83" s="23">
        <f>SUM(O78,O71,O62,O54,O50,O43,O35,O28,O23,O9)</f>
        <v>19</v>
      </c>
      <c r="P83" s="65"/>
      <c r="Q83" s="60">
        <f>SUM(Q78,Q71,Q62,Q54,Q50,Q43,Q35,Q28,Q23,Q9)</f>
        <v>24</v>
      </c>
      <c r="R83" s="60">
        <f>SUM(R78,R71,R62,R54,R50,R43,R35,R28,R23,R9)</f>
        <v>19</v>
      </c>
      <c r="S83" s="65"/>
      <c r="T83" s="60">
        <f>SUM(T78,T71,T62,T54,T50,T43,T35,T28,T23,T9)</f>
        <v>32</v>
      </c>
      <c r="U83" s="60">
        <f>SUM(U78,U71,U62,U54,U50,U43,U35,U28,U23,U9)</f>
        <v>35</v>
      </c>
      <c r="V83" s="60"/>
      <c r="W83" s="60">
        <f>SUM(W78,W71,W62,W54,W50,W43,W35,W28,W23,W9)</f>
        <v>26</v>
      </c>
      <c r="X83" s="60"/>
      <c r="Y83" s="229" t="e">
        <f>SUM(Y78,Y71,Y62,Y54,Y50,Y43,Y35,Y28,Y23,Y9)</f>
        <v>#DIV/0!</v>
      </c>
      <c r="Z83" s="60">
        <f>SUM(Z78,Z71,Z62,Z54,Z50,Z43,Z35,Z28,Z23,Z9)</f>
        <v>19</v>
      </c>
      <c r="AA83" s="60"/>
      <c r="AB83" s="60" t="e">
        <f>SUM(AB78,AB71,AB62,AB54,AB50,AB43,AB35,AB28,AB23,AB9)</f>
        <v>#DIV/0!</v>
      </c>
      <c r="AC83" s="60">
        <f>SUM(AC78,AC71,AC62,AC54,AC50,AC43,AC35,AC28,AC23,AC9)</f>
        <v>60</v>
      </c>
      <c r="AD83" s="60"/>
      <c r="AE83" s="60" t="e">
        <f>SUM(AE78,AE71,AE62,AE54,AE50,AE43,AE35,AE28,AE23,AE9)</f>
        <v>#DIV/0!</v>
      </c>
      <c r="AF83" s="60">
        <f>SUM(AF78,AF71,AF62,AF54,AF50,AF43,AF35,AF28,AF23,AF9)</f>
        <v>52</v>
      </c>
      <c r="AG83" s="60"/>
      <c r="AH83" s="60" t="e">
        <f>SUM(AH78,AH71,AH62,AH54,AH50,AH43,AH35,AH28,AH23,AH9)</f>
        <v>#DIV/0!</v>
      </c>
      <c r="AI83" s="60">
        <f>SUM(AI78,AI71,AI62,AI54,AI50,AI43,AI35,AI28,AI23,AI9)</f>
        <v>22</v>
      </c>
      <c r="AJ83" s="60"/>
      <c r="AK83" s="60"/>
      <c r="AL83" s="60">
        <f>SUM(AL78,AL71,AL62,AL54,AL50,AL43,AL35,AL28,AL23,AL9)</f>
        <v>30</v>
      </c>
      <c r="AM83" s="60"/>
      <c r="AN83" s="60"/>
      <c r="AO83" s="60">
        <f>SUM(AO78,AO71,AO62,AO54,AO50,AO43,AO35,AO28,AO23,AO9)</f>
        <v>22</v>
      </c>
      <c r="AP83" s="60"/>
      <c r="AQ83" s="60"/>
      <c r="AR83" s="60">
        <f>SUM(AR78,AR71,AR62,AR54,AR50,AR43,AR35,AR28,AR23,AR9)</f>
        <v>21</v>
      </c>
      <c r="AS83" s="60"/>
      <c r="AT83" s="60"/>
      <c r="AU83" s="60">
        <f>SUM(AU78,AU71,AU62,AU54,AU50,AU43,AU35,AU28,AU23,AU9)</f>
        <v>22</v>
      </c>
      <c r="AV83" s="60"/>
      <c r="AW83" s="60"/>
      <c r="AX83" s="60">
        <f>SUM(AX78,AX71,AX62,AX54,AX50,AX43,AX35,AX28,AX23,AX9)</f>
        <v>344</v>
      </c>
      <c r="AY83" s="60">
        <f>SUM(AY78,AY71,AY62,AY54,AY50,AY43,AY35,AY28,AY23,AY9)</f>
        <v>90</v>
      </c>
      <c r="AZ83" s="61">
        <f>+AY83/AX83</f>
        <v>0.26162790697674421</v>
      </c>
    </row>
    <row r="84" spans="1:62" ht="45" customHeight="1" x14ac:dyDescent="0.3">
      <c r="M84" s="503" t="s">
        <v>315</v>
      </c>
      <c r="N84" s="503"/>
      <c r="O84" s="503"/>
      <c r="P84" s="503"/>
      <c r="Q84" s="503"/>
      <c r="R84" s="503"/>
      <c r="S84" s="503"/>
    </row>
    <row r="85" spans="1:62" ht="44.25" customHeight="1" x14ac:dyDescent="0.3">
      <c r="M85" s="32" t="s">
        <v>311</v>
      </c>
      <c r="N85" s="426">
        <f>SUM(N11+N18+N25+N30+N37+N45+N51+N56)</f>
        <v>89444.38</v>
      </c>
      <c r="O85" s="426">
        <f>SUM(O11+O18+O25+O30+O37+O45+O51+O56)</f>
        <v>84240.12</v>
      </c>
      <c r="P85" s="426"/>
      <c r="Q85" s="426">
        <f t="shared" ref="Q85:R85" si="335">SUM(Q11+Q18+Q25+Q30+Q37+Q45+Q51+Q56)</f>
        <v>89444.38</v>
      </c>
      <c r="R85" s="426">
        <f t="shared" si="335"/>
        <v>84194.9</v>
      </c>
      <c r="S85" s="426"/>
      <c r="T85" s="426">
        <f t="shared" ref="T85:U85" si="336">SUM(T11+T18+T25+T30+T37+T45+T51+T56)</f>
        <v>89294.38</v>
      </c>
      <c r="U85" s="426">
        <f t="shared" si="336"/>
        <v>84176.59</v>
      </c>
      <c r="V85" s="426"/>
      <c r="W85" s="426">
        <f t="shared" ref="W85:X85" si="337">SUM(W11+W18+W25+W30+W37+W45+W51+W56)</f>
        <v>89294.38</v>
      </c>
      <c r="X85" s="426">
        <f t="shared" si="337"/>
        <v>90026.42</v>
      </c>
      <c r="Y85" s="426"/>
    </row>
    <row r="86" spans="1:62" ht="44.25" customHeight="1" x14ac:dyDescent="0.3">
      <c r="M86" s="32" t="s">
        <v>312</v>
      </c>
      <c r="N86" s="426">
        <f t="shared" ref="N86" si="338">SUM(N10+N17+N24+N29+N36+N44+N55+N63+N72+N79)</f>
        <v>125350</v>
      </c>
      <c r="O86" s="426">
        <f>SUM(O10+O17+O24+O29+O36+O44+O55+O63+O72+O79)</f>
        <v>0</v>
      </c>
      <c r="P86" s="426"/>
      <c r="Q86" s="426">
        <f t="shared" ref="Q86:U86" si="339">SUM(Q10+Q17+Q24+Q29+Q36+Q44+Q55+Q63+Q72+Q79)</f>
        <v>133132.5</v>
      </c>
      <c r="R86" s="426">
        <f t="shared" si="339"/>
        <v>8030.28</v>
      </c>
      <c r="S86" s="426"/>
      <c r="T86" s="426">
        <f t="shared" si="339"/>
        <v>132982.5</v>
      </c>
      <c r="U86" s="426">
        <f t="shared" si="339"/>
        <v>74198</v>
      </c>
      <c r="V86" s="426"/>
      <c r="W86" s="426">
        <f t="shared" ref="W86:X86" si="340">SUM(W10+W17+W24+W29+W36+W44+W55+W63+W72+W79)</f>
        <v>132040</v>
      </c>
      <c r="X86" s="426">
        <f t="shared" si="340"/>
        <v>51588.27</v>
      </c>
      <c r="Y86" s="426"/>
    </row>
    <row r="87" spans="1:62" ht="48" customHeight="1" x14ac:dyDescent="0.3">
      <c r="M87" s="307" t="s">
        <v>278</v>
      </c>
      <c r="N87" s="427">
        <f t="shared" ref="N87" si="341">SUM(N85:N86)</f>
        <v>214794.38</v>
      </c>
      <c r="O87" s="427">
        <f>SUM(O85:O86)</f>
        <v>84240.12</v>
      </c>
      <c r="P87" s="427"/>
      <c r="Q87" s="427">
        <f t="shared" ref="Q87:R87" si="342">SUM(Q85:Q86)</f>
        <v>222576.88</v>
      </c>
      <c r="R87" s="427">
        <f t="shared" si="342"/>
        <v>92225.18</v>
      </c>
      <c r="S87" s="427"/>
      <c r="T87" s="427">
        <f t="shared" ref="T87:U87" si="343">SUM(T85:T86)</f>
        <v>222276.88</v>
      </c>
      <c r="U87" s="427">
        <f t="shared" si="343"/>
        <v>158374.59</v>
      </c>
      <c r="V87" s="427"/>
      <c r="W87" s="427">
        <f>SUM(W85:W86)</f>
        <v>221334.38</v>
      </c>
      <c r="X87" s="427">
        <f t="shared" ref="X87" si="344">SUM(X85:X86)</f>
        <v>141614.69</v>
      </c>
      <c r="Y87" s="427"/>
    </row>
  </sheetData>
  <mergeCells count="59">
    <mergeCell ref="E54:L54"/>
    <mergeCell ref="C58:C62"/>
    <mergeCell ref="E58:E61"/>
    <mergeCell ref="E62:L62"/>
    <mergeCell ref="M84:S84"/>
    <mergeCell ref="C74:C78"/>
    <mergeCell ref="E74:E77"/>
    <mergeCell ref="F74:F77"/>
    <mergeCell ref="E78:L78"/>
    <mergeCell ref="C32:C35"/>
    <mergeCell ref="E32:E34"/>
    <mergeCell ref="F32:F34"/>
    <mergeCell ref="E35:L35"/>
    <mergeCell ref="C65:C71"/>
    <mergeCell ref="E65:E70"/>
    <mergeCell ref="E71:L71"/>
    <mergeCell ref="C39:C43"/>
    <mergeCell ref="E39:E42"/>
    <mergeCell ref="F39:F41"/>
    <mergeCell ref="E43:L43"/>
    <mergeCell ref="C47:C50"/>
    <mergeCell ref="E47:E49"/>
    <mergeCell ref="F47:F49"/>
    <mergeCell ref="E50:L50"/>
    <mergeCell ref="C53:C54"/>
    <mergeCell ref="C20:C23"/>
    <mergeCell ref="E20:E22"/>
    <mergeCell ref="E23:L23"/>
    <mergeCell ref="C27:C28"/>
    <mergeCell ref="E28:L28"/>
    <mergeCell ref="BE4:BE5"/>
    <mergeCell ref="A4:L4"/>
    <mergeCell ref="M4:AU4"/>
    <mergeCell ref="AX4:AX5"/>
    <mergeCell ref="C13:C16"/>
    <mergeCell ref="E13:E15"/>
    <mergeCell ref="F13:F15"/>
    <mergeCell ref="E16:L16"/>
    <mergeCell ref="C6:C9"/>
    <mergeCell ref="E6:E8"/>
    <mergeCell ref="F6:F8"/>
    <mergeCell ref="E9:L9"/>
    <mergeCell ref="BA4:BA5"/>
    <mergeCell ref="BI3:BJ3"/>
    <mergeCell ref="BI4:BI5"/>
    <mergeCell ref="BJ4:BJ5"/>
    <mergeCell ref="AZ4:AZ5"/>
    <mergeCell ref="D1:AZ2"/>
    <mergeCell ref="BA3:BB3"/>
    <mergeCell ref="BC3:BD3"/>
    <mergeCell ref="BE3:BF3"/>
    <mergeCell ref="AY4:AY5"/>
    <mergeCell ref="BG3:BH3"/>
    <mergeCell ref="BF4:BF5"/>
    <mergeCell ref="BG4:BG5"/>
    <mergeCell ref="BH4:BH5"/>
    <mergeCell ref="BB4:BB5"/>
    <mergeCell ref="BC4:BC5"/>
    <mergeCell ref="BD4:BD5"/>
  </mergeCells>
  <phoneticPr fontId="32" type="noConversion"/>
  <dataValidations disablePrompts="1" count="1">
    <dataValidation type="list" allowBlank="1" showInputMessage="1" showErrorMessage="1" sqref="G6:G8 G13:G15 G27 G47:G49 G53 G20:G22 G32:G34 G39:G42 G65:G70 G74:G77 G58:G61" xr:uid="{BD0FF158-F639-4B35-A57D-A6B60BE90D16}">
      <formula1>"Muy Alta, Alta, Media"</formula1>
    </dataValidation>
  </dataValidations>
  <pageMargins left="0.7" right="0.7" top="0.75" bottom="0.75" header="0.3" footer="0.3"/>
  <pageSetup paperSize="9" scale="10" fitToHeight="0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4401E-8C11-4AFE-9E26-BA8427E93B31}">
  <sheetPr>
    <tabColor rgb="FFFF0000"/>
    <pageSetUpPr fitToPage="1"/>
  </sheetPr>
  <dimension ref="A1:BJ87"/>
  <sheetViews>
    <sheetView showGridLines="0" tabSelected="1" topLeftCell="D1" zoomScale="40" zoomScaleNormal="40" zoomScalePageLayoutView="71" workbookViewId="0">
      <pane xSplit="6" ySplit="5" topLeftCell="AX6" activePane="bottomRight" state="frozen"/>
      <selection activeCell="E1" sqref="E1"/>
      <selection pane="topRight" activeCell="J1" sqref="J1"/>
      <selection pane="bottomLeft" activeCell="E7" sqref="E7"/>
      <selection pane="bottomRight" activeCell="BQ28" sqref="BQ28"/>
    </sheetView>
  </sheetViews>
  <sheetFormatPr baseColWidth="10" defaultColWidth="11.44140625" defaultRowHeight="23.4" outlineLevelCol="1" x14ac:dyDescent="0.3"/>
  <cols>
    <col min="1" max="1" width="66.44140625" style="199" hidden="1" customWidth="1"/>
    <col min="2" max="2" width="96.6640625" style="199" hidden="1" customWidth="1"/>
    <col min="3" max="3" width="70" style="199" hidden="1" customWidth="1"/>
    <col min="4" max="4" width="35" style="199" customWidth="1"/>
    <col min="5" max="5" width="55.5546875" style="387" customWidth="1"/>
    <col min="6" max="6" width="19.44140625" style="386" customWidth="1"/>
    <col min="7" max="7" width="13.33203125" style="199" hidden="1" customWidth="1"/>
    <col min="8" max="8" width="17.33203125" style="199" customWidth="1"/>
    <col min="9" max="9" width="90.44140625" style="199" customWidth="1"/>
    <col min="10" max="10" width="111.6640625" style="199" customWidth="1" outlineLevel="1"/>
    <col min="11" max="11" width="81.88671875" style="199" customWidth="1" outlineLevel="1"/>
    <col min="12" max="12" width="22" style="199" customWidth="1"/>
    <col min="13" max="13" width="33.109375" style="388" customWidth="1"/>
    <col min="14" max="14" width="30.5546875" style="199" hidden="1" customWidth="1"/>
    <col min="15" max="15" width="28.88671875" style="199" hidden="1" customWidth="1"/>
    <col min="16" max="16" width="26.109375" style="389" hidden="1" customWidth="1"/>
    <col min="17" max="17" width="28.44140625" style="199" hidden="1" customWidth="1"/>
    <col min="18" max="18" width="25.5546875" style="199" hidden="1" customWidth="1"/>
    <col min="19" max="19" width="26.109375" style="389" hidden="1" customWidth="1"/>
    <col min="20" max="20" width="27.44140625" style="390" hidden="1" customWidth="1"/>
    <col min="21" max="21" width="31.33203125" style="390" hidden="1" customWidth="1"/>
    <col min="22" max="22" width="39.109375" style="390" hidden="1" customWidth="1"/>
    <col min="23" max="23" width="29.88671875" style="199" hidden="1" customWidth="1" outlineLevel="1"/>
    <col min="24" max="24" width="32.44140625" style="199" hidden="1" customWidth="1" outlineLevel="1"/>
    <col min="25" max="25" width="32.44140625" style="391" hidden="1" customWidth="1" outlineLevel="1"/>
    <col min="26" max="26" width="29.88671875" style="199" customWidth="1" outlineLevel="1"/>
    <col min="27" max="27" width="24.88671875" style="199" customWidth="1" outlineLevel="1"/>
    <col min="28" max="28" width="17.6640625" style="199" customWidth="1" outlineLevel="1"/>
    <col min="29" max="29" width="32.6640625" style="199" hidden="1" customWidth="1" outlineLevel="1"/>
    <col min="30" max="30" width="19.88671875" style="199" hidden="1" customWidth="1" outlineLevel="1"/>
    <col min="31" max="31" width="17.6640625" style="199" hidden="1" customWidth="1" outlineLevel="1"/>
    <col min="32" max="32" width="24.109375" style="2" hidden="1" customWidth="1" outlineLevel="1"/>
    <col min="33" max="34" width="17.6640625" style="2" hidden="1" customWidth="1" outlineLevel="1"/>
    <col min="35" max="35" width="27" style="199" hidden="1" customWidth="1" outlineLevel="1"/>
    <col min="36" max="37" width="17.6640625" style="199" hidden="1" customWidth="1" outlineLevel="1"/>
    <col min="38" max="38" width="23.109375" style="199" hidden="1" customWidth="1" outlineLevel="1"/>
    <col min="39" max="40" width="17.6640625" style="199" hidden="1" customWidth="1" outlineLevel="1"/>
    <col min="41" max="41" width="23.109375" style="199" hidden="1" customWidth="1" outlineLevel="1"/>
    <col min="42" max="43" width="17.6640625" style="199" hidden="1" customWidth="1" outlineLevel="1"/>
    <col min="44" max="44" width="23.44140625" style="2" hidden="1" customWidth="1" outlineLevel="1"/>
    <col min="45" max="46" width="17.6640625" style="2" hidden="1" customWidth="1" outlineLevel="1"/>
    <col min="47" max="47" width="22" style="199" hidden="1" customWidth="1" outlineLevel="1"/>
    <col min="48" max="49" width="11.44140625" style="199" hidden="1" customWidth="1" outlineLevel="1"/>
    <col min="50" max="50" width="34.5546875" style="379" hidden="1" customWidth="1"/>
    <col min="51" max="52" width="22.44140625" style="379" hidden="1" customWidth="1"/>
    <col min="53" max="53" width="63.88671875" style="200" hidden="1" customWidth="1"/>
    <col min="54" max="54" width="65.33203125" style="200" hidden="1" customWidth="1"/>
    <col min="55" max="55" width="49.5546875" style="200" hidden="1" customWidth="1"/>
    <col min="56" max="56" width="105.33203125" style="200" hidden="1" customWidth="1"/>
    <col min="57" max="58" width="53.44140625" style="199" hidden="1" customWidth="1"/>
    <col min="59" max="59" width="46.6640625" style="199" hidden="1" customWidth="1"/>
    <col min="60" max="60" width="51.44140625" style="199" hidden="1" customWidth="1"/>
    <col min="61" max="61" width="46.6640625" style="199" customWidth="1"/>
    <col min="62" max="62" width="51.44140625" style="199" customWidth="1"/>
    <col min="63" max="16384" width="11.44140625" style="199"/>
  </cols>
  <sheetData>
    <row r="1" spans="1:62" ht="34.5" customHeight="1" x14ac:dyDescent="0.3">
      <c r="D1" s="455" t="s">
        <v>217</v>
      </c>
      <c r="E1" s="455"/>
      <c r="F1" s="455"/>
      <c r="G1" s="455"/>
      <c r="H1" s="455"/>
      <c r="I1" s="455"/>
      <c r="J1" s="455"/>
      <c r="K1" s="455"/>
      <c r="L1" s="455"/>
      <c r="M1" s="455"/>
      <c r="N1" s="455"/>
      <c r="O1" s="455"/>
      <c r="P1" s="455"/>
      <c r="Q1" s="455"/>
      <c r="R1" s="455"/>
      <c r="S1" s="455"/>
      <c r="T1" s="455"/>
      <c r="U1" s="455"/>
      <c r="V1" s="455"/>
      <c r="W1" s="455"/>
      <c r="X1" s="455"/>
      <c r="Y1" s="455"/>
      <c r="Z1" s="455"/>
      <c r="AA1" s="455"/>
      <c r="AB1" s="455"/>
      <c r="AC1" s="455"/>
      <c r="AD1" s="455"/>
      <c r="AE1" s="455"/>
      <c r="AF1" s="455"/>
      <c r="AG1" s="455"/>
      <c r="AH1" s="455"/>
      <c r="AI1" s="455"/>
      <c r="AJ1" s="455"/>
      <c r="AK1" s="455"/>
      <c r="AL1" s="455"/>
      <c r="AM1" s="455"/>
      <c r="AN1" s="455"/>
      <c r="AO1" s="455"/>
      <c r="AP1" s="455"/>
      <c r="AQ1" s="455"/>
      <c r="AR1" s="455"/>
      <c r="AS1" s="455"/>
      <c r="AT1" s="455"/>
      <c r="AU1" s="455"/>
      <c r="AV1" s="455"/>
      <c r="AW1" s="455"/>
      <c r="AX1" s="455"/>
      <c r="AY1" s="455"/>
      <c r="AZ1" s="455"/>
    </row>
    <row r="2" spans="1:62" ht="34.5" customHeight="1" thickBot="1" x14ac:dyDescent="0.35">
      <c r="D2" s="456"/>
      <c r="E2" s="456"/>
      <c r="F2" s="456"/>
      <c r="G2" s="456"/>
      <c r="H2" s="456"/>
      <c r="I2" s="456"/>
      <c r="J2" s="456"/>
      <c r="K2" s="456"/>
      <c r="L2" s="456"/>
      <c r="M2" s="456"/>
      <c r="N2" s="456"/>
      <c r="O2" s="456"/>
      <c r="P2" s="456"/>
      <c r="Q2" s="456"/>
      <c r="R2" s="456"/>
      <c r="S2" s="456"/>
      <c r="T2" s="456"/>
      <c r="U2" s="456"/>
      <c r="V2" s="456"/>
      <c r="W2" s="456"/>
      <c r="X2" s="456"/>
      <c r="Y2" s="456"/>
      <c r="Z2" s="456"/>
      <c r="AA2" s="456"/>
      <c r="AB2" s="456"/>
      <c r="AC2" s="456"/>
      <c r="AD2" s="456"/>
      <c r="AE2" s="456"/>
      <c r="AF2" s="456"/>
      <c r="AG2" s="456"/>
      <c r="AH2" s="456"/>
      <c r="AI2" s="456"/>
      <c r="AJ2" s="456"/>
      <c r="AK2" s="456"/>
      <c r="AL2" s="456"/>
      <c r="AM2" s="456"/>
      <c r="AN2" s="456"/>
      <c r="AO2" s="456"/>
      <c r="AP2" s="456"/>
      <c r="AQ2" s="456"/>
      <c r="AR2" s="456"/>
      <c r="AS2" s="456"/>
      <c r="AT2" s="456"/>
      <c r="AU2" s="456"/>
      <c r="AV2" s="456"/>
      <c r="AW2" s="456"/>
      <c r="AX2" s="456"/>
      <c r="AY2" s="456"/>
      <c r="AZ2" s="456"/>
    </row>
    <row r="3" spans="1:62" ht="26.25" customHeight="1" thickBot="1" x14ac:dyDescent="0.35">
      <c r="D3" s="4"/>
      <c r="E3" s="243"/>
      <c r="F3" s="4"/>
      <c r="G3" s="4"/>
      <c r="H3" s="4"/>
      <c r="I3" s="4"/>
      <c r="J3" s="4"/>
      <c r="K3" s="4"/>
      <c r="L3" s="4"/>
      <c r="M3" s="243"/>
      <c r="N3" s="4"/>
      <c r="O3" s="4"/>
      <c r="P3" s="64"/>
      <c r="Q3" s="4"/>
      <c r="R3" s="4"/>
      <c r="S3" s="64"/>
      <c r="T3" s="4"/>
      <c r="U3" s="4"/>
      <c r="V3" s="4"/>
      <c r="W3" s="4"/>
      <c r="X3" s="4"/>
      <c r="Y3" s="22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221"/>
      <c r="AY3" s="221"/>
      <c r="AZ3" s="221"/>
      <c r="BA3" s="496" t="s">
        <v>232</v>
      </c>
      <c r="BB3" s="497"/>
      <c r="BC3" s="498" t="s">
        <v>233</v>
      </c>
      <c r="BD3" s="499"/>
      <c r="BE3" s="494" t="s">
        <v>269</v>
      </c>
      <c r="BF3" s="495"/>
      <c r="BG3" s="494" t="s">
        <v>288</v>
      </c>
      <c r="BH3" s="495"/>
      <c r="BI3" s="494" t="s">
        <v>316</v>
      </c>
      <c r="BJ3" s="495"/>
    </row>
    <row r="4" spans="1:62" s="428" customFormat="1" ht="44.25" customHeight="1" x14ac:dyDescent="0.3">
      <c r="A4" s="457"/>
      <c r="B4" s="457"/>
      <c r="C4" s="457"/>
      <c r="D4" s="457"/>
      <c r="E4" s="457"/>
      <c r="F4" s="457"/>
      <c r="G4" s="457"/>
      <c r="H4" s="457"/>
      <c r="I4" s="457"/>
      <c r="J4" s="457"/>
      <c r="K4" s="457"/>
      <c r="L4" s="457"/>
      <c r="M4" s="457" t="s">
        <v>0</v>
      </c>
      <c r="N4" s="457"/>
      <c r="O4" s="457"/>
      <c r="P4" s="457"/>
      <c r="Q4" s="457"/>
      <c r="R4" s="457"/>
      <c r="S4" s="457"/>
      <c r="T4" s="457"/>
      <c r="U4" s="457"/>
      <c r="V4" s="457"/>
      <c r="W4" s="457"/>
      <c r="X4" s="457"/>
      <c r="Y4" s="457"/>
      <c r="Z4" s="457"/>
      <c r="AA4" s="457"/>
      <c r="AB4" s="457"/>
      <c r="AC4" s="457"/>
      <c r="AD4" s="457"/>
      <c r="AE4" s="457"/>
      <c r="AF4" s="457"/>
      <c r="AG4" s="457"/>
      <c r="AH4" s="457"/>
      <c r="AI4" s="457"/>
      <c r="AJ4" s="457"/>
      <c r="AK4" s="457"/>
      <c r="AL4" s="457"/>
      <c r="AM4" s="457"/>
      <c r="AN4" s="457"/>
      <c r="AO4" s="457"/>
      <c r="AP4" s="457"/>
      <c r="AQ4" s="457"/>
      <c r="AR4" s="457"/>
      <c r="AS4" s="457"/>
      <c r="AT4" s="457"/>
      <c r="AU4" s="457"/>
      <c r="AV4" s="211"/>
      <c r="AW4" s="211"/>
      <c r="AX4" s="446" t="s">
        <v>20</v>
      </c>
      <c r="AY4" s="446" t="s">
        <v>202</v>
      </c>
      <c r="AZ4" s="446" t="s">
        <v>203</v>
      </c>
      <c r="BA4" s="475" t="s">
        <v>229</v>
      </c>
      <c r="BB4" s="476" t="s">
        <v>230</v>
      </c>
      <c r="BC4" s="469" t="s">
        <v>231</v>
      </c>
      <c r="BD4" s="489" t="s">
        <v>234</v>
      </c>
      <c r="BE4" s="450" t="s">
        <v>291</v>
      </c>
      <c r="BF4" s="448" t="s">
        <v>290</v>
      </c>
      <c r="BG4" s="450" t="s">
        <v>289</v>
      </c>
      <c r="BH4" s="448" t="s">
        <v>290</v>
      </c>
      <c r="BI4" s="450" t="s">
        <v>289</v>
      </c>
      <c r="BJ4" s="448" t="s">
        <v>290</v>
      </c>
    </row>
    <row r="5" spans="1:62" s="429" customFormat="1" ht="150.75" customHeight="1" x14ac:dyDescent="0.3">
      <c r="A5" s="124" t="s">
        <v>22</v>
      </c>
      <c r="B5" s="124" t="s">
        <v>23</v>
      </c>
      <c r="C5" s="124" t="s">
        <v>24</v>
      </c>
      <c r="D5" s="124" t="s">
        <v>4</v>
      </c>
      <c r="E5" s="124" t="s">
        <v>1</v>
      </c>
      <c r="F5" s="124" t="s">
        <v>2</v>
      </c>
      <c r="G5" s="124" t="s">
        <v>19</v>
      </c>
      <c r="H5" s="125" t="s">
        <v>4</v>
      </c>
      <c r="I5" s="124" t="s">
        <v>8</v>
      </c>
      <c r="J5" s="124" t="s">
        <v>35</v>
      </c>
      <c r="K5" s="124" t="s">
        <v>36</v>
      </c>
      <c r="L5" s="124" t="s">
        <v>2</v>
      </c>
      <c r="M5" s="124" t="s">
        <v>3</v>
      </c>
      <c r="N5" s="124" t="s">
        <v>206</v>
      </c>
      <c r="O5" s="124" t="s">
        <v>205</v>
      </c>
      <c r="P5" s="126" t="s">
        <v>248</v>
      </c>
      <c r="Q5" s="124" t="s">
        <v>220</v>
      </c>
      <c r="R5" s="124" t="s">
        <v>219</v>
      </c>
      <c r="S5" s="126" t="s">
        <v>249</v>
      </c>
      <c r="T5" s="124" t="s">
        <v>309</v>
      </c>
      <c r="U5" s="126" t="s">
        <v>270</v>
      </c>
      <c r="V5" s="126" t="s">
        <v>268</v>
      </c>
      <c r="W5" s="124" t="s">
        <v>294</v>
      </c>
      <c r="X5" s="126" t="s">
        <v>292</v>
      </c>
      <c r="Y5" s="225" t="s">
        <v>293</v>
      </c>
      <c r="Z5" s="124" t="s">
        <v>209</v>
      </c>
      <c r="AA5" s="126" t="s">
        <v>317</v>
      </c>
      <c r="AB5" s="225" t="s">
        <v>318</v>
      </c>
      <c r="AC5" s="124" t="s">
        <v>210</v>
      </c>
      <c r="AD5" s="124"/>
      <c r="AE5" s="124"/>
      <c r="AF5" s="124" t="s">
        <v>211</v>
      </c>
      <c r="AG5" s="124"/>
      <c r="AH5" s="124"/>
      <c r="AI5" s="124" t="s">
        <v>212</v>
      </c>
      <c r="AJ5" s="124"/>
      <c r="AK5" s="124"/>
      <c r="AL5" s="124" t="s">
        <v>213</v>
      </c>
      <c r="AM5" s="124"/>
      <c r="AN5" s="124"/>
      <c r="AO5" s="124" t="s">
        <v>214</v>
      </c>
      <c r="AP5" s="124"/>
      <c r="AQ5" s="124"/>
      <c r="AR5" s="124" t="s">
        <v>215</v>
      </c>
      <c r="AS5" s="124"/>
      <c r="AT5" s="124"/>
      <c r="AU5" s="124" t="s">
        <v>216</v>
      </c>
      <c r="AV5" s="124"/>
      <c r="AW5" s="124"/>
      <c r="AX5" s="447"/>
      <c r="AY5" s="447"/>
      <c r="AZ5" s="447"/>
      <c r="BA5" s="471"/>
      <c r="BB5" s="474"/>
      <c r="BC5" s="471"/>
      <c r="BD5" s="490"/>
      <c r="BE5" s="451"/>
      <c r="BF5" s="449"/>
      <c r="BG5" s="451"/>
      <c r="BH5" s="449"/>
      <c r="BI5" s="451"/>
      <c r="BJ5" s="449"/>
    </row>
    <row r="6" spans="1:62" ht="74.25" hidden="1" customHeight="1" x14ac:dyDescent="0.3">
      <c r="A6" s="5" t="s">
        <v>180</v>
      </c>
      <c r="B6" s="6" t="s">
        <v>183</v>
      </c>
      <c r="C6" s="439" t="s">
        <v>102</v>
      </c>
      <c r="D6" s="20" t="s">
        <v>5</v>
      </c>
      <c r="E6" s="444" t="s">
        <v>116</v>
      </c>
      <c r="F6" s="444" t="s">
        <v>26</v>
      </c>
      <c r="G6" s="5" t="s">
        <v>34</v>
      </c>
      <c r="H6" s="7" t="s">
        <v>14</v>
      </c>
      <c r="I6" s="5" t="s">
        <v>83</v>
      </c>
      <c r="J6" s="5" t="s">
        <v>85</v>
      </c>
      <c r="K6" s="5" t="s">
        <v>84</v>
      </c>
      <c r="L6" s="8" t="s">
        <v>26</v>
      </c>
      <c r="M6" s="9" t="s">
        <v>11</v>
      </c>
      <c r="N6" s="5"/>
      <c r="O6" s="5"/>
      <c r="P6" s="62"/>
      <c r="Q6" s="5">
        <v>1</v>
      </c>
      <c r="R6" s="96">
        <v>0</v>
      </c>
      <c r="S6" s="69">
        <f>IFERROR(R6/Q6,"No Programado")</f>
        <v>0</v>
      </c>
      <c r="T6" s="5"/>
      <c r="U6" s="5"/>
      <c r="V6" s="135"/>
      <c r="W6" s="6"/>
      <c r="X6" s="5"/>
      <c r="Y6" s="22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214">
        <f>SUM(N6+Q6+T6+W6+Z6+AC6+AF6+AI6+AL6+AO6+AR6+AU6)</f>
        <v>1</v>
      </c>
      <c r="AY6" s="214">
        <f>+O6+R6+U6+X6</f>
        <v>0</v>
      </c>
      <c r="AZ6" s="222">
        <f>+AY6/AX6</f>
        <v>0</v>
      </c>
      <c r="BA6" s="101"/>
      <c r="BB6" s="102"/>
      <c r="BC6" s="101"/>
      <c r="BD6" s="103" t="s">
        <v>246</v>
      </c>
      <c r="BE6" s="45"/>
      <c r="BF6" s="46"/>
      <c r="BG6" s="45"/>
      <c r="BH6" s="46"/>
      <c r="BI6" s="45"/>
      <c r="BJ6" s="46"/>
    </row>
    <row r="7" spans="1:62" ht="74.25" hidden="1" customHeight="1" x14ac:dyDescent="0.3">
      <c r="A7" s="5" t="s">
        <v>180</v>
      </c>
      <c r="B7" s="6" t="s">
        <v>183</v>
      </c>
      <c r="C7" s="440"/>
      <c r="D7" s="20" t="s">
        <v>5</v>
      </c>
      <c r="E7" s="444"/>
      <c r="F7" s="444"/>
      <c r="G7" s="5" t="s">
        <v>34</v>
      </c>
      <c r="H7" s="7" t="s">
        <v>15</v>
      </c>
      <c r="I7" s="5" t="s">
        <v>114</v>
      </c>
      <c r="J7" s="5" t="s">
        <v>38</v>
      </c>
      <c r="K7" s="5" t="s">
        <v>39</v>
      </c>
      <c r="L7" s="8" t="s">
        <v>26</v>
      </c>
      <c r="M7" s="9" t="s">
        <v>11</v>
      </c>
      <c r="N7" s="5"/>
      <c r="O7" s="5"/>
      <c r="P7" s="62"/>
      <c r="Q7" s="5"/>
      <c r="R7" s="5"/>
      <c r="S7" s="62"/>
      <c r="T7" s="5"/>
      <c r="U7" s="5"/>
      <c r="V7" s="5"/>
      <c r="W7" s="5">
        <v>1</v>
      </c>
      <c r="X7" s="5"/>
      <c r="Y7" s="231">
        <f t="shared" ref="Y7:Y8" si="0">+X7/W7</f>
        <v>0</v>
      </c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214">
        <f t="shared" ref="AX7:AY76" si="1">SUM(N7+Q7+T7+W7+Z7+AC7+AF7+AI7+AL7+AO7+AR7+AU7)</f>
        <v>1</v>
      </c>
      <c r="AY7" s="214">
        <f t="shared" ref="AY7:AY77" si="2">+O7+R7+U7+X7</f>
        <v>0</v>
      </c>
      <c r="AZ7" s="222">
        <f t="shared" ref="AZ7:AZ77" si="3">+AY7/AX7</f>
        <v>0</v>
      </c>
      <c r="BA7" s="101"/>
      <c r="BB7" s="102"/>
      <c r="BC7" s="101"/>
      <c r="BD7" s="103"/>
      <c r="BE7" s="45"/>
      <c r="BF7" s="46"/>
      <c r="BG7" s="45"/>
      <c r="BH7" s="46"/>
      <c r="BI7" s="45" t="s">
        <v>319</v>
      </c>
      <c r="BJ7" s="46"/>
    </row>
    <row r="8" spans="1:62" ht="74.25" hidden="1" customHeight="1" x14ac:dyDescent="0.3">
      <c r="A8" s="5" t="s">
        <v>180</v>
      </c>
      <c r="B8" s="6" t="s">
        <v>183</v>
      </c>
      <c r="C8" s="440"/>
      <c r="D8" s="20" t="s">
        <v>5</v>
      </c>
      <c r="E8" s="444"/>
      <c r="F8" s="444"/>
      <c r="G8" s="5" t="s">
        <v>34</v>
      </c>
      <c r="H8" s="7" t="s">
        <v>28</v>
      </c>
      <c r="I8" s="5" t="s">
        <v>115</v>
      </c>
      <c r="J8" s="5" t="s">
        <v>37</v>
      </c>
      <c r="K8" s="5" t="s">
        <v>40</v>
      </c>
      <c r="L8" s="8" t="s">
        <v>26</v>
      </c>
      <c r="M8" s="9" t="s">
        <v>11</v>
      </c>
      <c r="N8" s="5"/>
      <c r="O8" s="5"/>
      <c r="P8" s="62"/>
      <c r="Q8" s="5"/>
      <c r="R8" s="5"/>
      <c r="S8" s="62"/>
      <c r="T8" s="5"/>
      <c r="U8" s="5"/>
      <c r="V8" s="5"/>
      <c r="W8" s="5">
        <v>1</v>
      </c>
      <c r="X8" s="5"/>
      <c r="Y8" s="231">
        <f t="shared" si="0"/>
        <v>0</v>
      </c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214">
        <f t="shared" si="1"/>
        <v>1</v>
      </c>
      <c r="AY8" s="214">
        <f t="shared" si="2"/>
        <v>0</v>
      </c>
      <c r="AZ8" s="222">
        <f t="shared" si="3"/>
        <v>0</v>
      </c>
      <c r="BA8" s="101"/>
      <c r="BB8" s="102"/>
      <c r="BC8" s="101"/>
      <c r="BD8" s="103"/>
      <c r="BE8" s="45"/>
      <c r="BF8" s="46"/>
      <c r="BG8" s="45"/>
      <c r="BH8" s="46"/>
      <c r="BI8" s="45"/>
      <c r="BJ8" s="46"/>
    </row>
    <row r="9" spans="1:62" s="379" customFormat="1" ht="74.25" hidden="1" customHeight="1" x14ac:dyDescent="0.3">
      <c r="A9" s="25" t="s">
        <v>180</v>
      </c>
      <c r="B9" s="32" t="s">
        <v>183</v>
      </c>
      <c r="C9" s="440"/>
      <c r="D9" s="33" t="s">
        <v>5</v>
      </c>
      <c r="E9" s="441" t="s">
        <v>191</v>
      </c>
      <c r="F9" s="442"/>
      <c r="G9" s="442"/>
      <c r="H9" s="442"/>
      <c r="I9" s="442"/>
      <c r="J9" s="442"/>
      <c r="K9" s="442"/>
      <c r="L9" s="443"/>
      <c r="M9" s="11" t="s">
        <v>12</v>
      </c>
      <c r="N9" s="13">
        <f>SUM(N6:N8)</f>
        <v>0</v>
      </c>
      <c r="O9" s="13">
        <f>SUM(O6:O8)</f>
        <v>0</v>
      </c>
      <c r="P9" s="77" t="e">
        <f>+O9/N9</f>
        <v>#DIV/0!</v>
      </c>
      <c r="Q9" s="13">
        <f>SUM(Q6:Q8)</f>
        <v>1</v>
      </c>
      <c r="R9" s="13"/>
      <c r="S9" s="70">
        <f>IFERROR(R9/Q9,"No Programado")</f>
        <v>0</v>
      </c>
      <c r="T9" s="13">
        <f>SUM(T6:T8)</f>
        <v>0</v>
      </c>
      <c r="U9" s="13">
        <f>SUM(U6:U8)</f>
        <v>0</v>
      </c>
      <c r="V9" s="86" t="str">
        <f>IFERROR(U9/T9,"0")</f>
        <v>0</v>
      </c>
      <c r="W9" s="13">
        <f t="shared" ref="W9:AR9" si="4">SUM(W6:W8)</f>
        <v>2</v>
      </c>
      <c r="X9" s="13"/>
      <c r="Y9" s="230">
        <f>+X9/W9</f>
        <v>0</v>
      </c>
      <c r="Z9" s="13">
        <f t="shared" si="4"/>
        <v>0</v>
      </c>
      <c r="AA9" s="13"/>
      <c r="AB9" s="13">
        <f t="shared" si="4"/>
        <v>0</v>
      </c>
      <c r="AC9" s="13">
        <f t="shared" si="4"/>
        <v>0</v>
      </c>
      <c r="AD9" s="13"/>
      <c r="AE9" s="13">
        <f t="shared" si="4"/>
        <v>0</v>
      </c>
      <c r="AF9" s="13">
        <f t="shared" si="4"/>
        <v>0</v>
      </c>
      <c r="AG9" s="13"/>
      <c r="AH9" s="13">
        <f t="shared" si="4"/>
        <v>0</v>
      </c>
      <c r="AI9" s="13">
        <f t="shared" si="4"/>
        <v>0</v>
      </c>
      <c r="AJ9" s="13"/>
      <c r="AK9" s="13"/>
      <c r="AL9" s="13">
        <f t="shared" si="4"/>
        <v>0</v>
      </c>
      <c r="AM9" s="13"/>
      <c r="AN9" s="13"/>
      <c r="AO9" s="13">
        <f t="shared" si="4"/>
        <v>0</v>
      </c>
      <c r="AP9" s="13"/>
      <c r="AQ9" s="13"/>
      <c r="AR9" s="13">
        <f t="shared" si="4"/>
        <v>0</v>
      </c>
      <c r="AS9" s="13"/>
      <c r="AT9" s="13"/>
      <c r="AU9" s="13">
        <f>SUM(AU6:AU8)</f>
        <v>0</v>
      </c>
      <c r="AV9" s="13"/>
      <c r="AW9" s="13"/>
      <c r="AX9" s="215">
        <f t="shared" si="1"/>
        <v>3</v>
      </c>
      <c r="AY9" s="215">
        <f t="shared" si="2"/>
        <v>0</v>
      </c>
      <c r="AZ9" s="223">
        <f t="shared" si="3"/>
        <v>0</v>
      </c>
      <c r="BA9" s="104"/>
      <c r="BB9" s="105"/>
      <c r="BC9" s="104"/>
      <c r="BD9" s="106"/>
      <c r="BE9" s="45"/>
      <c r="BF9" s="46"/>
      <c r="BG9" s="45"/>
      <c r="BH9" s="46"/>
      <c r="BI9" s="45"/>
      <c r="BJ9" s="46"/>
    </row>
    <row r="10" spans="1:62" s="379" customFormat="1" ht="74.25" hidden="1" customHeight="1" x14ac:dyDescent="0.3">
      <c r="A10" s="25"/>
      <c r="B10" s="32"/>
      <c r="C10" s="210"/>
      <c r="D10" s="258" t="s">
        <v>5</v>
      </c>
      <c r="E10" s="259"/>
      <c r="F10" s="260"/>
      <c r="G10" s="260"/>
      <c r="H10" s="260"/>
      <c r="I10" s="260"/>
      <c r="J10" s="260"/>
      <c r="K10" s="260"/>
      <c r="L10" s="261"/>
      <c r="M10" s="262" t="s">
        <v>307</v>
      </c>
      <c r="N10" s="267">
        <v>21800</v>
      </c>
      <c r="O10" s="267">
        <v>0</v>
      </c>
      <c r="P10" s="264">
        <f>+O10/N10</f>
        <v>0</v>
      </c>
      <c r="Q10" s="267">
        <v>21000</v>
      </c>
      <c r="R10" s="267">
        <v>100</v>
      </c>
      <c r="S10" s="264">
        <f>+R10/Q10</f>
        <v>4.7619047619047623E-3</v>
      </c>
      <c r="T10" s="267">
        <v>21000</v>
      </c>
      <c r="U10" s="267">
        <f>+'[1]MARZO PPTO'!$M$22</f>
        <v>7000</v>
      </c>
      <c r="V10" s="264">
        <f>+U10/T10</f>
        <v>0.33333333333333331</v>
      </c>
      <c r="W10" s="267">
        <v>21000</v>
      </c>
      <c r="X10" s="267"/>
      <c r="Y10" s="264">
        <f>+X10/W10</f>
        <v>0</v>
      </c>
      <c r="Z10" s="267">
        <v>21000</v>
      </c>
      <c r="AA10" s="267">
        <v>10000</v>
      </c>
      <c r="AB10" s="264">
        <f>+AA10/Z10</f>
        <v>0.47619047619047616</v>
      </c>
      <c r="AC10" s="267">
        <v>21000</v>
      </c>
      <c r="AD10" s="267"/>
      <c r="AE10" s="264">
        <f>+AD10/AC10</f>
        <v>0</v>
      </c>
      <c r="AF10" s="267">
        <v>21000</v>
      </c>
      <c r="AG10" s="267"/>
      <c r="AH10" s="264">
        <f>+AG10/AF10</f>
        <v>0</v>
      </c>
      <c r="AI10" s="267">
        <v>0</v>
      </c>
      <c r="AJ10" s="264"/>
      <c r="AK10" s="264" t="e">
        <f>+AJ10/AI10</f>
        <v>#DIV/0!</v>
      </c>
      <c r="AL10" s="267">
        <v>0</v>
      </c>
      <c r="AM10" s="267"/>
      <c r="AN10" s="267"/>
      <c r="AO10" s="267">
        <v>0</v>
      </c>
      <c r="AP10" s="267"/>
      <c r="AQ10" s="267"/>
      <c r="AR10" s="267">
        <v>0</v>
      </c>
      <c r="AS10" s="267"/>
      <c r="AT10" s="267"/>
      <c r="AU10" s="267">
        <v>0</v>
      </c>
      <c r="AV10" s="267"/>
      <c r="AW10" s="267"/>
      <c r="AX10" s="267">
        <f>SUM(N10+Q10+T10+W10+Z10+AC10+AF10+AI10+AL10+AO10+AR10+AU10)</f>
        <v>147800</v>
      </c>
      <c r="AY10" s="267">
        <v>10000</v>
      </c>
      <c r="AZ10" s="290">
        <f>+AY10/AX10</f>
        <v>6.7658998646820026E-2</v>
      </c>
      <c r="BA10" s="104"/>
      <c r="BB10" s="105"/>
      <c r="BC10" s="104"/>
      <c r="BD10" s="106"/>
      <c r="BE10" s="45"/>
      <c r="BF10" s="46"/>
      <c r="BG10" s="45"/>
      <c r="BH10" s="46"/>
      <c r="BJ10" s="46"/>
    </row>
    <row r="11" spans="1:62" s="379" customFormat="1" ht="74.25" hidden="1" customHeight="1" x14ac:dyDescent="0.3">
      <c r="A11" s="25"/>
      <c r="B11" s="32"/>
      <c r="C11" s="210"/>
      <c r="D11" s="258" t="s">
        <v>5</v>
      </c>
      <c r="E11" s="259"/>
      <c r="F11" s="260"/>
      <c r="G11" s="260"/>
      <c r="H11" s="260"/>
      <c r="I11" s="260"/>
      <c r="J11" s="260"/>
      <c r="K11" s="260"/>
      <c r="L11" s="261"/>
      <c r="M11" s="262" t="s">
        <v>308</v>
      </c>
      <c r="N11" s="267">
        <v>8208.58</v>
      </c>
      <c r="O11" s="267">
        <v>8324.01</v>
      </c>
      <c r="P11" s="264">
        <f>+O11/N11</f>
        <v>1.0140621154937883</v>
      </c>
      <c r="Q11" s="267">
        <v>8208.58</v>
      </c>
      <c r="R11" s="267">
        <v>0</v>
      </c>
      <c r="S11" s="264">
        <f>+R11/Q11</f>
        <v>0</v>
      </c>
      <c r="T11" s="267">
        <v>8208.58</v>
      </c>
      <c r="U11" s="267">
        <f>+'[1]MARZO PPTO'!$L$22</f>
        <v>0</v>
      </c>
      <c r="V11" s="264">
        <f>+U11/T11</f>
        <v>0</v>
      </c>
      <c r="W11" s="267">
        <v>8208.58</v>
      </c>
      <c r="X11" s="267"/>
      <c r="Y11" s="264">
        <f>+X11/W11</f>
        <v>0</v>
      </c>
      <c r="Z11" s="267">
        <v>8208.58</v>
      </c>
      <c r="AA11" s="267">
        <v>8899</v>
      </c>
      <c r="AB11" s="264">
        <f>+AA11/Z11</f>
        <v>1.0841095536621437</v>
      </c>
      <c r="AC11" s="267">
        <v>8208.58</v>
      </c>
      <c r="AD11" s="267"/>
      <c r="AE11" s="264">
        <f>+AD11/AC11</f>
        <v>0</v>
      </c>
      <c r="AF11" s="267">
        <v>8208.58</v>
      </c>
      <c r="AG11" s="267"/>
      <c r="AH11" s="264">
        <f>+AG11/AF11</f>
        <v>0</v>
      </c>
      <c r="AI11" s="267">
        <v>8208.58</v>
      </c>
      <c r="AJ11" s="264"/>
      <c r="AK11" s="264">
        <f>+AJ11/AI11</f>
        <v>0</v>
      </c>
      <c r="AL11" s="267">
        <v>8208.58</v>
      </c>
      <c r="AM11" s="267"/>
      <c r="AN11" s="267"/>
      <c r="AO11" s="267">
        <v>8208.58</v>
      </c>
      <c r="AP11" s="267"/>
      <c r="AQ11" s="267"/>
      <c r="AR11" s="267">
        <v>0</v>
      </c>
      <c r="AS11" s="267"/>
      <c r="AT11" s="267"/>
      <c r="AU11" s="267">
        <v>0</v>
      </c>
      <c r="AV11" s="267"/>
      <c r="AW11" s="267"/>
      <c r="AX11" s="267">
        <f t="shared" ref="AX11:AY12" si="5">SUM(N11+Q11+T11+W11+Z11+AC11+AF11+AI11+AL11+AO11+AR11+AU11)</f>
        <v>82085.8</v>
      </c>
      <c r="AY11" s="267">
        <v>8899</v>
      </c>
      <c r="AZ11" s="290">
        <f t="shared" ref="AZ11:AZ12" si="6">+AY11/AX11</f>
        <v>0.10841095536621437</v>
      </c>
      <c r="BA11" s="104"/>
      <c r="BB11" s="105"/>
      <c r="BC11" s="104"/>
      <c r="BD11" s="106"/>
      <c r="BE11" s="45"/>
      <c r="BF11" s="46"/>
      <c r="BG11" s="45"/>
      <c r="BH11" s="46"/>
      <c r="BI11" s="45"/>
      <c r="BJ11" s="46"/>
    </row>
    <row r="12" spans="1:62" s="430" customFormat="1" ht="74.25" hidden="1" customHeight="1" x14ac:dyDescent="0.3">
      <c r="A12" s="269"/>
      <c r="B12" s="270"/>
      <c r="C12" s="271"/>
      <c r="D12" s="277" t="s">
        <v>5</v>
      </c>
      <c r="E12" s="278"/>
      <c r="F12" s="279"/>
      <c r="G12" s="279"/>
      <c r="H12" s="279"/>
      <c r="I12" s="279"/>
      <c r="J12" s="279"/>
      <c r="K12" s="279"/>
      <c r="L12" s="280"/>
      <c r="M12" s="281"/>
      <c r="N12" s="282">
        <f>SUM(N10:N11)</f>
        <v>30008.58</v>
      </c>
      <c r="O12" s="282">
        <f>SUM(O10:O11)</f>
        <v>8324.01</v>
      </c>
      <c r="P12" s="284">
        <f>+O12/N12</f>
        <v>0.27738766712720159</v>
      </c>
      <c r="Q12" s="282">
        <f>SUM(Q10:Q11)</f>
        <v>29208.58</v>
      </c>
      <c r="R12" s="282">
        <f>SUM(R10:R11)</f>
        <v>100</v>
      </c>
      <c r="S12" s="284">
        <f>+R12/Q12</f>
        <v>3.4236515434848251E-3</v>
      </c>
      <c r="T12" s="282">
        <f>SUM(T10:T11)</f>
        <v>29208.58</v>
      </c>
      <c r="U12" s="282">
        <f>SUM(U10:U11)</f>
        <v>7000</v>
      </c>
      <c r="V12" s="284">
        <f>+U12/T12</f>
        <v>0.23965560804393776</v>
      </c>
      <c r="W12" s="282">
        <f>SUM(W10:W11)</f>
        <v>29208.58</v>
      </c>
      <c r="X12" s="282">
        <f>SUM(X10:X11)</f>
        <v>0</v>
      </c>
      <c r="Y12" s="284">
        <f>+X12/W12</f>
        <v>0</v>
      </c>
      <c r="Z12" s="282">
        <f t="shared" ref="Z12:AA12" si="7">SUM(Z10:Z11)</f>
        <v>29208.58</v>
      </c>
      <c r="AA12" s="282">
        <f t="shared" si="7"/>
        <v>18899</v>
      </c>
      <c r="AB12" s="284">
        <f>+AA12/Z12</f>
        <v>0.64703590520319709</v>
      </c>
      <c r="AC12" s="282">
        <f t="shared" ref="AC12:AD12" si="8">SUM(AC10:AC11)</f>
        <v>29208.58</v>
      </c>
      <c r="AD12" s="282">
        <f t="shared" si="8"/>
        <v>0</v>
      </c>
      <c r="AE12" s="284">
        <f>+AD12/AC12</f>
        <v>0</v>
      </c>
      <c r="AF12" s="282">
        <f t="shared" ref="AF12:AG12" si="9">SUM(AF10:AF11)</f>
        <v>29208.58</v>
      </c>
      <c r="AG12" s="282">
        <f t="shared" si="9"/>
        <v>0</v>
      </c>
      <c r="AH12" s="284">
        <f>+AG12/AF12</f>
        <v>0</v>
      </c>
      <c r="AI12" s="282">
        <f t="shared" ref="AI12:AJ12" si="10">SUM(AI10:AI11)</f>
        <v>8208.58</v>
      </c>
      <c r="AJ12" s="282">
        <f t="shared" si="10"/>
        <v>0</v>
      </c>
      <c r="AK12" s="284">
        <f>+AJ12/AI12</f>
        <v>0</v>
      </c>
      <c r="AL12" s="282">
        <f t="shared" ref="AL12:AM12" si="11">SUM(AL10:AL11)</f>
        <v>8208.58</v>
      </c>
      <c r="AM12" s="282">
        <f t="shared" si="11"/>
        <v>0</v>
      </c>
      <c r="AN12" s="284">
        <f t="shared" ref="AN12" si="12">+AM12/AL12</f>
        <v>0</v>
      </c>
      <c r="AO12" s="282">
        <f t="shared" ref="AO12:AP12" si="13">SUM(AO10:AO11)</f>
        <v>8208.58</v>
      </c>
      <c r="AP12" s="282">
        <f t="shared" si="13"/>
        <v>0</v>
      </c>
      <c r="AQ12" s="284">
        <f>+AP12/AO12</f>
        <v>0</v>
      </c>
      <c r="AR12" s="282">
        <f t="shared" ref="AR12:AS12" si="14">SUM(AR10:AR11)</f>
        <v>0</v>
      </c>
      <c r="AS12" s="282">
        <f t="shared" si="14"/>
        <v>0</v>
      </c>
      <c r="AT12" s="284" t="e">
        <f t="shared" ref="AT12" si="15">+AS12/AR12</f>
        <v>#DIV/0!</v>
      </c>
      <c r="AU12" s="282">
        <f t="shared" ref="AU12:AV12" si="16">SUM(AU10:AU11)</f>
        <v>0</v>
      </c>
      <c r="AV12" s="282">
        <f t="shared" si="16"/>
        <v>0</v>
      </c>
      <c r="AW12" s="284" t="e">
        <f t="shared" ref="AW12" si="17">+AV12/AU12</f>
        <v>#DIV/0!</v>
      </c>
      <c r="AX12" s="282">
        <f>SUM(N12+Q12+T12+W12+Z12+AC12+AF12+AI12+AL12+AO12+AR12+AU12)</f>
        <v>229885.80000000002</v>
      </c>
      <c r="AY12" s="282">
        <f t="shared" si="5"/>
        <v>34323.01</v>
      </c>
      <c r="AZ12" s="291">
        <f t="shared" si="6"/>
        <v>0.14930461124610567</v>
      </c>
      <c r="BA12" s="272"/>
      <c r="BB12" s="273"/>
      <c r="BC12" s="272"/>
      <c r="BD12" s="274"/>
      <c r="BE12" s="275"/>
      <c r="BF12" s="276"/>
      <c r="BG12" s="275"/>
      <c r="BH12" s="276"/>
      <c r="BI12" s="275"/>
      <c r="BJ12" s="276"/>
    </row>
    <row r="13" spans="1:62" ht="104.25" hidden="1" customHeight="1" x14ac:dyDescent="0.3">
      <c r="A13" s="5" t="s">
        <v>181</v>
      </c>
      <c r="B13" s="6" t="s">
        <v>182</v>
      </c>
      <c r="C13" s="439" t="s">
        <v>41</v>
      </c>
      <c r="D13" s="20" t="s">
        <v>6</v>
      </c>
      <c r="E13" s="444" t="s">
        <v>82</v>
      </c>
      <c r="F13" s="444" t="s">
        <v>26</v>
      </c>
      <c r="G13" s="5" t="s">
        <v>27</v>
      </c>
      <c r="H13" s="7" t="s">
        <v>14</v>
      </c>
      <c r="I13" s="5" t="s">
        <v>86</v>
      </c>
      <c r="J13" s="5" t="s">
        <v>117</v>
      </c>
      <c r="K13" s="5" t="s">
        <v>43</v>
      </c>
      <c r="L13" s="14" t="s">
        <v>26</v>
      </c>
      <c r="M13" s="9" t="s">
        <v>11</v>
      </c>
      <c r="N13" s="10">
        <v>1</v>
      </c>
      <c r="O13" s="67">
        <v>0</v>
      </c>
      <c r="P13" s="69">
        <f>+O13/N13</f>
        <v>0</v>
      </c>
      <c r="Q13" s="10"/>
      <c r="R13" s="10"/>
      <c r="S13" s="62" t="e">
        <f>+R13/Q13</f>
        <v>#DIV/0!</v>
      </c>
      <c r="T13" s="10"/>
      <c r="U13" s="10"/>
      <c r="V13" s="62" t="e">
        <f>+U13/T13</f>
        <v>#DIV/0!</v>
      </c>
      <c r="W13" s="10"/>
      <c r="X13" s="212">
        <v>1</v>
      </c>
      <c r="Y13" s="62" t="e">
        <f>+X13/W13</f>
        <v>#DIV/0!</v>
      </c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214">
        <f t="shared" si="1"/>
        <v>1</v>
      </c>
      <c r="AY13" s="214">
        <f t="shared" si="2"/>
        <v>1</v>
      </c>
      <c r="AZ13" s="222">
        <f t="shared" si="3"/>
        <v>1</v>
      </c>
      <c r="BA13" s="101"/>
      <c r="BB13" s="102" t="s">
        <v>235</v>
      </c>
      <c r="BC13" s="101"/>
      <c r="BD13" s="103"/>
      <c r="BE13" s="45"/>
      <c r="BF13" s="46"/>
      <c r="BG13" s="45" t="s">
        <v>295</v>
      </c>
      <c r="BH13" s="46"/>
      <c r="BI13" s="45"/>
      <c r="BJ13" s="46"/>
    </row>
    <row r="14" spans="1:62" ht="66.75" hidden="1" customHeight="1" x14ac:dyDescent="0.3">
      <c r="A14" s="5" t="s">
        <v>181</v>
      </c>
      <c r="B14" s="6" t="s">
        <v>182</v>
      </c>
      <c r="C14" s="440"/>
      <c r="D14" s="20" t="s">
        <v>6</v>
      </c>
      <c r="E14" s="444"/>
      <c r="F14" s="444"/>
      <c r="G14" s="5" t="s">
        <v>27</v>
      </c>
      <c r="H14" s="7" t="s">
        <v>15</v>
      </c>
      <c r="I14" s="5" t="s">
        <v>87</v>
      </c>
      <c r="J14" s="5" t="s">
        <v>42</v>
      </c>
      <c r="K14" s="5" t="s">
        <v>64</v>
      </c>
      <c r="L14" s="14" t="s">
        <v>26</v>
      </c>
      <c r="M14" s="9" t="s">
        <v>11</v>
      </c>
      <c r="N14" s="10"/>
      <c r="O14" s="36"/>
      <c r="P14" s="99" t="e">
        <f t="shared" ref="P14:P15" si="18">+O14/N14</f>
        <v>#DIV/0!</v>
      </c>
      <c r="Q14" s="10">
        <v>1</v>
      </c>
      <c r="R14" s="67">
        <v>0</v>
      </c>
      <c r="S14" s="62">
        <f t="shared" ref="S14:S15" si="19">+R14/Q14</f>
        <v>0</v>
      </c>
      <c r="T14" s="10"/>
      <c r="U14" s="10"/>
      <c r="V14" s="62" t="e">
        <f t="shared" ref="V14:V15" si="20">+U14/T14</f>
        <v>#DIV/0!</v>
      </c>
      <c r="W14" s="10"/>
      <c r="X14" s="10"/>
      <c r="Y14" s="62" t="e">
        <f t="shared" ref="Y14:Y16" si="21">+X14/W14</f>
        <v>#DIV/0!</v>
      </c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214">
        <f t="shared" si="1"/>
        <v>1</v>
      </c>
      <c r="AY14" s="214">
        <f t="shared" si="2"/>
        <v>0</v>
      </c>
      <c r="AZ14" s="222">
        <f t="shared" si="3"/>
        <v>0</v>
      </c>
      <c r="BA14" s="101"/>
      <c r="BB14" s="102"/>
      <c r="BC14" s="380"/>
      <c r="BD14" s="103" t="s">
        <v>247</v>
      </c>
      <c r="BE14" s="45"/>
      <c r="BF14" s="46"/>
      <c r="BG14" s="45"/>
      <c r="BH14" s="46"/>
      <c r="BI14" s="45"/>
      <c r="BJ14" s="46" t="s">
        <v>320</v>
      </c>
    </row>
    <row r="15" spans="1:62" ht="74.25" hidden="1" customHeight="1" x14ac:dyDescent="0.3">
      <c r="A15" s="5" t="s">
        <v>181</v>
      </c>
      <c r="B15" s="6" t="s">
        <v>182</v>
      </c>
      <c r="C15" s="440"/>
      <c r="D15" s="20" t="s">
        <v>6</v>
      </c>
      <c r="E15" s="444"/>
      <c r="F15" s="444"/>
      <c r="G15" s="5" t="s">
        <v>27</v>
      </c>
      <c r="H15" s="7" t="s">
        <v>28</v>
      </c>
      <c r="I15" s="5" t="s">
        <v>120</v>
      </c>
      <c r="J15" s="5" t="s">
        <v>121</v>
      </c>
      <c r="K15" s="5" t="s">
        <v>43</v>
      </c>
      <c r="L15" s="14" t="s">
        <v>26</v>
      </c>
      <c r="M15" s="9" t="s">
        <v>11</v>
      </c>
      <c r="N15" s="10"/>
      <c r="O15" s="36"/>
      <c r="P15" s="99" t="e">
        <f t="shared" si="18"/>
        <v>#DIV/0!</v>
      </c>
      <c r="Q15" s="10"/>
      <c r="R15" s="10"/>
      <c r="S15" s="62" t="e">
        <f t="shared" si="19"/>
        <v>#DIV/0!</v>
      </c>
      <c r="T15" s="10">
        <v>1</v>
      </c>
      <c r="U15" s="134">
        <v>0</v>
      </c>
      <c r="V15" s="62">
        <f t="shared" si="20"/>
        <v>0</v>
      </c>
      <c r="W15" s="10"/>
      <c r="X15" s="213"/>
      <c r="Y15" s="62" t="e">
        <f t="shared" si="21"/>
        <v>#DIV/0!</v>
      </c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214">
        <f t="shared" si="1"/>
        <v>1</v>
      </c>
      <c r="AY15" s="214">
        <f t="shared" si="2"/>
        <v>0</v>
      </c>
      <c r="AZ15" s="222">
        <f t="shared" si="3"/>
        <v>0</v>
      </c>
      <c r="BA15" s="101"/>
      <c r="BB15" s="102"/>
      <c r="BC15" s="101"/>
      <c r="BD15" s="103"/>
      <c r="BE15" s="45"/>
      <c r="BF15" s="46"/>
      <c r="BG15" s="45"/>
      <c r="BH15" s="46"/>
      <c r="BI15" s="45"/>
      <c r="BJ15" s="46" t="s">
        <v>321</v>
      </c>
    </row>
    <row r="16" spans="1:62" s="379" customFormat="1" ht="74.25" hidden="1" customHeight="1" x14ac:dyDescent="0.3">
      <c r="A16" s="11" t="s">
        <v>181</v>
      </c>
      <c r="B16" s="76" t="s">
        <v>182</v>
      </c>
      <c r="C16" s="440"/>
      <c r="D16" s="33" t="s">
        <v>6</v>
      </c>
      <c r="E16" s="441" t="s">
        <v>192</v>
      </c>
      <c r="F16" s="442"/>
      <c r="G16" s="442"/>
      <c r="H16" s="442"/>
      <c r="I16" s="442"/>
      <c r="J16" s="442"/>
      <c r="K16" s="442"/>
      <c r="L16" s="443"/>
      <c r="M16" s="11" t="s">
        <v>221</v>
      </c>
      <c r="N16" s="13">
        <f>SUM(N13:N15)</f>
        <v>1</v>
      </c>
      <c r="O16" s="13">
        <f>SUM(O13:O15)</f>
        <v>0</v>
      </c>
      <c r="P16" s="70">
        <f>+O16/N16</f>
        <v>0</v>
      </c>
      <c r="Q16" s="13">
        <f>SUM(Q13:Q15)</f>
        <v>1</v>
      </c>
      <c r="R16" s="13">
        <f>SUM(R13:R15)</f>
        <v>0</v>
      </c>
      <c r="S16" s="70">
        <f>+R16/Q16</f>
        <v>0</v>
      </c>
      <c r="T16" s="13">
        <f>SUM(T13:T15)</f>
        <v>1</v>
      </c>
      <c r="U16" s="13">
        <f>SUM(U13:U15)</f>
        <v>0</v>
      </c>
      <c r="V16" s="138">
        <f>+U16/T16</f>
        <v>0</v>
      </c>
      <c r="W16" s="13">
        <f t="shared" ref="W16:X16" si="22">SUM(W13:W15)</f>
        <v>0</v>
      </c>
      <c r="X16" s="13">
        <f t="shared" si="22"/>
        <v>1</v>
      </c>
      <c r="Y16" s="138" t="e">
        <f t="shared" si="21"/>
        <v>#DIV/0!</v>
      </c>
      <c r="Z16" s="13">
        <f t="shared" ref="Z16:AA16" si="23">SUM(Z13:Z15)</f>
        <v>0</v>
      </c>
      <c r="AA16" s="13">
        <f t="shared" si="23"/>
        <v>0</v>
      </c>
      <c r="AB16" s="138" t="e">
        <f t="shared" ref="AB16" si="24">+AA16/Z16</f>
        <v>#DIV/0!</v>
      </c>
      <c r="AC16" s="13">
        <f t="shared" ref="AC16:AD16" si="25">SUM(AC13:AC15)</f>
        <v>0</v>
      </c>
      <c r="AD16" s="13">
        <f t="shared" si="25"/>
        <v>0</v>
      </c>
      <c r="AE16" s="138" t="e">
        <f t="shared" ref="AE16" si="26">+AD16/AC16</f>
        <v>#DIV/0!</v>
      </c>
      <c r="AF16" s="13">
        <f t="shared" ref="AF16:AG16" si="27">SUM(AF13:AF15)</f>
        <v>0</v>
      </c>
      <c r="AG16" s="13">
        <f t="shared" si="27"/>
        <v>0</v>
      </c>
      <c r="AH16" s="138" t="e">
        <f t="shared" ref="AH16" si="28">+AG16/AF16</f>
        <v>#DIV/0!</v>
      </c>
      <c r="AI16" s="13">
        <f t="shared" ref="AI16:AJ16" si="29">SUM(AI13:AI15)</f>
        <v>0</v>
      </c>
      <c r="AJ16" s="13">
        <f t="shared" si="29"/>
        <v>0</v>
      </c>
      <c r="AK16" s="138" t="e">
        <f t="shared" ref="AK16" si="30">+AJ16/AI16</f>
        <v>#DIV/0!</v>
      </c>
      <c r="AL16" s="13">
        <f t="shared" ref="AL16:AM16" si="31">SUM(AL13:AL15)</f>
        <v>0</v>
      </c>
      <c r="AM16" s="13">
        <f t="shared" si="31"/>
        <v>0</v>
      </c>
      <c r="AN16" s="138" t="e">
        <f t="shared" ref="AN16" si="32">+AM16/AL16</f>
        <v>#DIV/0!</v>
      </c>
      <c r="AO16" s="13">
        <f t="shared" ref="AO16:AP16" si="33">SUM(AO13:AO15)</f>
        <v>0</v>
      </c>
      <c r="AP16" s="13">
        <f t="shared" si="33"/>
        <v>0</v>
      </c>
      <c r="AQ16" s="138" t="e">
        <f t="shared" ref="AQ16" si="34">+AP16/AO16</f>
        <v>#DIV/0!</v>
      </c>
      <c r="AR16" s="13">
        <f t="shared" ref="AR16:AS16" si="35">SUM(AR13:AR15)</f>
        <v>0</v>
      </c>
      <c r="AS16" s="13">
        <f t="shared" si="35"/>
        <v>0</v>
      </c>
      <c r="AT16" s="138" t="e">
        <f t="shared" ref="AT16" si="36">+AS16/AR16</f>
        <v>#DIV/0!</v>
      </c>
      <c r="AU16" s="13">
        <f t="shared" ref="AU16:AV16" si="37">SUM(AU13:AU15)</f>
        <v>0</v>
      </c>
      <c r="AV16" s="13">
        <f t="shared" si="37"/>
        <v>0</v>
      </c>
      <c r="AW16" s="138" t="e">
        <f t="shared" ref="AW16" si="38">+AV16/AU16</f>
        <v>#DIV/0!</v>
      </c>
      <c r="AX16" s="215">
        <f t="shared" si="1"/>
        <v>3</v>
      </c>
      <c r="AY16" s="215">
        <f t="shared" si="2"/>
        <v>1</v>
      </c>
      <c r="AZ16" s="223">
        <f t="shared" si="3"/>
        <v>0.33333333333333331</v>
      </c>
      <c r="BA16" s="108"/>
      <c r="BB16" s="109"/>
      <c r="BC16" s="108"/>
      <c r="BD16" s="110"/>
      <c r="BE16" s="78"/>
      <c r="BF16" s="79"/>
      <c r="BG16" s="78"/>
      <c r="BH16" s="79"/>
      <c r="BI16" s="78"/>
      <c r="BJ16" s="79"/>
    </row>
    <row r="17" spans="1:62" s="379" customFormat="1" ht="74.25" hidden="1" customHeight="1" x14ac:dyDescent="0.3">
      <c r="A17" s="11"/>
      <c r="B17" s="76"/>
      <c r="C17" s="210"/>
      <c r="D17" s="258" t="s">
        <v>6</v>
      </c>
      <c r="E17" s="259"/>
      <c r="F17" s="260"/>
      <c r="G17" s="260"/>
      <c r="H17" s="260"/>
      <c r="I17" s="260"/>
      <c r="J17" s="260"/>
      <c r="K17" s="260"/>
      <c r="L17" s="261"/>
      <c r="M17" s="262" t="s">
        <v>307</v>
      </c>
      <c r="N17" s="267">
        <v>9000</v>
      </c>
      <c r="O17" s="267"/>
      <c r="P17" s="264">
        <f>+O17/N17</f>
        <v>0</v>
      </c>
      <c r="Q17" s="267">
        <v>9000</v>
      </c>
      <c r="R17" s="267"/>
      <c r="S17" s="264">
        <f>+R17/Q17</f>
        <v>0</v>
      </c>
      <c r="T17" s="267">
        <v>9000</v>
      </c>
      <c r="U17" s="267">
        <f>+'[1]MARZO PPTO'!$M$23</f>
        <v>9000</v>
      </c>
      <c r="V17" s="264">
        <f>+U17/T17</f>
        <v>1</v>
      </c>
      <c r="W17" s="267">
        <v>9000</v>
      </c>
      <c r="X17" s="267">
        <f>+'[1]ABRIL PPTO'!$M$23</f>
        <v>9000</v>
      </c>
      <c r="Y17" s="264">
        <f>+X17/W17</f>
        <v>1</v>
      </c>
      <c r="Z17" s="267">
        <v>9000</v>
      </c>
      <c r="AA17" s="267">
        <v>9000</v>
      </c>
      <c r="AB17" s="264">
        <f>+AA17/Z17</f>
        <v>1</v>
      </c>
      <c r="AC17" s="267">
        <v>9000</v>
      </c>
      <c r="AD17" s="267"/>
      <c r="AE17" s="267"/>
      <c r="AF17" s="267">
        <v>9000</v>
      </c>
      <c r="AG17" s="267"/>
      <c r="AH17" s="267"/>
      <c r="AI17" s="267">
        <v>0</v>
      </c>
      <c r="AJ17" s="267"/>
      <c r="AK17" s="267"/>
      <c r="AL17" s="267">
        <v>0</v>
      </c>
      <c r="AM17" s="267"/>
      <c r="AN17" s="267"/>
      <c r="AO17" s="267">
        <v>0</v>
      </c>
      <c r="AP17" s="267"/>
      <c r="AQ17" s="267"/>
      <c r="AR17" s="267">
        <v>0</v>
      </c>
      <c r="AS17" s="267"/>
      <c r="AT17" s="267"/>
      <c r="AU17" s="267">
        <v>0</v>
      </c>
      <c r="AV17" s="267"/>
      <c r="AW17" s="267"/>
      <c r="AX17" s="267">
        <f>SUM(N17+Q17+T17+W17+Z17+AC17+AF17+AI17+AL17+AO17+AR17+AU17)</f>
        <v>63000</v>
      </c>
      <c r="AY17" s="267">
        <f>SUM(O17+R17+U17+X17+AA17+AD17+AG17+AJ17+AM17+AP17+AS17+AV17)</f>
        <v>27000</v>
      </c>
      <c r="AZ17" s="290">
        <f>+AY17/AX17</f>
        <v>0.42857142857142855</v>
      </c>
      <c r="BA17" s="108"/>
      <c r="BB17" s="109"/>
      <c r="BC17" s="108"/>
      <c r="BD17" s="110"/>
      <c r="BE17" s="78"/>
      <c r="BF17" s="79"/>
      <c r="BG17" s="78"/>
      <c r="BH17" s="79"/>
      <c r="BI17" s="78"/>
      <c r="BJ17" s="79"/>
    </row>
    <row r="18" spans="1:62" s="379" customFormat="1" ht="74.25" hidden="1" customHeight="1" x14ac:dyDescent="0.3">
      <c r="A18" s="11"/>
      <c r="B18" s="76"/>
      <c r="C18" s="210"/>
      <c r="D18" s="258" t="s">
        <v>6</v>
      </c>
      <c r="E18" s="259"/>
      <c r="F18" s="260"/>
      <c r="G18" s="260"/>
      <c r="H18" s="260"/>
      <c r="I18" s="260"/>
      <c r="J18" s="260"/>
      <c r="K18" s="260"/>
      <c r="L18" s="261"/>
      <c r="M18" s="262" t="s">
        <v>308</v>
      </c>
      <c r="N18" s="267">
        <v>10208.58</v>
      </c>
      <c r="O18" s="267"/>
      <c r="P18" s="264">
        <f>+O18/N18</f>
        <v>0</v>
      </c>
      <c r="Q18" s="267">
        <v>10208.58</v>
      </c>
      <c r="R18" s="267">
        <v>8319.49</v>
      </c>
      <c r="S18" s="264">
        <f>+R18/Q18</f>
        <v>0.81495075710823639</v>
      </c>
      <c r="T18" s="267">
        <v>10208.58</v>
      </c>
      <c r="U18" s="267">
        <f>+'[1]MARZO PPTO'!$L$23</f>
        <v>8317.6589999999997</v>
      </c>
      <c r="V18" s="264">
        <f>+U18/T18</f>
        <v>0.81477139817682764</v>
      </c>
      <c r="W18" s="267">
        <v>10208.58</v>
      </c>
      <c r="X18" s="267">
        <f>+'[1]ABRIL PPTO'!$L$23</f>
        <v>8902.6419999999998</v>
      </c>
      <c r="Y18" s="264">
        <f>+X18/W18</f>
        <v>0.87207447069034083</v>
      </c>
      <c r="Z18" s="267">
        <v>10208.58</v>
      </c>
      <c r="AA18" s="267">
        <v>8899</v>
      </c>
      <c r="AB18" s="264">
        <f>+AA18/Z18</f>
        <v>0.87171771196385783</v>
      </c>
      <c r="AC18" s="267">
        <v>10208.58</v>
      </c>
      <c r="AD18" s="267"/>
      <c r="AE18" s="267"/>
      <c r="AF18" s="267">
        <v>10508.58</v>
      </c>
      <c r="AG18" s="267"/>
      <c r="AH18" s="267"/>
      <c r="AI18" s="267">
        <v>10208.58</v>
      </c>
      <c r="AJ18" s="267"/>
      <c r="AK18" s="267"/>
      <c r="AL18" s="267">
        <v>10208.58</v>
      </c>
      <c r="AM18" s="267"/>
      <c r="AN18" s="267"/>
      <c r="AO18" s="267">
        <v>10208.58</v>
      </c>
      <c r="AP18" s="267"/>
      <c r="AQ18" s="267"/>
      <c r="AR18" s="267">
        <v>10000</v>
      </c>
      <c r="AS18" s="267"/>
      <c r="AT18" s="267"/>
      <c r="AU18" s="267">
        <v>10300</v>
      </c>
      <c r="AV18" s="267"/>
      <c r="AW18" s="267"/>
      <c r="AX18" s="267">
        <f t="shared" ref="AX18:AY19" si="39">SUM(N18+Q18+T18+W18+Z18+AC18+AF18+AI18+AL18+AO18+AR18+AU18)</f>
        <v>122685.8</v>
      </c>
      <c r="AY18" s="267">
        <f t="shared" si="39"/>
        <v>34438.790999999997</v>
      </c>
      <c r="AZ18" s="290">
        <f t="shared" ref="AZ18:AZ19" si="40">+AY18/AX18</f>
        <v>0.28070722936150716</v>
      </c>
      <c r="BA18" s="108"/>
      <c r="BB18" s="109"/>
      <c r="BC18" s="108"/>
      <c r="BD18" s="110"/>
      <c r="BE18" s="78"/>
      <c r="BF18" s="79"/>
      <c r="BG18" s="78"/>
      <c r="BH18" s="79"/>
      <c r="BI18" s="78"/>
      <c r="BJ18" s="79"/>
    </row>
    <row r="19" spans="1:62" s="379" customFormat="1" ht="74.25" hidden="1" customHeight="1" x14ac:dyDescent="0.3">
      <c r="A19" s="11"/>
      <c r="B19" s="76"/>
      <c r="C19" s="210"/>
      <c r="D19" s="285" t="s">
        <v>6</v>
      </c>
      <c r="E19" s="286"/>
      <c r="F19" s="287"/>
      <c r="G19" s="287"/>
      <c r="H19" s="287"/>
      <c r="I19" s="287"/>
      <c r="J19" s="287"/>
      <c r="K19" s="287"/>
      <c r="L19" s="288"/>
      <c r="M19" s="289" t="s">
        <v>278</v>
      </c>
      <c r="N19" s="282">
        <f>SUM(N17:N18)</f>
        <v>19208.580000000002</v>
      </c>
      <c r="O19" s="282">
        <f>SUM(O17:O18)</f>
        <v>0</v>
      </c>
      <c r="P19" s="284">
        <f>+O19/N19</f>
        <v>0</v>
      </c>
      <c r="Q19" s="282">
        <f>SUM(Q17:Q18)</f>
        <v>19208.580000000002</v>
      </c>
      <c r="R19" s="282">
        <f>SUM(R17:R18)</f>
        <v>8319.49</v>
      </c>
      <c r="S19" s="284">
        <f>+R19/Q19</f>
        <v>0.43311322336164354</v>
      </c>
      <c r="T19" s="282">
        <f t="shared" ref="T19:U19" si="41">SUM(T17:T18)</f>
        <v>19208.580000000002</v>
      </c>
      <c r="U19" s="282">
        <f t="shared" si="41"/>
        <v>17317.659</v>
      </c>
      <c r="V19" s="284">
        <f>+U19/T19</f>
        <v>0.9015585222853536</v>
      </c>
      <c r="W19" s="282">
        <f t="shared" ref="W19:X19" si="42">SUM(W17:W18)</f>
        <v>19208.580000000002</v>
      </c>
      <c r="X19" s="282">
        <f t="shared" si="42"/>
        <v>17902.642</v>
      </c>
      <c r="Y19" s="284">
        <f>+X19/W19</f>
        <v>0.93201277762333279</v>
      </c>
      <c r="Z19" s="282">
        <f t="shared" ref="Z19:AA19" si="43">SUM(Z17:Z18)</f>
        <v>19208.580000000002</v>
      </c>
      <c r="AA19" s="282">
        <f t="shared" si="43"/>
        <v>17899</v>
      </c>
      <c r="AB19" s="284">
        <f>+AA19/Z19</f>
        <v>0.93182317485207122</v>
      </c>
      <c r="AC19" s="282">
        <f t="shared" ref="AC19:AD19" si="44">SUM(AC17:AC18)</f>
        <v>19208.580000000002</v>
      </c>
      <c r="AD19" s="282">
        <f t="shared" si="44"/>
        <v>0</v>
      </c>
      <c r="AE19" s="284">
        <f t="shared" ref="AE19" si="45">+AD19/AC19</f>
        <v>0</v>
      </c>
      <c r="AF19" s="282">
        <f t="shared" ref="AF19:AG19" si="46">SUM(AF17:AF18)</f>
        <v>19508.580000000002</v>
      </c>
      <c r="AG19" s="282">
        <f t="shared" si="46"/>
        <v>0</v>
      </c>
      <c r="AH19" s="284">
        <f t="shared" ref="AH19" si="47">+AG19/AF19</f>
        <v>0</v>
      </c>
      <c r="AI19" s="282">
        <f t="shared" ref="AI19:AJ19" si="48">SUM(AI17:AI18)</f>
        <v>10208.58</v>
      </c>
      <c r="AJ19" s="282">
        <f t="shared" si="48"/>
        <v>0</v>
      </c>
      <c r="AK19" s="284">
        <f t="shared" ref="AK19" si="49">+AJ19/AI19</f>
        <v>0</v>
      </c>
      <c r="AL19" s="282">
        <f t="shared" ref="AL19:AM19" si="50">SUM(AL17:AL18)</f>
        <v>10208.58</v>
      </c>
      <c r="AM19" s="282">
        <f t="shared" si="50"/>
        <v>0</v>
      </c>
      <c r="AN19" s="284">
        <f t="shared" ref="AN19" si="51">+AM19/AL19</f>
        <v>0</v>
      </c>
      <c r="AO19" s="282">
        <f t="shared" ref="AO19:AP19" si="52">SUM(AO17:AO18)</f>
        <v>10208.58</v>
      </c>
      <c r="AP19" s="282">
        <f t="shared" si="52"/>
        <v>0</v>
      </c>
      <c r="AQ19" s="284">
        <f t="shared" ref="AQ19" si="53">+AP19/AO19</f>
        <v>0</v>
      </c>
      <c r="AR19" s="282">
        <f t="shared" ref="AR19:AS19" si="54">SUM(AR17:AR18)</f>
        <v>10000</v>
      </c>
      <c r="AS19" s="282">
        <f t="shared" si="54"/>
        <v>0</v>
      </c>
      <c r="AT19" s="284">
        <f t="shared" ref="AT19" si="55">+AS19/AR19</f>
        <v>0</v>
      </c>
      <c r="AU19" s="282">
        <f t="shared" ref="AU19:AV19" si="56">SUM(AU17:AU18)</f>
        <v>10300</v>
      </c>
      <c r="AV19" s="282">
        <f t="shared" si="56"/>
        <v>0</v>
      </c>
      <c r="AW19" s="284">
        <f t="shared" ref="AW19" si="57">+AV19/AU19</f>
        <v>0</v>
      </c>
      <c r="AX19" s="282">
        <f>SUM(N19+Q19+T19+W19+Z19+AC19+AF19+AI19+AL19+AO19+AR19+AU19)</f>
        <v>185685.79999999996</v>
      </c>
      <c r="AY19" s="282">
        <f t="shared" si="39"/>
        <v>61438.790999999997</v>
      </c>
      <c r="AZ19" s="291">
        <f t="shared" si="40"/>
        <v>0.33087501036697481</v>
      </c>
      <c r="BA19" s="108"/>
      <c r="BB19" s="109"/>
      <c r="BC19" s="108"/>
      <c r="BD19" s="110"/>
      <c r="BE19" s="78"/>
      <c r="BF19" s="79"/>
      <c r="BG19" s="78"/>
      <c r="BH19" s="79"/>
      <c r="BI19" s="78"/>
      <c r="BJ19" s="79"/>
    </row>
    <row r="20" spans="1:62" ht="74.25" hidden="1" customHeight="1" x14ac:dyDescent="0.3">
      <c r="A20" s="5" t="s">
        <v>181</v>
      </c>
      <c r="B20" s="6" t="s">
        <v>182</v>
      </c>
      <c r="C20" s="439" t="s">
        <v>103</v>
      </c>
      <c r="D20" s="20" t="s">
        <v>7</v>
      </c>
      <c r="E20" s="444" t="s">
        <v>104</v>
      </c>
      <c r="F20" s="5" t="s">
        <v>26</v>
      </c>
      <c r="G20" s="5" t="s">
        <v>27</v>
      </c>
      <c r="H20" s="7" t="s">
        <v>14</v>
      </c>
      <c r="I20" s="5" t="s">
        <v>118</v>
      </c>
      <c r="J20" s="18" t="s">
        <v>90</v>
      </c>
      <c r="K20" s="5" t="s">
        <v>88</v>
      </c>
      <c r="L20" s="15" t="s">
        <v>26</v>
      </c>
      <c r="M20" s="9" t="s">
        <v>11</v>
      </c>
      <c r="N20" s="381"/>
      <c r="O20" s="381"/>
      <c r="P20" s="62" t="str">
        <f t="shared" ref="P20:P60" si="58">IFERROR(O20/N20,"No Programado")</f>
        <v>No Programado</v>
      </c>
      <c r="Q20" s="381"/>
      <c r="R20" s="381"/>
      <c r="S20" s="62" t="str">
        <f t="shared" ref="S20:S77" si="59">IFERROR(R20/Q20,"No Programado")</f>
        <v>No Programado</v>
      </c>
      <c r="T20" s="10">
        <v>1</v>
      </c>
      <c r="U20" s="10">
        <v>0</v>
      </c>
      <c r="V20" s="136">
        <f>IFERROR(U20/T20,"No Programado")</f>
        <v>0</v>
      </c>
      <c r="W20" s="381"/>
      <c r="X20" s="382"/>
      <c r="Y20" s="27"/>
      <c r="Z20" s="381"/>
      <c r="AA20" s="381"/>
      <c r="AB20" s="381"/>
      <c r="AC20" s="381"/>
      <c r="AD20" s="381"/>
      <c r="AE20" s="381"/>
      <c r="AF20" s="381"/>
      <c r="AG20" s="381"/>
      <c r="AH20" s="381"/>
      <c r="AI20" s="381"/>
      <c r="AJ20" s="381"/>
      <c r="AK20" s="381"/>
      <c r="AL20" s="381"/>
      <c r="AM20" s="381"/>
      <c r="AN20" s="381"/>
      <c r="AO20" s="381"/>
      <c r="AP20" s="381"/>
      <c r="AQ20" s="381"/>
      <c r="AR20" s="381"/>
      <c r="AS20" s="381"/>
      <c r="AT20" s="381"/>
      <c r="AU20" s="381"/>
      <c r="AV20" s="381"/>
      <c r="AW20" s="381"/>
      <c r="AX20" s="214">
        <f t="shared" si="1"/>
        <v>1</v>
      </c>
      <c r="AY20" s="214">
        <f t="shared" si="2"/>
        <v>0</v>
      </c>
      <c r="AZ20" s="222">
        <f t="shared" si="3"/>
        <v>0</v>
      </c>
      <c r="BA20" s="101"/>
      <c r="BB20" s="102"/>
      <c r="BC20" s="101"/>
      <c r="BD20" s="103"/>
      <c r="BE20" s="45"/>
      <c r="BF20" s="46"/>
      <c r="BG20" s="45"/>
      <c r="BH20" s="46"/>
      <c r="BI20" s="45"/>
      <c r="BJ20" s="46" t="s">
        <v>321</v>
      </c>
    </row>
    <row r="21" spans="1:62" ht="74.25" hidden="1" customHeight="1" x14ac:dyDescent="0.3">
      <c r="A21" s="5" t="s">
        <v>181</v>
      </c>
      <c r="B21" s="6" t="s">
        <v>182</v>
      </c>
      <c r="C21" s="440"/>
      <c r="D21" s="20" t="s">
        <v>7</v>
      </c>
      <c r="E21" s="444"/>
      <c r="F21" s="5" t="s">
        <v>26</v>
      </c>
      <c r="G21" s="5" t="s">
        <v>27</v>
      </c>
      <c r="H21" s="7" t="s">
        <v>15</v>
      </c>
      <c r="I21" s="5" t="s">
        <v>65</v>
      </c>
      <c r="J21" s="18" t="s">
        <v>45</v>
      </c>
      <c r="K21" s="5" t="s">
        <v>89</v>
      </c>
      <c r="L21" s="14" t="s">
        <v>26</v>
      </c>
      <c r="M21" s="9" t="s">
        <v>11</v>
      </c>
      <c r="N21" s="10"/>
      <c r="O21" s="381"/>
      <c r="P21" s="62" t="str">
        <f t="shared" si="58"/>
        <v>No Programado</v>
      </c>
      <c r="Q21" s="381"/>
      <c r="R21" s="381"/>
      <c r="S21" s="62" t="str">
        <f t="shared" si="59"/>
        <v>No Programado</v>
      </c>
      <c r="T21" s="10"/>
      <c r="U21" s="10"/>
      <c r="V21" s="139"/>
      <c r="W21" s="10"/>
      <c r="X21" s="10"/>
      <c r="Y21" s="27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>
        <v>1</v>
      </c>
      <c r="AS21" s="10"/>
      <c r="AT21" s="10"/>
      <c r="AU21" s="10"/>
      <c r="AV21" s="10"/>
      <c r="AW21" s="10"/>
      <c r="AX21" s="214">
        <f t="shared" si="1"/>
        <v>1</v>
      </c>
      <c r="AY21" s="214">
        <f t="shared" si="2"/>
        <v>0</v>
      </c>
      <c r="AZ21" s="222">
        <f t="shared" si="3"/>
        <v>0</v>
      </c>
      <c r="BA21" s="101"/>
      <c r="BB21" s="102"/>
      <c r="BC21" s="101"/>
      <c r="BD21" s="103"/>
      <c r="BE21" s="45"/>
      <c r="BF21" s="46"/>
      <c r="BG21" s="45"/>
      <c r="BH21" s="46"/>
      <c r="BI21" s="45"/>
      <c r="BJ21" s="46"/>
    </row>
    <row r="22" spans="1:62" ht="74.25" hidden="1" customHeight="1" x14ac:dyDescent="0.3">
      <c r="A22" s="5" t="s">
        <v>181</v>
      </c>
      <c r="B22" s="6" t="s">
        <v>182</v>
      </c>
      <c r="C22" s="440"/>
      <c r="D22" s="20" t="s">
        <v>7</v>
      </c>
      <c r="E22" s="444"/>
      <c r="F22" s="5" t="s">
        <v>26</v>
      </c>
      <c r="G22" s="5" t="s">
        <v>27</v>
      </c>
      <c r="H22" s="7" t="s">
        <v>28</v>
      </c>
      <c r="I22" s="5" t="s">
        <v>66</v>
      </c>
      <c r="J22" s="5" t="s">
        <v>46</v>
      </c>
      <c r="K22" s="5" t="s">
        <v>89</v>
      </c>
      <c r="L22" s="14" t="s">
        <v>132</v>
      </c>
      <c r="M22" s="9" t="s">
        <v>11</v>
      </c>
      <c r="N22" s="10"/>
      <c r="O22" s="381"/>
      <c r="P22" s="62" t="str">
        <f t="shared" si="58"/>
        <v>No Programado</v>
      </c>
      <c r="Q22" s="381"/>
      <c r="R22" s="381"/>
      <c r="S22" s="62" t="str">
        <f t="shared" si="59"/>
        <v>No Programado</v>
      </c>
      <c r="T22" s="10"/>
      <c r="U22" s="10"/>
      <c r="V22" s="139"/>
      <c r="W22" s="10"/>
      <c r="X22" s="10"/>
      <c r="Y22" s="27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>
        <v>1</v>
      </c>
      <c r="AS22" s="10"/>
      <c r="AT22" s="10"/>
      <c r="AU22" s="10"/>
      <c r="AV22" s="10"/>
      <c r="AW22" s="10"/>
      <c r="AX22" s="214">
        <f t="shared" si="1"/>
        <v>1</v>
      </c>
      <c r="AY22" s="214">
        <f t="shared" si="2"/>
        <v>0</v>
      </c>
      <c r="AZ22" s="222">
        <f t="shared" si="3"/>
        <v>0</v>
      </c>
      <c r="BA22" s="101"/>
      <c r="BB22" s="102"/>
      <c r="BC22" s="101"/>
      <c r="BD22" s="103"/>
      <c r="BE22" s="45"/>
      <c r="BF22" s="46"/>
      <c r="BG22" s="45"/>
      <c r="BH22" s="46"/>
      <c r="BI22" s="45"/>
      <c r="BJ22" s="46"/>
    </row>
    <row r="23" spans="1:62" s="379" customFormat="1" ht="74.25" hidden="1" customHeight="1" x14ac:dyDescent="0.3">
      <c r="A23" s="11" t="s">
        <v>181</v>
      </c>
      <c r="B23" s="76" t="s">
        <v>182</v>
      </c>
      <c r="C23" s="440"/>
      <c r="D23" s="33" t="s">
        <v>7</v>
      </c>
      <c r="E23" s="441" t="s">
        <v>193</v>
      </c>
      <c r="F23" s="442"/>
      <c r="G23" s="442"/>
      <c r="H23" s="442"/>
      <c r="I23" s="442"/>
      <c r="J23" s="442"/>
      <c r="K23" s="442"/>
      <c r="L23" s="443"/>
      <c r="M23" s="11" t="s">
        <v>222</v>
      </c>
      <c r="N23" s="13">
        <f>+N22</f>
        <v>0</v>
      </c>
      <c r="O23" s="13">
        <f t="shared" ref="O23:AO23" si="60">+O22</f>
        <v>0</v>
      </c>
      <c r="P23" s="70" t="str">
        <f t="shared" si="58"/>
        <v>No Programado</v>
      </c>
      <c r="Q23" s="13">
        <f>+Q22</f>
        <v>0</v>
      </c>
      <c r="R23" s="13">
        <f t="shared" si="60"/>
        <v>0</v>
      </c>
      <c r="S23" s="70" t="str">
        <f t="shared" si="59"/>
        <v>No Programado</v>
      </c>
      <c r="T23" s="13">
        <f>+T22</f>
        <v>0</v>
      </c>
      <c r="U23" s="13">
        <f t="shared" si="60"/>
        <v>0</v>
      </c>
      <c r="V23" s="138" t="str">
        <f>IFERROR(U23/T23,"0")</f>
        <v>0</v>
      </c>
      <c r="W23" s="13">
        <f>+W22</f>
        <v>0</v>
      </c>
      <c r="X23" s="13">
        <f>+X22</f>
        <v>0</v>
      </c>
      <c r="Y23" s="77">
        <f t="shared" si="60"/>
        <v>0</v>
      </c>
      <c r="Z23" s="13">
        <f t="shared" si="60"/>
        <v>0</v>
      </c>
      <c r="AA23" s="13"/>
      <c r="AB23" s="13">
        <f t="shared" si="60"/>
        <v>0</v>
      </c>
      <c r="AC23" s="13">
        <f t="shared" si="60"/>
        <v>0</v>
      </c>
      <c r="AD23" s="13"/>
      <c r="AE23" s="13">
        <f t="shared" si="60"/>
        <v>0</v>
      </c>
      <c r="AF23" s="13">
        <f t="shared" si="60"/>
        <v>0</v>
      </c>
      <c r="AG23" s="13"/>
      <c r="AH23" s="13">
        <f t="shared" si="60"/>
        <v>0</v>
      </c>
      <c r="AI23" s="13">
        <f t="shared" si="60"/>
        <v>0</v>
      </c>
      <c r="AJ23" s="13"/>
      <c r="AK23" s="13"/>
      <c r="AL23" s="13">
        <f t="shared" si="60"/>
        <v>0</v>
      </c>
      <c r="AM23" s="13"/>
      <c r="AN23" s="13"/>
      <c r="AO23" s="13">
        <f t="shared" si="60"/>
        <v>0</v>
      </c>
      <c r="AP23" s="13"/>
      <c r="AQ23" s="13"/>
      <c r="AR23" s="13">
        <f>+AR22</f>
        <v>1</v>
      </c>
      <c r="AS23" s="13"/>
      <c r="AT23" s="13"/>
      <c r="AU23" s="215">
        <f>+AU22</f>
        <v>0</v>
      </c>
      <c r="AV23" s="215"/>
      <c r="AW23" s="215"/>
      <c r="AX23" s="215">
        <f t="shared" si="1"/>
        <v>1</v>
      </c>
      <c r="AY23" s="215">
        <f t="shared" si="2"/>
        <v>0</v>
      </c>
      <c r="AZ23" s="223">
        <f t="shared" si="3"/>
        <v>0</v>
      </c>
      <c r="BA23" s="217"/>
      <c r="BB23" s="109"/>
      <c r="BC23" s="108"/>
      <c r="BD23" s="110"/>
      <c r="BE23" s="78"/>
      <c r="BF23" s="79"/>
      <c r="BG23" s="78"/>
      <c r="BH23" s="79"/>
      <c r="BI23" s="78"/>
      <c r="BJ23" s="79"/>
    </row>
    <row r="24" spans="1:62" s="379" customFormat="1" ht="74.25" hidden="1" customHeight="1" x14ac:dyDescent="0.3">
      <c r="A24" s="262"/>
      <c r="B24" s="299"/>
      <c r="C24" s="300"/>
      <c r="D24" s="258" t="s">
        <v>7</v>
      </c>
      <c r="E24" s="259"/>
      <c r="F24" s="260"/>
      <c r="G24" s="260"/>
      <c r="H24" s="260"/>
      <c r="I24" s="260"/>
      <c r="J24" s="260"/>
      <c r="K24" s="260"/>
      <c r="L24" s="261"/>
      <c r="M24" s="262" t="s">
        <v>307</v>
      </c>
      <c r="N24" s="267">
        <v>18000</v>
      </c>
      <c r="O24" s="267"/>
      <c r="P24" s="264">
        <f>+O24/N24</f>
        <v>0</v>
      </c>
      <c r="Q24" s="267">
        <v>18000</v>
      </c>
      <c r="R24" s="267"/>
      <c r="S24" s="264">
        <f>+R24/Q24</f>
        <v>0</v>
      </c>
      <c r="T24" s="267">
        <v>18000</v>
      </c>
      <c r="U24" s="267">
        <f>+'[1]MARZO PPTO'!$M$24</f>
        <v>9000</v>
      </c>
      <c r="V24" s="264">
        <f t="shared" ref="V24:V31" si="61">+U24/T24</f>
        <v>0.5</v>
      </c>
      <c r="W24" s="267">
        <v>18000</v>
      </c>
      <c r="X24" s="267">
        <f>+'[1]ABRIL PPTO'!$M$24</f>
        <v>9000</v>
      </c>
      <c r="Y24" s="264">
        <f t="shared" ref="Y24:Y31" si="62">+X24/W24</f>
        <v>0.5</v>
      </c>
      <c r="Z24" s="267">
        <v>18000</v>
      </c>
      <c r="AA24" s="267">
        <v>9000</v>
      </c>
      <c r="AB24" s="264">
        <f>+AA24/Z24</f>
        <v>0.5</v>
      </c>
      <c r="AC24" s="267">
        <v>18000</v>
      </c>
      <c r="AD24" s="267"/>
      <c r="AE24" s="264">
        <f>+AD24/AC24</f>
        <v>0</v>
      </c>
      <c r="AF24" s="267">
        <v>18000</v>
      </c>
      <c r="AG24" s="267"/>
      <c r="AH24" s="267"/>
      <c r="AI24" s="267">
        <v>0</v>
      </c>
      <c r="AJ24" s="267"/>
      <c r="AK24" s="267"/>
      <c r="AL24" s="267">
        <v>0</v>
      </c>
      <c r="AM24" s="267"/>
      <c r="AN24" s="267"/>
      <c r="AO24" s="267">
        <v>0</v>
      </c>
      <c r="AP24" s="267"/>
      <c r="AQ24" s="267"/>
      <c r="AR24" s="267">
        <v>150</v>
      </c>
      <c r="AS24" s="267"/>
      <c r="AT24" s="267"/>
      <c r="AU24" s="267">
        <v>0</v>
      </c>
      <c r="AV24" s="267"/>
      <c r="AW24" s="267"/>
      <c r="AX24" s="267">
        <f>SUM(N24+Q24+T24+W24+Z24+AC24+AF24+AI24+AL24+AO24+AR24+AU24)</f>
        <v>126150</v>
      </c>
      <c r="AY24" s="267">
        <f>SUM(O24+R24+U24+X24+AA24+AD24+AG24+AJ24+AM24+AP24+AS24+AV24)</f>
        <v>27000</v>
      </c>
      <c r="AZ24" s="290">
        <f>+AY24/AX24</f>
        <v>0.2140309155766944</v>
      </c>
      <c r="BA24" s="301"/>
      <c r="BB24" s="302"/>
      <c r="BC24" s="301"/>
      <c r="BD24" s="303"/>
      <c r="BE24" s="304"/>
      <c r="BF24" s="305"/>
      <c r="BG24" s="304"/>
      <c r="BH24" s="305"/>
      <c r="BI24" s="304"/>
      <c r="BJ24" s="305"/>
    </row>
    <row r="25" spans="1:62" s="379" customFormat="1" ht="74.25" hidden="1" customHeight="1" x14ac:dyDescent="0.3">
      <c r="A25" s="262"/>
      <c r="B25" s="299"/>
      <c r="C25" s="300"/>
      <c r="D25" s="258" t="s">
        <v>7</v>
      </c>
      <c r="E25" s="259"/>
      <c r="F25" s="260"/>
      <c r="G25" s="260"/>
      <c r="H25" s="260"/>
      <c r="I25" s="260"/>
      <c r="J25" s="260"/>
      <c r="K25" s="260"/>
      <c r="L25" s="261"/>
      <c r="M25" s="262" t="s">
        <v>308</v>
      </c>
      <c r="N25" s="267">
        <v>18417.16</v>
      </c>
      <c r="O25" s="267">
        <v>8324.01</v>
      </c>
      <c r="P25" s="264">
        <f>+O25/N25</f>
        <v>0.4519703363602206</v>
      </c>
      <c r="Q25" s="267">
        <v>18417.16</v>
      </c>
      <c r="R25" s="267">
        <v>18638.98</v>
      </c>
      <c r="S25" s="264">
        <f>+R25/Q25</f>
        <v>1.0120442022548537</v>
      </c>
      <c r="T25" s="267">
        <v>18417.16</v>
      </c>
      <c r="U25" s="267">
        <f>+'[1]MARZO PPTO'!$L$24</f>
        <v>18635.317999999999</v>
      </c>
      <c r="V25" s="264">
        <f t="shared" si="61"/>
        <v>1.011845365952188</v>
      </c>
      <c r="W25" s="267">
        <v>18417.16</v>
      </c>
      <c r="X25" s="267">
        <f>+'[1]ABRIL PPTO'!$L$24</f>
        <v>19805.284</v>
      </c>
      <c r="Y25" s="264">
        <f t="shared" si="62"/>
        <v>1.0753712298747473</v>
      </c>
      <c r="Z25" s="267">
        <v>18417.16</v>
      </c>
      <c r="AA25" s="267">
        <v>10899</v>
      </c>
      <c r="AB25" s="264">
        <f>+AA25/Z25</f>
        <v>0.59178505263569414</v>
      </c>
      <c r="AC25" s="267">
        <v>18417.16</v>
      </c>
      <c r="AD25" s="267"/>
      <c r="AE25" s="264">
        <f>+AD25/AC25</f>
        <v>0</v>
      </c>
      <c r="AF25" s="267">
        <v>19017.16</v>
      </c>
      <c r="AG25" s="267"/>
      <c r="AH25" s="267"/>
      <c r="AI25" s="267">
        <v>18417.16</v>
      </c>
      <c r="AJ25" s="267"/>
      <c r="AK25" s="267"/>
      <c r="AL25" s="267">
        <v>18417.16</v>
      </c>
      <c r="AM25" s="267"/>
      <c r="AN25" s="267"/>
      <c r="AO25" s="267">
        <v>12321.58</v>
      </c>
      <c r="AP25" s="267"/>
      <c r="AQ25" s="267"/>
      <c r="AR25" s="267">
        <v>10000</v>
      </c>
      <c r="AS25" s="267"/>
      <c r="AT25" s="267"/>
      <c r="AU25" s="267">
        <v>10300</v>
      </c>
      <c r="AV25" s="267"/>
      <c r="AW25" s="267"/>
      <c r="AX25" s="267">
        <f t="shared" ref="AX25:AY26" si="63">SUM(N25+Q25+T25+W25+Z25+AC25+AF25+AI25+AL25+AO25+AR25+AU25)</f>
        <v>198976.02</v>
      </c>
      <c r="AY25" s="267">
        <f t="shared" si="63"/>
        <v>76302.592000000004</v>
      </c>
      <c r="AZ25" s="290">
        <f t="shared" ref="AZ25:AZ26" si="64">+AY25/AX25</f>
        <v>0.38347632041288193</v>
      </c>
      <c r="BA25" s="301"/>
      <c r="BB25" s="302"/>
      <c r="BC25" s="301"/>
      <c r="BD25" s="303"/>
      <c r="BE25" s="304"/>
      <c r="BF25" s="305"/>
      <c r="BG25" s="304"/>
      <c r="BH25" s="305"/>
      <c r="BI25" s="304"/>
      <c r="BJ25" s="305"/>
    </row>
    <row r="26" spans="1:62" s="379" customFormat="1" ht="74.25" hidden="1" customHeight="1" x14ac:dyDescent="0.3">
      <c r="A26" s="289"/>
      <c r="B26" s="292"/>
      <c r="C26" s="293"/>
      <c r="D26" s="285" t="s">
        <v>7</v>
      </c>
      <c r="E26" s="286"/>
      <c r="F26" s="287"/>
      <c r="G26" s="287"/>
      <c r="H26" s="287"/>
      <c r="I26" s="287"/>
      <c r="J26" s="287"/>
      <c r="K26" s="287"/>
      <c r="L26" s="288"/>
      <c r="M26" s="289" t="s">
        <v>278</v>
      </c>
      <c r="N26" s="282">
        <f>SUM(N24:N25)</f>
        <v>36417.160000000003</v>
      </c>
      <c r="O26" s="282">
        <f>SUM(O24:O25)</f>
        <v>8324.01</v>
      </c>
      <c r="P26" s="284">
        <f>+O26/N26</f>
        <v>0.22857383716907081</v>
      </c>
      <c r="Q26" s="282">
        <f t="shared" ref="Q26:R26" si="65">SUM(Q24:Q25)</f>
        <v>36417.160000000003</v>
      </c>
      <c r="R26" s="282">
        <f t="shared" si="65"/>
        <v>18638.98</v>
      </c>
      <c r="S26" s="284">
        <f>+R26/Q26</f>
        <v>0.51181860419648317</v>
      </c>
      <c r="T26" s="282">
        <f t="shared" ref="T26:U26" si="66">SUM(T24:T25)</f>
        <v>36417.160000000003</v>
      </c>
      <c r="U26" s="282">
        <f t="shared" si="66"/>
        <v>27635.317999999999</v>
      </c>
      <c r="V26" s="284">
        <f t="shared" si="61"/>
        <v>0.75885428737441352</v>
      </c>
      <c r="W26" s="282">
        <f t="shared" ref="W26:X26" si="67">SUM(W24:W25)</f>
        <v>36417.160000000003</v>
      </c>
      <c r="X26" s="282">
        <f t="shared" si="67"/>
        <v>28805.284</v>
      </c>
      <c r="Y26" s="284">
        <f t="shared" si="62"/>
        <v>0.79098106497046983</v>
      </c>
      <c r="Z26" s="282">
        <f t="shared" ref="Z26:AA26" si="68">SUM(Z24:Z25)</f>
        <v>36417.160000000003</v>
      </c>
      <c r="AA26" s="282">
        <f t="shared" si="68"/>
        <v>19899</v>
      </c>
      <c r="AB26" s="284">
        <f>+AA26/Z26</f>
        <v>0.54641822701166143</v>
      </c>
      <c r="AC26" s="282">
        <f t="shared" ref="AC26:AD26" si="69">SUM(AC24:AC25)</f>
        <v>36417.160000000003</v>
      </c>
      <c r="AD26" s="282">
        <f t="shared" si="69"/>
        <v>0</v>
      </c>
      <c r="AE26" s="284">
        <f>+AD26/AC26</f>
        <v>0</v>
      </c>
      <c r="AF26" s="282">
        <f t="shared" ref="AF26:AG26" si="70">SUM(AF24:AF25)</f>
        <v>37017.160000000003</v>
      </c>
      <c r="AG26" s="282">
        <f t="shared" si="70"/>
        <v>0</v>
      </c>
      <c r="AH26" s="284">
        <f t="shared" ref="AH26" si="71">+AG26/AF26</f>
        <v>0</v>
      </c>
      <c r="AI26" s="282">
        <f t="shared" ref="AI26:AJ26" si="72">SUM(AI24:AI25)</f>
        <v>18417.16</v>
      </c>
      <c r="AJ26" s="282">
        <f t="shared" si="72"/>
        <v>0</v>
      </c>
      <c r="AK26" s="284">
        <f t="shared" ref="AK26" si="73">+AJ26/AI26</f>
        <v>0</v>
      </c>
      <c r="AL26" s="282">
        <f t="shared" ref="AL26:AM26" si="74">SUM(AL24:AL25)</f>
        <v>18417.16</v>
      </c>
      <c r="AM26" s="282">
        <f t="shared" si="74"/>
        <v>0</v>
      </c>
      <c r="AN26" s="284">
        <f t="shared" ref="AN26" si="75">+AM26/AL26</f>
        <v>0</v>
      </c>
      <c r="AO26" s="282">
        <f t="shared" ref="AO26:AP26" si="76">SUM(AO24:AO25)</f>
        <v>12321.58</v>
      </c>
      <c r="AP26" s="282">
        <f t="shared" si="76"/>
        <v>0</v>
      </c>
      <c r="AQ26" s="284">
        <f t="shared" ref="AQ26" si="77">+AP26/AO26</f>
        <v>0</v>
      </c>
      <c r="AR26" s="282">
        <f t="shared" ref="AR26:AS26" si="78">SUM(AR24:AR25)</f>
        <v>10150</v>
      </c>
      <c r="AS26" s="282">
        <f t="shared" si="78"/>
        <v>0</v>
      </c>
      <c r="AT26" s="284">
        <f t="shared" ref="AT26" si="79">+AS26/AR26</f>
        <v>0</v>
      </c>
      <c r="AU26" s="282">
        <f t="shared" ref="AU26:AV26" si="80">SUM(AU24:AU25)</f>
        <v>10300</v>
      </c>
      <c r="AV26" s="282">
        <f t="shared" si="80"/>
        <v>0</v>
      </c>
      <c r="AW26" s="284">
        <f t="shared" ref="AW26" si="81">+AV26/AU26</f>
        <v>0</v>
      </c>
      <c r="AX26" s="282">
        <f>SUM(N26+Q26+T26+W26+Z26+AC26+AF26+AI26+AL26+AO26+AR26+AU26)</f>
        <v>325126.02</v>
      </c>
      <c r="AY26" s="282">
        <f t="shared" si="63"/>
        <v>103302.592</v>
      </c>
      <c r="AZ26" s="291">
        <f t="shared" si="64"/>
        <v>0.31773092784145668</v>
      </c>
      <c r="BA26" s="294"/>
      <c r="BB26" s="295"/>
      <c r="BC26" s="294"/>
      <c r="BD26" s="296"/>
      <c r="BE26" s="297"/>
      <c r="BF26" s="298"/>
      <c r="BG26" s="297"/>
      <c r="BH26" s="298"/>
      <c r="BI26" s="297"/>
      <c r="BJ26" s="298"/>
    </row>
    <row r="27" spans="1:62" ht="74.25" customHeight="1" x14ac:dyDescent="0.3">
      <c r="A27" s="5" t="s">
        <v>181</v>
      </c>
      <c r="B27" s="6" t="s">
        <v>182</v>
      </c>
      <c r="C27" s="439" t="s">
        <v>67</v>
      </c>
      <c r="D27" s="20" t="s">
        <v>9</v>
      </c>
      <c r="E27" s="5" t="s">
        <v>105</v>
      </c>
      <c r="F27" s="5" t="s">
        <v>26</v>
      </c>
      <c r="G27" s="5" t="s">
        <v>27</v>
      </c>
      <c r="H27" s="7" t="s">
        <v>14</v>
      </c>
      <c r="I27" s="5" t="s">
        <v>271</v>
      </c>
      <c r="J27" s="5" t="s">
        <v>47</v>
      </c>
      <c r="K27" s="5" t="s">
        <v>48</v>
      </c>
      <c r="L27" s="17" t="s">
        <v>26</v>
      </c>
      <c r="M27" s="9" t="s">
        <v>11</v>
      </c>
      <c r="N27" s="10">
        <v>10</v>
      </c>
      <c r="O27" s="10">
        <v>18</v>
      </c>
      <c r="P27" s="95">
        <f>IFERROR(O27/N27,"No Programado")</f>
        <v>1.8</v>
      </c>
      <c r="Q27" s="10">
        <v>10</v>
      </c>
      <c r="R27" s="10">
        <v>8</v>
      </c>
      <c r="S27" s="95">
        <f>IFERROR(R27/Q27,"No Programado")</f>
        <v>0.8</v>
      </c>
      <c r="T27" s="10">
        <v>10</v>
      </c>
      <c r="U27" s="10">
        <v>14</v>
      </c>
      <c r="V27" s="140">
        <f t="shared" si="61"/>
        <v>1.4</v>
      </c>
      <c r="W27" s="10">
        <v>10</v>
      </c>
      <c r="X27" s="10">
        <v>6</v>
      </c>
      <c r="Y27" s="27">
        <f t="shared" si="62"/>
        <v>0.6</v>
      </c>
      <c r="Z27" s="10">
        <v>10</v>
      </c>
      <c r="AA27" s="10">
        <v>2</v>
      </c>
      <c r="AB27" s="27">
        <f>+AA27/Z27</f>
        <v>0.2</v>
      </c>
      <c r="AC27" s="10">
        <v>10</v>
      </c>
      <c r="AD27" s="10"/>
      <c r="AE27" s="10"/>
      <c r="AF27" s="10">
        <v>10</v>
      </c>
      <c r="AG27" s="10"/>
      <c r="AH27" s="10"/>
      <c r="AI27" s="10">
        <v>10</v>
      </c>
      <c r="AJ27" s="10"/>
      <c r="AK27" s="10"/>
      <c r="AL27" s="10">
        <v>10</v>
      </c>
      <c r="AM27" s="10"/>
      <c r="AN27" s="10"/>
      <c r="AO27" s="10">
        <v>10</v>
      </c>
      <c r="AP27" s="10"/>
      <c r="AQ27" s="10"/>
      <c r="AR27" s="10">
        <v>10</v>
      </c>
      <c r="AS27" s="10"/>
      <c r="AT27" s="10"/>
      <c r="AU27" s="10">
        <v>10</v>
      </c>
      <c r="AV27" s="10"/>
      <c r="AW27" s="10"/>
      <c r="AX27" s="214">
        <f t="shared" ref="AX27:AX28" si="82">SUM(N27+Q27+T27+W27+Z27+AC27+AF27+AI27+AL27+AO27+AR27+AU27)</f>
        <v>120</v>
      </c>
      <c r="AY27" s="214">
        <f>+O27+R27+U27+X27</f>
        <v>46</v>
      </c>
      <c r="AZ27" s="222">
        <f t="shared" si="3"/>
        <v>0.38333333333333336</v>
      </c>
      <c r="BA27" s="101" t="s">
        <v>236</v>
      </c>
      <c r="BB27" s="102" t="s">
        <v>218</v>
      </c>
      <c r="BC27" s="101" t="s">
        <v>237</v>
      </c>
      <c r="BD27" s="103"/>
      <c r="BE27" s="45" t="s">
        <v>272</v>
      </c>
      <c r="BF27" s="46"/>
      <c r="BG27" s="45" t="s">
        <v>296</v>
      </c>
      <c r="BH27" s="46"/>
      <c r="BI27" s="45" t="s">
        <v>326</v>
      </c>
      <c r="BJ27" s="46" t="s">
        <v>327</v>
      </c>
    </row>
    <row r="28" spans="1:62" ht="74.25" customHeight="1" x14ac:dyDescent="0.3">
      <c r="A28" s="9" t="s">
        <v>181</v>
      </c>
      <c r="B28" s="71" t="s">
        <v>182</v>
      </c>
      <c r="C28" s="440"/>
      <c r="D28" s="7" t="s">
        <v>9</v>
      </c>
      <c r="E28" s="441" t="s">
        <v>194</v>
      </c>
      <c r="F28" s="442"/>
      <c r="G28" s="442"/>
      <c r="H28" s="442"/>
      <c r="I28" s="442"/>
      <c r="J28" s="442"/>
      <c r="K28" s="442"/>
      <c r="L28" s="443"/>
      <c r="M28" s="11" t="s">
        <v>223</v>
      </c>
      <c r="N28" s="12">
        <f>+N27</f>
        <v>10</v>
      </c>
      <c r="O28" s="12">
        <f t="shared" ref="O28:AU28" si="83">+O27</f>
        <v>18</v>
      </c>
      <c r="P28" s="63">
        <f t="shared" si="58"/>
        <v>1.8</v>
      </c>
      <c r="Q28" s="12">
        <f t="shared" si="83"/>
        <v>10</v>
      </c>
      <c r="R28" s="12">
        <f t="shared" si="83"/>
        <v>8</v>
      </c>
      <c r="S28" s="63">
        <f t="shared" si="59"/>
        <v>0.8</v>
      </c>
      <c r="T28" s="12">
        <f>+T27</f>
        <v>10</v>
      </c>
      <c r="U28" s="12">
        <f>+U27</f>
        <v>14</v>
      </c>
      <c r="V28" s="141">
        <f t="shared" si="61"/>
        <v>1.4</v>
      </c>
      <c r="W28" s="12">
        <f t="shared" si="83"/>
        <v>10</v>
      </c>
      <c r="X28" s="12">
        <f t="shared" si="83"/>
        <v>6</v>
      </c>
      <c r="Y28" s="72">
        <f t="shared" si="62"/>
        <v>0.6</v>
      </c>
      <c r="Z28" s="12">
        <f t="shared" si="83"/>
        <v>10</v>
      </c>
      <c r="AA28" s="12">
        <f>+AA27</f>
        <v>2</v>
      </c>
      <c r="AB28" s="434">
        <f>+AB27</f>
        <v>0.2</v>
      </c>
      <c r="AC28" s="12">
        <f t="shared" si="83"/>
        <v>10</v>
      </c>
      <c r="AD28" s="12"/>
      <c r="AE28" s="12"/>
      <c r="AF28" s="12">
        <f t="shared" si="83"/>
        <v>10</v>
      </c>
      <c r="AG28" s="12"/>
      <c r="AH28" s="12"/>
      <c r="AI28" s="12">
        <f t="shared" si="83"/>
        <v>10</v>
      </c>
      <c r="AJ28" s="12"/>
      <c r="AK28" s="12"/>
      <c r="AL28" s="12">
        <f t="shared" si="83"/>
        <v>10</v>
      </c>
      <c r="AM28" s="12"/>
      <c r="AN28" s="12"/>
      <c r="AO28" s="12">
        <f t="shared" si="83"/>
        <v>10</v>
      </c>
      <c r="AP28" s="12"/>
      <c r="AQ28" s="12"/>
      <c r="AR28" s="216">
        <f t="shared" si="83"/>
        <v>10</v>
      </c>
      <c r="AS28" s="216"/>
      <c r="AT28" s="216"/>
      <c r="AU28" s="216">
        <f t="shared" si="83"/>
        <v>10</v>
      </c>
      <c r="AV28" s="216"/>
      <c r="AW28" s="216"/>
      <c r="AX28" s="215">
        <f t="shared" si="82"/>
        <v>120</v>
      </c>
      <c r="AY28" s="215">
        <f>+O28+R28+U28+X28</f>
        <v>46</v>
      </c>
      <c r="AZ28" s="223">
        <f t="shared" si="3"/>
        <v>0.38333333333333336</v>
      </c>
      <c r="BA28" s="218"/>
      <c r="BB28" s="112"/>
      <c r="BC28" s="111"/>
      <c r="BD28" s="113"/>
      <c r="BE28" s="73"/>
      <c r="BF28" s="74"/>
      <c r="BG28" s="73"/>
      <c r="BH28" s="74"/>
      <c r="BI28" s="73"/>
      <c r="BJ28" s="74"/>
    </row>
    <row r="29" spans="1:62" s="430" customFormat="1" ht="74.25" customHeight="1" x14ac:dyDescent="0.3">
      <c r="A29" s="327"/>
      <c r="B29" s="328"/>
      <c r="C29" s="329"/>
      <c r="D29" s="330" t="s">
        <v>9</v>
      </c>
      <c r="E29" s="331"/>
      <c r="F29" s="332"/>
      <c r="G29" s="332"/>
      <c r="H29" s="332"/>
      <c r="I29" s="332"/>
      <c r="J29" s="332"/>
      <c r="K29" s="332"/>
      <c r="L29" s="333"/>
      <c r="M29" s="327" t="s">
        <v>307</v>
      </c>
      <c r="N29" s="267">
        <v>3550</v>
      </c>
      <c r="O29" s="267"/>
      <c r="P29" s="264">
        <f>+O29/N29</f>
        <v>0</v>
      </c>
      <c r="Q29" s="267">
        <v>3500</v>
      </c>
      <c r="R29" s="267">
        <v>3500</v>
      </c>
      <c r="S29" s="264">
        <f>+R29/Q29</f>
        <v>1</v>
      </c>
      <c r="T29" s="267">
        <v>3500</v>
      </c>
      <c r="U29" s="267">
        <f>+'[1]MARZO PPTO'!$M$25</f>
        <v>7000</v>
      </c>
      <c r="V29" s="264">
        <f t="shared" si="61"/>
        <v>2</v>
      </c>
      <c r="W29" s="267">
        <v>3500</v>
      </c>
      <c r="X29" s="267">
        <f>+'[1]ABRIL PPTO'!$M$25</f>
        <v>3500</v>
      </c>
      <c r="Y29" s="264">
        <f t="shared" si="62"/>
        <v>1</v>
      </c>
      <c r="Z29" s="267">
        <v>3500</v>
      </c>
      <c r="AA29" s="267"/>
      <c r="AB29" s="264">
        <f>+AA29/Z29</f>
        <v>0</v>
      </c>
      <c r="AC29" s="267">
        <v>3500</v>
      </c>
      <c r="AD29" s="267"/>
      <c r="AE29" s="267"/>
      <c r="AF29" s="267">
        <v>3500</v>
      </c>
      <c r="AG29" s="267"/>
      <c r="AH29" s="267"/>
      <c r="AI29" s="267">
        <v>0</v>
      </c>
      <c r="AJ29" s="267"/>
      <c r="AK29" s="267"/>
      <c r="AL29" s="267">
        <v>0</v>
      </c>
      <c r="AM29" s="267"/>
      <c r="AN29" s="267"/>
      <c r="AO29" s="267">
        <v>0</v>
      </c>
      <c r="AP29" s="267"/>
      <c r="AQ29" s="267"/>
      <c r="AR29" s="267">
        <v>0</v>
      </c>
      <c r="AS29" s="267"/>
      <c r="AT29" s="267"/>
      <c r="AU29" s="267">
        <v>0</v>
      </c>
      <c r="AV29" s="267"/>
      <c r="AW29" s="267"/>
      <c r="AX29" s="267">
        <f>SUM(N29+Q29+T29+W29+Z29+AC29+AF29+AI29+AL29+AO29+AR29+AU29)</f>
        <v>24550</v>
      </c>
      <c r="AY29" s="267">
        <f>SUM(O29+R29+U29+X29+AA29+AD29+AG29+AJ29+AM29+AP29+AS29+AV29)</f>
        <v>14000</v>
      </c>
      <c r="AZ29" s="290">
        <f>+AY29/AX29</f>
        <v>0.570264765784114</v>
      </c>
      <c r="BA29" s="334"/>
      <c r="BB29" s="335"/>
      <c r="BC29" s="334"/>
      <c r="BD29" s="336"/>
      <c r="BE29" s="334"/>
      <c r="BF29" s="336"/>
      <c r="BG29" s="334"/>
      <c r="BH29" s="336"/>
      <c r="BI29" s="334"/>
      <c r="BJ29" s="336"/>
    </row>
    <row r="30" spans="1:62" s="430" customFormat="1" ht="74.25" customHeight="1" x14ac:dyDescent="0.3">
      <c r="A30" s="327"/>
      <c r="B30" s="328"/>
      <c r="C30" s="329"/>
      <c r="D30" s="330" t="s">
        <v>9</v>
      </c>
      <c r="E30" s="331"/>
      <c r="F30" s="332"/>
      <c r="G30" s="332"/>
      <c r="H30" s="332"/>
      <c r="I30" s="332"/>
      <c r="J30" s="332"/>
      <c r="K30" s="332"/>
      <c r="L30" s="333"/>
      <c r="M30" s="327" t="s">
        <v>308</v>
      </c>
      <c r="N30" s="267">
        <v>8208.58</v>
      </c>
      <c r="O30" s="267">
        <v>8324.01</v>
      </c>
      <c r="P30" s="264">
        <f>+O30/N30</f>
        <v>1.0140621154937883</v>
      </c>
      <c r="Q30" s="267">
        <v>8208.58</v>
      </c>
      <c r="R30" s="267">
        <v>9319.49</v>
      </c>
      <c r="S30" s="264">
        <f>+R30/Q30</f>
        <v>1.1353352224136208</v>
      </c>
      <c r="T30" s="267">
        <v>8208.58</v>
      </c>
      <c r="U30" s="267">
        <f>+'[1]MARZO PPTO'!$L$25</f>
        <v>9317.6589999999997</v>
      </c>
      <c r="V30" s="264">
        <f t="shared" si="61"/>
        <v>1.1351121631268746</v>
      </c>
      <c r="W30" s="267">
        <v>8208.58</v>
      </c>
      <c r="X30" s="267">
        <f>+'[1]ABRIL PPTO'!$L$25</f>
        <v>9902.6419999999998</v>
      </c>
      <c r="Y30" s="264">
        <f t="shared" si="62"/>
        <v>1.2063769860316889</v>
      </c>
      <c r="Z30" s="267">
        <v>8208.58</v>
      </c>
      <c r="AA30" s="267">
        <v>9899</v>
      </c>
      <c r="AB30" s="264">
        <f>+AA30/Z30</f>
        <v>1.2059333039332016</v>
      </c>
      <c r="AC30" s="267">
        <v>8208.58</v>
      </c>
      <c r="AD30" s="267"/>
      <c r="AE30" s="267"/>
      <c r="AF30" s="267">
        <v>8508.58</v>
      </c>
      <c r="AG30" s="267"/>
      <c r="AH30" s="267"/>
      <c r="AI30" s="267">
        <v>8208.58</v>
      </c>
      <c r="AJ30" s="267"/>
      <c r="AK30" s="267"/>
      <c r="AL30" s="267">
        <v>8208.58</v>
      </c>
      <c r="AM30" s="267"/>
      <c r="AN30" s="267"/>
      <c r="AO30" s="267">
        <v>8208.58</v>
      </c>
      <c r="AP30" s="267"/>
      <c r="AQ30" s="267"/>
      <c r="AR30" s="267">
        <v>8000</v>
      </c>
      <c r="AS30" s="267"/>
      <c r="AT30" s="267"/>
      <c r="AU30" s="267">
        <v>8300</v>
      </c>
      <c r="AV30" s="267"/>
      <c r="AW30" s="267"/>
      <c r="AX30" s="267">
        <f t="shared" ref="AX30:AY31" si="84">SUM(N30+Q30+T30+W30+Z30+AC30+AF30+AI30+AL30+AO30+AR30+AU30)</f>
        <v>98685.8</v>
      </c>
      <c r="AY30" s="267">
        <f t="shared" si="84"/>
        <v>46762.800999999999</v>
      </c>
      <c r="AZ30" s="290">
        <f t="shared" ref="AZ30:AZ31" si="85">+AY30/AX30</f>
        <v>0.47385541790206898</v>
      </c>
      <c r="BA30" s="334"/>
      <c r="BB30" s="335"/>
      <c r="BC30" s="334"/>
      <c r="BD30" s="336"/>
      <c r="BE30" s="334"/>
      <c r="BF30" s="336"/>
      <c r="BG30" s="334"/>
      <c r="BH30" s="336"/>
      <c r="BI30" s="334"/>
      <c r="BJ30" s="336"/>
    </row>
    <row r="31" spans="1:62" s="430" customFormat="1" ht="74.25" customHeight="1" x14ac:dyDescent="0.3">
      <c r="A31" s="281"/>
      <c r="B31" s="337"/>
      <c r="C31" s="338"/>
      <c r="D31" s="277"/>
      <c r="E31" s="278"/>
      <c r="F31" s="279"/>
      <c r="G31" s="279"/>
      <c r="H31" s="279"/>
      <c r="I31" s="279"/>
      <c r="J31" s="279"/>
      <c r="K31" s="279"/>
      <c r="L31" s="280"/>
      <c r="M31" s="281"/>
      <c r="N31" s="282">
        <f>SUM(N29:N30)</f>
        <v>11758.58</v>
      </c>
      <c r="O31" s="282">
        <f>SUM(O29:O30)</f>
        <v>8324.01</v>
      </c>
      <c r="P31" s="284">
        <f>+O31/N31</f>
        <v>0.70790945845501752</v>
      </c>
      <c r="Q31" s="282">
        <f>SUM(Q29:Q30)</f>
        <v>11708.58</v>
      </c>
      <c r="R31" s="282">
        <f>SUM(R29:R30)</f>
        <v>12819.49</v>
      </c>
      <c r="S31" s="284">
        <f>+R31/Q31</f>
        <v>1.0948799939873153</v>
      </c>
      <c r="T31" s="282">
        <f t="shared" ref="T31:U31" si="86">SUM(T29:T30)</f>
        <v>11708.58</v>
      </c>
      <c r="U31" s="282">
        <f t="shared" si="86"/>
        <v>16317.659</v>
      </c>
      <c r="V31" s="284">
        <f t="shared" si="61"/>
        <v>1.3936496996219865</v>
      </c>
      <c r="W31" s="282">
        <f t="shared" ref="W31:X31" si="87">SUM(W29:W30)</f>
        <v>11708.58</v>
      </c>
      <c r="X31" s="282">
        <f t="shared" si="87"/>
        <v>13402.642</v>
      </c>
      <c r="Y31" s="284">
        <f t="shared" si="62"/>
        <v>1.1446855212160654</v>
      </c>
      <c r="Z31" s="282">
        <f t="shared" ref="Z31:AA31" si="88">SUM(Z29:Z30)</f>
        <v>11708.58</v>
      </c>
      <c r="AA31" s="282">
        <f t="shared" si="88"/>
        <v>9899</v>
      </c>
      <c r="AB31" s="284">
        <f>+AA31/Z31</f>
        <v>0.84544838058927729</v>
      </c>
      <c r="AC31" s="282">
        <f t="shared" ref="AC31:AD31" si="89">SUM(AC29:AC30)</f>
        <v>11708.58</v>
      </c>
      <c r="AD31" s="282">
        <f t="shared" si="89"/>
        <v>0</v>
      </c>
      <c r="AE31" s="284">
        <f t="shared" ref="AE31" si="90">+AD31/AC31</f>
        <v>0</v>
      </c>
      <c r="AF31" s="282">
        <f t="shared" ref="AF31:AG31" si="91">SUM(AF29:AF30)</f>
        <v>12008.58</v>
      </c>
      <c r="AG31" s="282">
        <f t="shared" si="91"/>
        <v>0</v>
      </c>
      <c r="AH31" s="284">
        <f t="shared" ref="AH31" si="92">+AG31/AF31</f>
        <v>0</v>
      </c>
      <c r="AI31" s="282">
        <f t="shared" ref="AI31:AJ31" si="93">SUM(AI29:AI30)</f>
        <v>8208.58</v>
      </c>
      <c r="AJ31" s="282">
        <f t="shared" si="93"/>
        <v>0</v>
      </c>
      <c r="AK31" s="284">
        <f t="shared" ref="AK31" si="94">+AJ31/AI31</f>
        <v>0</v>
      </c>
      <c r="AL31" s="282">
        <f t="shared" ref="AL31:AM31" si="95">SUM(AL29:AL30)</f>
        <v>8208.58</v>
      </c>
      <c r="AM31" s="282">
        <f t="shared" si="95"/>
        <v>0</v>
      </c>
      <c r="AN31" s="284">
        <f t="shared" ref="AN31" si="96">+AM31/AL31</f>
        <v>0</v>
      </c>
      <c r="AO31" s="282">
        <f t="shared" ref="AO31:AP31" si="97">SUM(AO29:AO30)</f>
        <v>8208.58</v>
      </c>
      <c r="AP31" s="282">
        <f t="shared" si="97"/>
        <v>0</v>
      </c>
      <c r="AQ31" s="284">
        <f t="shared" ref="AQ31" si="98">+AP31/AO31</f>
        <v>0</v>
      </c>
      <c r="AR31" s="282">
        <f t="shared" ref="AR31:AS31" si="99">SUM(AR29:AR30)</f>
        <v>8000</v>
      </c>
      <c r="AS31" s="282">
        <f t="shared" si="99"/>
        <v>0</v>
      </c>
      <c r="AT31" s="284">
        <f t="shared" ref="AT31" si="100">+AS31/AR31</f>
        <v>0</v>
      </c>
      <c r="AU31" s="282">
        <f t="shared" ref="AU31:AV31" si="101">SUM(AU29:AU30)</f>
        <v>8300</v>
      </c>
      <c r="AV31" s="282">
        <f t="shared" si="101"/>
        <v>0</v>
      </c>
      <c r="AW31" s="284">
        <f t="shared" ref="AW31" si="102">+AV31/AU31</f>
        <v>0</v>
      </c>
      <c r="AX31" s="282">
        <f>SUM(N31+Q31+T31+W31+Z31+AC31+AF31+AI31+AL31+AO31+AR31+AU31)</f>
        <v>123235.8</v>
      </c>
      <c r="AY31" s="282">
        <f t="shared" si="84"/>
        <v>60762.800999999999</v>
      </c>
      <c r="AZ31" s="291">
        <f t="shared" si="85"/>
        <v>0.49306127764821583</v>
      </c>
      <c r="BA31" s="339"/>
      <c r="BB31" s="340"/>
      <c r="BC31" s="339"/>
      <c r="BD31" s="341"/>
      <c r="BE31" s="339"/>
      <c r="BF31" s="341"/>
      <c r="BG31" s="339"/>
      <c r="BH31" s="341"/>
      <c r="BI31" s="339"/>
      <c r="BJ31" s="341"/>
    </row>
    <row r="32" spans="1:62" ht="74.25" hidden="1" customHeight="1" x14ac:dyDescent="0.3">
      <c r="A32" s="5" t="s">
        <v>180</v>
      </c>
      <c r="B32" s="6" t="s">
        <v>183</v>
      </c>
      <c r="C32" s="439" t="s">
        <v>68</v>
      </c>
      <c r="D32" s="20" t="s">
        <v>10</v>
      </c>
      <c r="E32" s="444" t="s">
        <v>107</v>
      </c>
      <c r="F32" s="444" t="s">
        <v>26</v>
      </c>
      <c r="G32" s="5" t="s">
        <v>27</v>
      </c>
      <c r="H32" s="7" t="s">
        <v>14</v>
      </c>
      <c r="I32" s="5" t="s">
        <v>94</v>
      </c>
      <c r="J32" s="5" t="s">
        <v>51</v>
      </c>
      <c r="K32" s="5" t="s">
        <v>95</v>
      </c>
      <c r="L32" s="14" t="s">
        <v>26</v>
      </c>
      <c r="M32" s="9" t="s">
        <v>11</v>
      </c>
      <c r="N32" s="10">
        <v>1</v>
      </c>
      <c r="O32" s="67">
        <v>0</v>
      </c>
      <c r="P32" s="69">
        <f>IFERROR(O32/N32,"No Programado")</f>
        <v>0</v>
      </c>
      <c r="Q32" s="10"/>
      <c r="R32" s="97">
        <v>1</v>
      </c>
      <c r="S32" s="95">
        <v>1</v>
      </c>
      <c r="T32" s="10"/>
      <c r="U32" s="10"/>
      <c r="V32" s="10"/>
      <c r="W32" s="10"/>
      <c r="X32" s="10"/>
      <c r="Y32" s="27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214">
        <f t="shared" si="1"/>
        <v>1</v>
      </c>
      <c r="AY32" s="214">
        <f t="shared" si="2"/>
        <v>1</v>
      </c>
      <c r="AZ32" s="222">
        <f t="shared" si="3"/>
        <v>1</v>
      </c>
      <c r="BA32" s="101" t="s">
        <v>238</v>
      </c>
      <c r="BB32" s="102"/>
      <c r="BC32" s="101" t="s">
        <v>239</v>
      </c>
      <c r="BD32" s="103"/>
      <c r="BE32" s="45"/>
      <c r="BF32" s="46"/>
      <c r="BG32" s="45"/>
      <c r="BH32" s="46"/>
      <c r="BI32" s="45"/>
      <c r="BJ32" s="46"/>
    </row>
    <row r="33" spans="1:62" ht="102.75" hidden="1" customHeight="1" x14ac:dyDescent="0.3">
      <c r="A33" s="5" t="s">
        <v>180</v>
      </c>
      <c r="B33" s="6" t="s">
        <v>183</v>
      </c>
      <c r="C33" s="440"/>
      <c r="D33" s="20" t="s">
        <v>10</v>
      </c>
      <c r="E33" s="444"/>
      <c r="F33" s="444"/>
      <c r="G33" s="5" t="s">
        <v>27</v>
      </c>
      <c r="H33" s="7" t="s">
        <v>15</v>
      </c>
      <c r="I33" s="143" t="s">
        <v>54</v>
      </c>
      <c r="J33" s="5" t="s">
        <v>313</v>
      </c>
      <c r="K33" s="5" t="s">
        <v>122</v>
      </c>
      <c r="L33" s="14" t="s">
        <v>26</v>
      </c>
      <c r="M33" s="9" t="s">
        <v>11</v>
      </c>
      <c r="N33" s="10"/>
      <c r="O33" s="10"/>
      <c r="P33" s="62" t="str">
        <f t="shared" si="58"/>
        <v>No Programado</v>
      </c>
      <c r="Q33" s="10"/>
      <c r="R33" s="10"/>
      <c r="S33" s="62" t="str">
        <f t="shared" si="59"/>
        <v>No Programado</v>
      </c>
      <c r="T33" s="10">
        <v>3</v>
      </c>
      <c r="U33" s="10">
        <v>9</v>
      </c>
      <c r="V33" s="144">
        <f t="shared" ref="V33:V38" si="103">+U33/T33</f>
        <v>3</v>
      </c>
      <c r="W33" s="10"/>
      <c r="X33" s="10"/>
      <c r="Y33" s="27"/>
      <c r="Z33" s="10"/>
      <c r="AA33" s="10"/>
      <c r="AB33" s="10"/>
      <c r="AC33" s="10">
        <v>3</v>
      </c>
      <c r="AD33" s="10"/>
      <c r="AE33" s="10"/>
      <c r="AF33" s="10"/>
      <c r="AG33" s="10"/>
      <c r="AH33" s="10"/>
      <c r="AI33" s="10"/>
      <c r="AJ33" s="10"/>
      <c r="AK33" s="10"/>
      <c r="AL33" s="10">
        <v>3</v>
      </c>
      <c r="AM33" s="10"/>
      <c r="AN33" s="10"/>
      <c r="AO33" s="10"/>
      <c r="AP33" s="10"/>
      <c r="AQ33" s="10"/>
      <c r="AR33" s="10"/>
      <c r="AS33" s="10"/>
      <c r="AT33" s="10"/>
      <c r="AU33" s="10">
        <v>3</v>
      </c>
      <c r="AV33" s="10"/>
      <c r="AW33" s="10"/>
      <c r="AX33" s="214">
        <f t="shared" si="1"/>
        <v>12</v>
      </c>
      <c r="AY33" s="214">
        <f t="shared" si="2"/>
        <v>9</v>
      </c>
      <c r="AZ33" s="222">
        <f t="shared" si="3"/>
        <v>0.75</v>
      </c>
      <c r="BA33" s="101"/>
      <c r="BB33" s="102"/>
      <c r="BC33" s="114" t="s">
        <v>204</v>
      </c>
      <c r="BD33" s="103"/>
      <c r="BE33" s="45" t="s">
        <v>276</v>
      </c>
      <c r="BF33" s="46" t="s">
        <v>277</v>
      </c>
      <c r="BG33" s="45"/>
      <c r="BH33" s="46"/>
      <c r="BI33" s="45"/>
      <c r="BJ33" s="46"/>
    </row>
    <row r="34" spans="1:62" ht="100.5" hidden="1" customHeight="1" x14ac:dyDescent="0.3">
      <c r="A34" s="5" t="s">
        <v>180</v>
      </c>
      <c r="B34" s="6" t="s">
        <v>183</v>
      </c>
      <c r="C34" s="440"/>
      <c r="D34" s="20" t="s">
        <v>10</v>
      </c>
      <c r="E34" s="444"/>
      <c r="F34" s="444"/>
      <c r="G34" s="5" t="s">
        <v>27</v>
      </c>
      <c r="H34" s="7" t="s">
        <v>28</v>
      </c>
      <c r="I34" s="143" t="s">
        <v>113</v>
      </c>
      <c r="J34" s="5" t="s">
        <v>314</v>
      </c>
      <c r="K34" s="5" t="s">
        <v>123</v>
      </c>
      <c r="L34" s="14" t="s">
        <v>26</v>
      </c>
      <c r="M34" s="9" t="s">
        <v>11</v>
      </c>
      <c r="N34" s="10"/>
      <c r="O34" s="10"/>
      <c r="P34" s="62" t="str">
        <f t="shared" si="58"/>
        <v>No Programado</v>
      </c>
      <c r="Q34" s="10"/>
      <c r="R34" s="98">
        <v>1</v>
      </c>
      <c r="S34" s="95">
        <v>1</v>
      </c>
      <c r="T34" s="19">
        <v>9</v>
      </c>
      <c r="U34" s="19">
        <v>1</v>
      </c>
      <c r="V34" s="144">
        <f t="shared" si="103"/>
        <v>0.1111111111111111</v>
      </c>
      <c r="W34" s="19"/>
      <c r="X34" s="19"/>
      <c r="Y34" s="227"/>
      <c r="Z34" s="19"/>
      <c r="AA34" s="19"/>
      <c r="AB34" s="19"/>
      <c r="AC34" s="19">
        <v>8</v>
      </c>
      <c r="AD34" s="19"/>
      <c r="AE34" s="19"/>
      <c r="AF34" s="19"/>
      <c r="AG34" s="19"/>
      <c r="AH34" s="19"/>
      <c r="AI34" s="19"/>
      <c r="AJ34" s="19"/>
      <c r="AK34" s="19"/>
      <c r="AL34" s="19">
        <v>8</v>
      </c>
      <c r="AM34" s="19"/>
      <c r="AN34" s="19"/>
      <c r="AO34" s="19">
        <v>1</v>
      </c>
      <c r="AP34" s="19"/>
      <c r="AQ34" s="19"/>
      <c r="AR34" s="19"/>
      <c r="AS34" s="19"/>
      <c r="AT34" s="19"/>
      <c r="AU34" s="19">
        <v>8</v>
      </c>
      <c r="AV34" s="19"/>
      <c r="AW34" s="19"/>
      <c r="AX34" s="214">
        <f t="shared" si="1"/>
        <v>34</v>
      </c>
      <c r="AY34" s="214">
        <f t="shared" si="2"/>
        <v>2</v>
      </c>
      <c r="AZ34" s="222">
        <f t="shared" si="3"/>
        <v>5.8823529411764705E-2</v>
      </c>
      <c r="BA34" s="101"/>
      <c r="BB34" s="102"/>
      <c r="BC34" s="115" t="s">
        <v>241</v>
      </c>
      <c r="BD34" s="103"/>
      <c r="BE34" s="45" t="s">
        <v>275</v>
      </c>
      <c r="BF34" s="46"/>
      <c r="BG34" s="45"/>
      <c r="BH34" s="46"/>
      <c r="BI34" s="45"/>
      <c r="BJ34" s="46" t="s">
        <v>325</v>
      </c>
    </row>
    <row r="35" spans="1:62" s="379" customFormat="1" ht="74.25" hidden="1" customHeight="1" x14ac:dyDescent="0.3">
      <c r="A35" s="11" t="s">
        <v>180</v>
      </c>
      <c r="B35" s="76" t="s">
        <v>183</v>
      </c>
      <c r="C35" s="440"/>
      <c r="D35" s="33" t="s">
        <v>10</v>
      </c>
      <c r="E35" s="441" t="s">
        <v>195</v>
      </c>
      <c r="F35" s="442"/>
      <c r="G35" s="442"/>
      <c r="H35" s="442"/>
      <c r="I35" s="442"/>
      <c r="J35" s="442"/>
      <c r="K35" s="442"/>
      <c r="L35" s="443"/>
      <c r="M35" s="244" t="s">
        <v>187</v>
      </c>
      <c r="N35" s="245">
        <f>SUM(N32:N34)</f>
        <v>1</v>
      </c>
      <c r="O35" s="245">
        <f>SUM(O32:O34)</f>
        <v>0</v>
      </c>
      <c r="P35" s="246">
        <f t="shared" si="58"/>
        <v>0</v>
      </c>
      <c r="Q35" s="245">
        <f>SUM(Q32:Q34)</f>
        <v>0</v>
      </c>
      <c r="R35" s="245">
        <f>SUM(R32:R34)</f>
        <v>2</v>
      </c>
      <c r="S35" s="246" t="e">
        <f>+R35/Q35</f>
        <v>#DIV/0!</v>
      </c>
      <c r="T35" s="245">
        <f>SUM(T32:T34)</f>
        <v>12</v>
      </c>
      <c r="U35" s="245">
        <f t="shared" ref="U35" si="104">SUM(U32:U34)</f>
        <v>10</v>
      </c>
      <c r="V35" s="247">
        <f t="shared" si="103"/>
        <v>0.83333333333333337</v>
      </c>
      <c r="W35" s="245">
        <f t="shared" ref="W35:AU35" si="105">SUM(W32:W34)</f>
        <v>0</v>
      </c>
      <c r="X35" s="245"/>
      <c r="Y35" s="248"/>
      <c r="Z35" s="245">
        <f t="shared" si="105"/>
        <v>0</v>
      </c>
      <c r="AA35" s="245"/>
      <c r="AB35" s="245"/>
      <c r="AC35" s="245">
        <f t="shared" si="105"/>
        <v>11</v>
      </c>
      <c r="AD35" s="245"/>
      <c r="AE35" s="245"/>
      <c r="AF35" s="245">
        <f t="shared" si="105"/>
        <v>0</v>
      </c>
      <c r="AG35" s="245"/>
      <c r="AH35" s="245"/>
      <c r="AI35" s="245">
        <f t="shared" si="105"/>
        <v>0</v>
      </c>
      <c r="AJ35" s="245"/>
      <c r="AK35" s="245"/>
      <c r="AL35" s="245">
        <f t="shared" si="105"/>
        <v>11</v>
      </c>
      <c r="AM35" s="245"/>
      <c r="AN35" s="245"/>
      <c r="AO35" s="245">
        <f t="shared" si="105"/>
        <v>1</v>
      </c>
      <c r="AP35" s="245"/>
      <c r="AQ35" s="245"/>
      <c r="AR35" s="245">
        <f t="shared" si="105"/>
        <v>0</v>
      </c>
      <c r="AS35" s="245"/>
      <c r="AT35" s="245"/>
      <c r="AU35" s="249">
        <f t="shared" si="105"/>
        <v>11</v>
      </c>
      <c r="AV35" s="215"/>
      <c r="AW35" s="215"/>
      <c r="AX35" s="215">
        <f t="shared" si="1"/>
        <v>47</v>
      </c>
      <c r="AY35" s="215">
        <f t="shared" si="2"/>
        <v>12</v>
      </c>
      <c r="AZ35" s="223">
        <f t="shared" si="3"/>
        <v>0.25531914893617019</v>
      </c>
      <c r="BA35" s="217"/>
      <c r="BB35" s="109"/>
      <c r="BC35" s="108"/>
      <c r="BD35" s="110"/>
      <c r="BE35" s="78"/>
      <c r="BF35" s="79"/>
      <c r="BG35" s="78"/>
      <c r="BH35" s="79"/>
      <c r="BI35" s="78"/>
      <c r="BJ35" s="79"/>
    </row>
    <row r="36" spans="1:62" s="379" customFormat="1" ht="74.25" hidden="1" customHeight="1" x14ac:dyDescent="0.3">
      <c r="A36" s="262"/>
      <c r="B36" s="299"/>
      <c r="C36" s="300"/>
      <c r="D36" s="258" t="s">
        <v>10</v>
      </c>
      <c r="E36" s="259"/>
      <c r="F36" s="260"/>
      <c r="G36" s="260"/>
      <c r="H36" s="260"/>
      <c r="I36" s="260"/>
      <c r="J36" s="259"/>
      <c r="K36" s="262"/>
      <c r="L36" s="262"/>
      <c r="M36" s="262" t="s">
        <v>307</v>
      </c>
      <c r="N36" s="268">
        <v>7000</v>
      </c>
      <c r="O36" s="268"/>
      <c r="P36" s="264">
        <f>+O36/N36</f>
        <v>0</v>
      </c>
      <c r="Q36" s="268">
        <v>11241.25</v>
      </c>
      <c r="R36" s="268">
        <v>3880.2799999999997</v>
      </c>
      <c r="S36" s="264">
        <f>+R36/Q36</f>
        <v>0.34518225286333815</v>
      </c>
      <c r="T36" s="268">
        <v>11241.25</v>
      </c>
      <c r="U36" s="268">
        <f>+'[1]MARZO PPTO'!$M$26</f>
        <v>17000</v>
      </c>
      <c r="V36" s="264">
        <f t="shared" si="103"/>
        <v>1.5122873345935728</v>
      </c>
      <c r="W36" s="268">
        <v>10770</v>
      </c>
      <c r="X36" s="268">
        <f>+'[1]ABRIL PPTO'!$M$26</f>
        <v>17000</v>
      </c>
      <c r="Y36" s="264">
        <f>+X36/W36</f>
        <v>1.5784586815227484</v>
      </c>
      <c r="Z36" s="268">
        <v>11241.25</v>
      </c>
      <c r="AA36" s="268"/>
      <c r="AB36" s="264">
        <f>+AA36/Z36</f>
        <v>0</v>
      </c>
      <c r="AC36" s="268">
        <v>11241.25</v>
      </c>
      <c r="AD36" s="268"/>
      <c r="AE36" s="264">
        <f>+AD36/AC36</f>
        <v>0</v>
      </c>
      <c r="AF36" s="268">
        <v>11241.25</v>
      </c>
      <c r="AG36" s="268"/>
      <c r="AH36" s="268"/>
      <c r="AI36" s="268">
        <v>3770</v>
      </c>
      <c r="AJ36" s="268"/>
      <c r="AK36" s="268"/>
      <c r="AL36" s="268">
        <v>4241.25</v>
      </c>
      <c r="AM36" s="268"/>
      <c r="AN36" s="268"/>
      <c r="AO36" s="268">
        <v>4241.25</v>
      </c>
      <c r="AP36" s="268"/>
      <c r="AQ36" s="268"/>
      <c r="AR36" s="268">
        <v>4241.25</v>
      </c>
      <c r="AS36" s="268"/>
      <c r="AT36" s="268"/>
      <c r="AU36" s="268">
        <v>861</v>
      </c>
      <c r="AV36" s="324"/>
      <c r="AW36" s="267"/>
      <c r="AX36" s="267">
        <f>SUM(N36+Q36+T36+W36+Z36+AC36+AF36+AI36+AL36+AO36+AR36+AU36)</f>
        <v>91331</v>
      </c>
      <c r="AY36" s="267">
        <f>SUM(O36+R36+U36+X36+AA36+AD36+AG36+AJ36+AM36+AP36+AS36+AV36)</f>
        <v>37880.28</v>
      </c>
      <c r="AZ36" s="290">
        <f>+AY36/AX36</f>
        <v>0.41475818725295899</v>
      </c>
      <c r="BA36" s="301"/>
      <c r="BB36" s="302"/>
      <c r="BC36" s="301"/>
      <c r="BD36" s="303"/>
      <c r="BE36" s="304"/>
      <c r="BF36" s="305"/>
      <c r="BG36" s="304"/>
      <c r="BH36" s="305"/>
      <c r="BI36" s="304"/>
      <c r="BJ36" s="305"/>
    </row>
    <row r="37" spans="1:62" s="379" customFormat="1" ht="74.25" hidden="1" customHeight="1" x14ac:dyDescent="0.3">
      <c r="A37" s="262"/>
      <c r="B37" s="299"/>
      <c r="C37" s="300"/>
      <c r="D37" s="258" t="s">
        <v>10</v>
      </c>
      <c r="E37" s="259"/>
      <c r="F37" s="260"/>
      <c r="G37" s="260"/>
      <c r="H37" s="260"/>
      <c r="I37" s="260"/>
      <c r="J37" s="323"/>
      <c r="K37" s="262"/>
      <c r="L37" s="262"/>
      <c r="M37" s="326" t="s">
        <v>308</v>
      </c>
      <c r="N37" s="268">
        <v>9208.58</v>
      </c>
      <c r="O37" s="268">
        <v>10324.01</v>
      </c>
      <c r="P37" s="264">
        <f>+O37/N37</f>
        <v>1.1211294249493406</v>
      </c>
      <c r="Q37" s="268">
        <v>9208.58</v>
      </c>
      <c r="R37" s="268">
        <v>12638.98</v>
      </c>
      <c r="S37" s="264">
        <f>+R37/Q37</f>
        <v>1.3725221478230085</v>
      </c>
      <c r="T37" s="268">
        <v>9208.58</v>
      </c>
      <c r="U37" s="268">
        <f>+'[1]MARZO PPTO'!$L$26</f>
        <v>12635.317999999999</v>
      </c>
      <c r="V37" s="264">
        <f t="shared" si="103"/>
        <v>1.3721244752176773</v>
      </c>
      <c r="W37" s="268">
        <v>9208.58</v>
      </c>
      <c r="X37" s="268">
        <f>+'[1]ABRIL PPTO'!$L$26</f>
        <v>13805.284</v>
      </c>
      <c r="Y37" s="264">
        <f>+X37/W37</f>
        <v>1.4991762030627958</v>
      </c>
      <c r="Z37" s="268">
        <v>9208.58</v>
      </c>
      <c r="AA37" s="268">
        <v>13798</v>
      </c>
      <c r="AB37" s="264">
        <f>+AA37/Z37</f>
        <v>1.4983852016271781</v>
      </c>
      <c r="AC37" s="268">
        <v>9208.58</v>
      </c>
      <c r="AD37" s="268"/>
      <c r="AE37" s="264">
        <f>+AD37/AC37</f>
        <v>0</v>
      </c>
      <c r="AF37" s="268">
        <v>9508.58</v>
      </c>
      <c r="AG37" s="268"/>
      <c r="AH37" s="268"/>
      <c r="AI37" s="268">
        <v>9208.58</v>
      </c>
      <c r="AJ37" s="268"/>
      <c r="AK37" s="268"/>
      <c r="AL37" s="268">
        <v>9208.58</v>
      </c>
      <c r="AM37" s="268"/>
      <c r="AN37" s="268"/>
      <c r="AO37" s="268">
        <v>9208.58</v>
      </c>
      <c r="AP37" s="268"/>
      <c r="AQ37" s="268"/>
      <c r="AR37" s="268">
        <v>9000</v>
      </c>
      <c r="AS37" s="268"/>
      <c r="AT37" s="268"/>
      <c r="AU37" s="268">
        <v>9300</v>
      </c>
      <c r="AV37" s="324"/>
      <c r="AW37" s="267"/>
      <c r="AX37" s="267">
        <f t="shared" ref="AX37:AY38" si="106">SUM(N37+Q37+T37+W37+Z37+AC37+AF37+AI37+AL37+AO37+AR37+AU37)</f>
        <v>110685.8</v>
      </c>
      <c r="AY37" s="267">
        <f t="shared" si="106"/>
        <v>63201.591999999997</v>
      </c>
      <c r="AZ37" s="290">
        <f t="shared" ref="AZ37:AZ38" si="107">+AY37/AX37</f>
        <v>0.57100000180691646</v>
      </c>
      <c r="BA37" s="301"/>
      <c r="BB37" s="302"/>
      <c r="BC37" s="301"/>
      <c r="BD37" s="303"/>
      <c r="BE37" s="304"/>
      <c r="BF37" s="305"/>
      <c r="BG37" s="304"/>
      <c r="BH37" s="305"/>
      <c r="BI37" s="304"/>
      <c r="BJ37" s="305"/>
    </row>
    <row r="38" spans="1:62" s="379" customFormat="1" ht="74.25" hidden="1" customHeight="1" x14ac:dyDescent="0.3">
      <c r="A38" s="289"/>
      <c r="B38" s="292"/>
      <c r="C38" s="293"/>
      <c r="D38" s="285" t="s">
        <v>10</v>
      </c>
      <c r="E38" s="286"/>
      <c r="F38" s="287"/>
      <c r="G38" s="287"/>
      <c r="H38" s="287"/>
      <c r="I38" s="287"/>
      <c r="J38" s="322"/>
      <c r="K38" s="289"/>
      <c r="L38" s="289"/>
      <c r="M38" s="281" t="s">
        <v>278</v>
      </c>
      <c r="N38" s="283">
        <f>SUM(N36:N37)</f>
        <v>16208.58</v>
      </c>
      <c r="O38" s="283">
        <f>SUM(O36:O37)</f>
        <v>10324.01</v>
      </c>
      <c r="P38" s="284">
        <f>+O38/N38</f>
        <v>0.63694722178006957</v>
      </c>
      <c r="Q38" s="283">
        <f t="shared" ref="Q38:R38" si="108">SUM(Q36:Q37)</f>
        <v>20449.830000000002</v>
      </c>
      <c r="R38" s="283">
        <f t="shared" si="108"/>
        <v>16519.259999999998</v>
      </c>
      <c r="S38" s="284">
        <f>+R38/Q38</f>
        <v>0.80779449022314598</v>
      </c>
      <c r="T38" s="283">
        <f t="shared" ref="T38:U38" si="109">SUM(T36:T37)</f>
        <v>20449.830000000002</v>
      </c>
      <c r="U38" s="283">
        <f t="shared" si="109"/>
        <v>29635.317999999999</v>
      </c>
      <c r="V38" s="284">
        <f t="shared" si="103"/>
        <v>1.4491718513063432</v>
      </c>
      <c r="W38" s="283">
        <f t="shared" ref="W38:X38" si="110">SUM(W36:W37)</f>
        <v>19978.580000000002</v>
      </c>
      <c r="X38" s="283">
        <f t="shared" si="110"/>
        <v>30805.284</v>
      </c>
      <c r="Y38" s="284">
        <f>+X38/W38</f>
        <v>1.541915591598602</v>
      </c>
      <c r="Z38" s="283">
        <f t="shared" ref="Z38:AA38" si="111">SUM(Z36:Z37)</f>
        <v>20449.830000000002</v>
      </c>
      <c r="AA38" s="283">
        <f t="shared" si="111"/>
        <v>13798</v>
      </c>
      <c r="AB38" s="284">
        <f>+AA38/Z38</f>
        <v>0.67472443536205429</v>
      </c>
      <c r="AC38" s="283">
        <f t="shared" ref="AC38:AD38" si="112">SUM(AC36:AC37)</f>
        <v>20449.830000000002</v>
      </c>
      <c r="AD38" s="283">
        <f t="shared" si="112"/>
        <v>0</v>
      </c>
      <c r="AE38" s="284">
        <f>+AD38/AC38</f>
        <v>0</v>
      </c>
      <c r="AF38" s="283">
        <f t="shared" ref="AF38:AG38" si="113">SUM(AF36:AF37)</f>
        <v>20749.830000000002</v>
      </c>
      <c r="AG38" s="283">
        <f t="shared" si="113"/>
        <v>0</v>
      </c>
      <c r="AH38" s="284">
        <f t="shared" ref="AH38" si="114">+AG38/AF38</f>
        <v>0</v>
      </c>
      <c r="AI38" s="283">
        <f t="shared" ref="AI38:AJ38" si="115">SUM(AI36:AI37)</f>
        <v>12978.58</v>
      </c>
      <c r="AJ38" s="283">
        <f t="shared" si="115"/>
        <v>0</v>
      </c>
      <c r="AK38" s="284">
        <f t="shared" ref="AK38" si="116">+AJ38/AI38</f>
        <v>0</v>
      </c>
      <c r="AL38" s="283">
        <f t="shared" ref="AL38:AM38" si="117">SUM(AL36:AL37)</f>
        <v>13449.83</v>
      </c>
      <c r="AM38" s="283">
        <f t="shared" si="117"/>
        <v>0</v>
      </c>
      <c r="AN38" s="284">
        <f t="shared" ref="AN38" si="118">+AM38/AL38</f>
        <v>0</v>
      </c>
      <c r="AO38" s="283">
        <f t="shared" ref="AO38:AP38" si="119">SUM(AO36:AO37)</f>
        <v>13449.83</v>
      </c>
      <c r="AP38" s="283">
        <f t="shared" si="119"/>
        <v>0</v>
      </c>
      <c r="AQ38" s="284">
        <f t="shared" ref="AQ38" si="120">+AP38/AO38</f>
        <v>0</v>
      </c>
      <c r="AR38" s="283">
        <f t="shared" ref="AR38:AS38" si="121">SUM(AR36:AR37)</f>
        <v>13241.25</v>
      </c>
      <c r="AS38" s="283">
        <f t="shared" si="121"/>
        <v>0</v>
      </c>
      <c r="AT38" s="284">
        <f t="shared" ref="AT38" si="122">+AS38/AR38</f>
        <v>0</v>
      </c>
      <c r="AU38" s="283">
        <f t="shared" ref="AU38:AV38" si="123">SUM(AU36:AU37)</f>
        <v>10161</v>
      </c>
      <c r="AV38" s="283">
        <f t="shared" si="123"/>
        <v>0</v>
      </c>
      <c r="AW38" s="284">
        <f t="shared" ref="AW38" si="124">+AV38/AU38</f>
        <v>0</v>
      </c>
      <c r="AX38" s="282">
        <f>SUM(N38+Q38+T38+W38+Z38+AC38+AF38+AI38+AL38+AO38+AR38+AU38)</f>
        <v>202016.79999999996</v>
      </c>
      <c r="AY38" s="282">
        <f t="shared" si="106"/>
        <v>101081.872</v>
      </c>
      <c r="AZ38" s="291">
        <f t="shared" si="107"/>
        <v>0.50036369252458224</v>
      </c>
      <c r="BA38" s="294"/>
      <c r="BB38" s="295"/>
      <c r="BC38" s="294"/>
      <c r="BD38" s="296"/>
      <c r="BE38" s="297"/>
      <c r="BF38" s="298"/>
      <c r="BG38" s="297"/>
      <c r="BH38" s="298"/>
      <c r="BI38" s="297"/>
      <c r="BJ38" s="298"/>
    </row>
    <row r="39" spans="1:62" ht="74.25" hidden="1" customHeight="1" x14ac:dyDescent="0.3">
      <c r="A39" s="5" t="s">
        <v>180</v>
      </c>
      <c r="B39" s="6" t="s">
        <v>183</v>
      </c>
      <c r="C39" s="439" t="s">
        <v>33</v>
      </c>
      <c r="D39" s="20" t="s">
        <v>13</v>
      </c>
      <c r="E39" s="444" t="s">
        <v>106</v>
      </c>
      <c r="F39" s="444" t="s">
        <v>26</v>
      </c>
      <c r="G39" s="5" t="s">
        <v>27</v>
      </c>
      <c r="H39" s="7" t="s">
        <v>14</v>
      </c>
      <c r="I39" s="14" t="s">
        <v>96</v>
      </c>
      <c r="J39" s="250"/>
      <c r="K39" s="250" t="s">
        <v>52</v>
      </c>
      <c r="L39" s="251" t="s">
        <v>30</v>
      </c>
      <c r="M39" s="252" t="s">
        <v>11</v>
      </c>
      <c r="N39" s="253">
        <v>1</v>
      </c>
      <c r="O39" s="254">
        <v>0</v>
      </c>
      <c r="P39" s="255">
        <f t="shared" si="58"/>
        <v>0</v>
      </c>
      <c r="Q39" s="253"/>
      <c r="R39" s="253"/>
      <c r="S39" s="256" t="str">
        <f t="shared" si="59"/>
        <v>No Programado</v>
      </c>
      <c r="T39" s="253"/>
      <c r="U39" s="253"/>
      <c r="V39" s="253"/>
      <c r="W39" s="253"/>
      <c r="X39" s="253"/>
      <c r="Y39" s="257"/>
      <c r="Z39" s="253"/>
      <c r="AA39" s="253"/>
      <c r="AB39" s="253"/>
      <c r="AC39" s="253"/>
      <c r="AD39" s="253"/>
      <c r="AE39" s="253"/>
      <c r="AF39" s="253"/>
      <c r="AG39" s="253"/>
      <c r="AH39" s="253"/>
      <c r="AI39" s="253"/>
      <c r="AJ39" s="253"/>
      <c r="AK39" s="253"/>
      <c r="AL39" s="253"/>
      <c r="AM39" s="253"/>
      <c r="AN39" s="253"/>
      <c r="AO39" s="253"/>
      <c r="AP39" s="253"/>
      <c r="AQ39" s="253"/>
      <c r="AR39" s="253"/>
      <c r="AS39" s="253"/>
      <c r="AT39" s="253"/>
      <c r="AU39" s="253"/>
      <c r="AV39" s="10"/>
      <c r="AW39" s="10"/>
      <c r="AX39" s="214">
        <f t="shared" si="1"/>
        <v>1</v>
      </c>
      <c r="AY39" s="214">
        <f t="shared" si="2"/>
        <v>0</v>
      </c>
      <c r="AZ39" s="222">
        <f t="shared" si="3"/>
        <v>0</v>
      </c>
      <c r="BA39" s="101"/>
      <c r="BB39" s="102"/>
      <c r="BC39" s="101"/>
      <c r="BD39" s="103"/>
      <c r="BE39" s="45"/>
      <c r="BF39" s="46"/>
      <c r="BG39" s="45"/>
      <c r="BH39" s="46"/>
      <c r="BI39" s="45"/>
      <c r="BJ39" s="46"/>
    </row>
    <row r="40" spans="1:62" ht="74.25" hidden="1" customHeight="1" x14ac:dyDescent="0.3">
      <c r="A40" s="5" t="s">
        <v>180</v>
      </c>
      <c r="B40" s="6" t="s">
        <v>183</v>
      </c>
      <c r="C40" s="440"/>
      <c r="D40" s="20" t="s">
        <v>13</v>
      </c>
      <c r="E40" s="444"/>
      <c r="F40" s="444"/>
      <c r="G40" s="5" t="s">
        <v>27</v>
      </c>
      <c r="H40" s="7" t="s">
        <v>15</v>
      </c>
      <c r="I40" s="142" t="s">
        <v>69</v>
      </c>
      <c r="J40" s="20" t="s">
        <v>124</v>
      </c>
      <c r="K40" s="20" t="s">
        <v>126</v>
      </c>
      <c r="L40" s="14" t="s">
        <v>26</v>
      </c>
      <c r="M40" s="9" t="s">
        <v>11</v>
      </c>
      <c r="N40" s="10"/>
      <c r="O40" s="10"/>
      <c r="P40" s="62"/>
      <c r="Q40" s="10">
        <v>4</v>
      </c>
      <c r="R40" s="10">
        <v>5</v>
      </c>
      <c r="S40" s="95">
        <f t="shared" si="59"/>
        <v>1.25</v>
      </c>
      <c r="T40" s="10">
        <v>4</v>
      </c>
      <c r="U40" s="10">
        <v>8</v>
      </c>
      <c r="V40" s="144">
        <f>+U40/T40</f>
        <v>2</v>
      </c>
      <c r="W40" s="10">
        <v>4</v>
      </c>
      <c r="X40" s="5">
        <v>7</v>
      </c>
      <c r="Y40" s="27">
        <f t="shared" ref="Y40:Y46" si="125">+X40/W40</f>
        <v>1.75</v>
      </c>
      <c r="Z40" s="10">
        <v>4</v>
      </c>
      <c r="AA40" s="10">
        <v>5</v>
      </c>
      <c r="AB40" s="27">
        <f>+AA40/Z40</f>
        <v>1.25</v>
      </c>
      <c r="AC40" s="10">
        <v>4</v>
      </c>
      <c r="AD40" s="10"/>
      <c r="AE40" s="10"/>
      <c r="AF40" s="10">
        <v>4</v>
      </c>
      <c r="AG40" s="10"/>
      <c r="AH40" s="10"/>
      <c r="AI40" s="10">
        <v>4</v>
      </c>
      <c r="AJ40" s="10"/>
      <c r="AK40" s="10"/>
      <c r="AL40" s="10">
        <v>4</v>
      </c>
      <c r="AM40" s="10"/>
      <c r="AN40" s="10"/>
      <c r="AO40" s="10">
        <v>4</v>
      </c>
      <c r="AP40" s="10"/>
      <c r="AQ40" s="10"/>
      <c r="AR40" s="10">
        <v>4</v>
      </c>
      <c r="AS40" s="10"/>
      <c r="AT40" s="10"/>
      <c r="AU40" s="10"/>
      <c r="AV40" s="10"/>
      <c r="AW40" s="10"/>
      <c r="AX40" s="214">
        <f t="shared" si="1"/>
        <v>40</v>
      </c>
      <c r="AY40" s="214">
        <f t="shared" si="2"/>
        <v>20</v>
      </c>
      <c r="AZ40" s="222">
        <f t="shared" si="3"/>
        <v>0.5</v>
      </c>
      <c r="BA40" s="101"/>
      <c r="BB40" s="102"/>
      <c r="BC40" s="114" t="s">
        <v>243</v>
      </c>
      <c r="BD40" s="103"/>
      <c r="BE40" s="45"/>
      <c r="BF40" s="46"/>
      <c r="BG40" s="45" t="s">
        <v>297</v>
      </c>
      <c r="BH40" s="46"/>
      <c r="BI40" s="45" t="s">
        <v>328</v>
      </c>
      <c r="BJ40" s="46"/>
    </row>
    <row r="41" spans="1:62" ht="74.25" hidden="1" customHeight="1" x14ac:dyDescent="0.3">
      <c r="A41" s="5" t="s">
        <v>180</v>
      </c>
      <c r="B41" s="6" t="s">
        <v>183</v>
      </c>
      <c r="C41" s="440"/>
      <c r="D41" s="20" t="s">
        <v>13</v>
      </c>
      <c r="E41" s="444"/>
      <c r="F41" s="444"/>
      <c r="G41" s="5" t="s">
        <v>27</v>
      </c>
      <c r="H41" s="7" t="s">
        <v>28</v>
      </c>
      <c r="I41" s="142" t="s">
        <v>112</v>
      </c>
      <c r="J41" s="5" t="s">
        <v>124</v>
      </c>
      <c r="K41" s="5" t="s">
        <v>125</v>
      </c>
      <c r="L41" s="14" t="s">
        <v>26</v>
      </c>
      <c r="M41" s="9" t="s">
        <v>11</v>
      </c>
      <c r="N41" s="10"/>
      <c r="O41" s="10"/>
      <c r="P41" s="62"/>
      <c r="Q41" s="10">
        <v>4</v>
      </c>
      <c r="R41" s="10">
        <v>2</v>
      </c>
      <c r="S41" s="147">
        <f t="shared" si="59"/>
        <v>0.5</v>
      </c>
      <c r="T41" s="10">
        <v>4</v>
      </c>
      <c r="U41" s="10">
        <v>2</v>
      </c>
      <c r="V41" s="144">
        <f t="shared" ref="V41" si="126">+U41/T41</f>
        <v>0.5</v>
      </c>
      <c r="W41" s="10">
        <v>4</v>
      </c>
      <c r="X41" s="10">
        <v>1</v>
      </c>
      <c r="Y41" s="27">
        <f t="shared" si="125"/>
        <v>0.25</v>
      </c>
      <c r="Z41" s="10">
        <v>4</v>
      </c>
      <c r="AA41" s="10">
        <v>1</v>
      </c>
      <c r="AB41" s="27">
        <f>+AA41/Z41</f>
        <v>0.25</v>
      </c>
      <c r="AC41" s="10">
        <v>4</v>
      </c>
      <c r="AD41" s="10"/>
      <c r="AE41" s="10"/>
      <c r="AF41" s="10">
        <v>4</v>
      </c>
      <c r="AG41" s="10"/>
      <c r="AH41" s="10"/>
      <c r="AI41" s="10">
        <v>4</v>
      </c>
      <c r="AJ41" s="10"/>
      <c r="AK41" s="10"/>
      <c r="AL41" s="10">
        <v>4</v>
      </c>
      <c r="AM41" s="10"/>
      <c r="AN41" s="10"/>
      <c r="AO41" s="10">
        <v>4</v>
      </c>
      <c r="AP41" s="10"/>
      <c r="AQ41" s="10"/>
      <c r="AR41" s="10">
        <v>4</v>
      </c>
      <c r="AS41" s="10"/>
      <c r="AT41" s="10"/>
      <c r="AU41" s="10"/>
      <c r="AV41" s="10"/>
      <c r="AW41" s="10"/>
      <c r="AX41" s="214">
        <f t="shared" si="1"/>
        <v>40</v>
      </c>
      <c r="AY41" s="214">
        <f>+O41+R41+U41+X41</f>
        <v>5</v>
      </c>
      <c r="AZ41" s="222">
        <f t="shared" si="3"/>
        <v>0.125</v>
      </c>
      <c r="BA41" s="101"/>
      <c r="BB41" s="102"/>
      <c r="BC41" s="116" t="s">
        <v>244</v>
      </c>
      <c r="BD41" s="103"/>
      <c r="BE41" s="45"/>
      <c r="BF41" s="46"/>
      <c r="BG41" s="45" t="s">
        <v>306</v>
      </c>
      <c r="BH41" s="46"/>
      <c r="BI41" s="45" t="s">
        <v>324</v>
      </c>
      <c r="BJ41" s="46"/>
    </row>
    <row r="42" spans="1:62" ht="136.5" hidden="1" customHeight="1" x14ac:dyDescent="0.3">
      <c r="A42" s="5" t="s">
        <v>180</v>
      </c>
      <c r="B42" s="6" t="s">
        <v>183</v>
      </c>
      <c r="C42" s="440"/>
      <c r="D42" s="20" t="s">
        <v>13</v>
      </c>
      <c r="E42" s="444"/>
      <c r="F42" s="5"/>
      <c r="G42" s="5" t="s">
        <v>27</v>
      </c>
      <c r="H42" s="7" t="s">
        <v>29</v>
      </c>
      <c r="I42" s="14" t="s">
        <v>55</v>
      </c>
      <c r="J42" s="5" t="s">
        <v>53</v>
      </c>
      <c r="K42" s="5" t="s">
        <v>56</v>
      </c>
      <c r="L42" s="14" t="s">
        <v>26</v>
      </c>
      <c r="M42" s="9" t="s">
        <v>11</v>
      </c>
      <c r="N42" s="10"/>
      <c r="O42" s="10"/>
      <c r="P42" s="62"/>
      <c r="Q42" s="10">
        <v>1</v>
      </c>
      <c r="R42" s="10">
        <v>1</v>
      </c>
      <c r="S42" s="95">
        <f t="shared" si="59"/>
        <v>1</v>
      </c>
      <c r="T42" s="10"/>
      <c r="U42" s="10"/>
      <c r="V42" s="144"/>
      <c r="W42" s="10">
        <v>1</v>
      </c>
      <c r="X42" s="10">
        <v>1</v>
      </c>
      <c r="Y42" s="27">
        <f t="shared" si="125"/>
        <v>1</v>
      </c>
      <c r="Z42" s="10"/>
      <c r="AA42" s="10"/>
      <c r="AB42" s="10"/>
      <c r="AC42" s="10">
        <v>1</v>
      </c>
      <c r="AD42" s="10"/>
      <c r="AE42" s="10"/>
      <c r="AF42" s="10"/>
      <c r="AG42" s="10"/>
      <c r="AH42" s="10"/>
      <c r="AI42" s="10">
        <v>1</v>
      </c>
      <c r="AJ42" s="10"/>
      <c r="AK42" s="10"/>
      <c r="AL42" s="10"/>
      <c r="AM42" s="10"/>
      <c r="AN42" s="10"/>
      <c r="AO42" s="10">
        <v>1</v>
      </c>
      <c r="AP42" s="10"/>
      <c r="AQ42" s="10"/>
      <c r="AR42" s="10"/>
      <c r="AS42" s="10"/>
      <c r="AT42" s="10"/>
      <c r="AU42" s="10"/>
      <c r="AV42" s="10"/>
      <c r="AW42" s="10"/>
      <c r="AX42" s="214">
        <f t="shared" si="1"/>
        <v>5</v>
      </c>
      <c r="AY42" s="214">
        <f t="shared" si="2"/>
        <v>2</v>
      </c>
      <c r="AZ42" s="222">
        <f t="shared" si="3"/>
        <v>0.4</v>
      </c>
      <c r="BA42" s="101"/>
      <c r="BB42" s="102"/>
      <c r="BC42" s="115" t="s">
        <v>240</v>
      </c>
      <c r="BD42" s="103"/>
      <c r="BE42" s="45"/>
      <c r="BF42" s="46"/>
      <c r="BG42" s="45" t="s">
        <v>298</v>
      </c>
      <c r="BH42" s="46"/>
      <c r="BI42" s="45"/>
      <c r="BJ42" s="46"/>
    </row>
    <row r="43" spans="1:62" s="431" customFormat="1" ht="74.25" hidden="1" customHeight="1" x14ac:dyDescent="0.3">
      <c r="A43" s="370" t="s">
        <v>180</v>
      </c>
      <c r="B43" s="371" t="s">
        <v>183</v>
      </c>
      <c r="C43" s="440"/>
      <c r="D43" s="372" t="s">
        <v>13</v>
      </c>
      <c r="E43" s="500" t="s">
        <v>196</v>
      </c>
      <c r="F43" s="501"/>
      <c r="G43" s="501"/>
      <c r="H43" s="501"/>
      <c r="I43" s="501"/>
      <c r="J43" s="501"/>
      <c r="K43" s="501"/>
      <c r="L43" s="502"/>
      <c r="M43" s="370" t="s">
        <v>188</v>
      </c>
      <c r="N43" s="373">
        <f>SUM(N39:N42)</f>
        <v>1</v>
      </c>
      <c r="O43" s="373">
        <f>SUM(O39:O42)</f>
        <v>0</v>
      </c>
      <c r="P43" s="374">
        <f>+O43/N43</f>
        <v>0</v>
      </c>
      <c r="Q43" s="373">
        <f>SUM(Q39:Q42)</f>
        <v>9</v>
      </c>
      <c r="R43" s="373">
        <f>SUM(R39:R42)</f>
        <v>8</v>
      </c>
      <c r="S43" s="392">
        <f>+R43/Q43</f>
        <v>0.88888888888888884</v>
      </c>
      <c r="T43" s="373">
        <f>SUM(T39:T42)</f>
        <v>8</v>
      </c>
      <c r="U43" s="373">
        <f>SUM(U39:U42)</f>
        <v>10</v>
      </c>
      <c r="V43" s="223">
        <f>+U43/T43</f>
        <v>1.25</v>
      </c>
      <c r="W43" s="373">
        <f>SUM(W39:W42)</f>
        <v>9</v>
      </c>
      <c r="X43" s="373">
        <f>SUM(X39:X42)</f>
        <v>9</v>
      </c>
      <c r="Y43" s="223">
        <f t="shared" si="125"/>
        <v>1</v>
      </c>
      <c r="Z43" s="373">
        <f>SUM(Z39:Z42)</f>
        <v>8</v>
      </c>
      <c r="AA43" s="373">
        <f>SUM(AA39:AA42)</f>
        <v>6</v>
      </c>
      <c r="AB43" s="223">
        <f>+AA43/Z43</f>
        <v>0.75</v>
      </c>
      <c r="AC43" s="373">
        <f t="shared" ref="AC43:AU43" si="127">SUM(AC39:AC42)</f>
        <v>9</v>
      </c>
      <c r="AD43" s="373"/>
      <c r="AE43" s="373"/>
      <c r="AF43" s="373">
        <f t="shared" si="127"/>
        <v>8</v>
      </c>
      <c r="AG43" s="373"/>
      <c r="AH43" s="373"/>
      <c r="AI43" s="373">
        <f t="shared" si="127"/>
        <v>9</v>
      </c>
      <c r="AJ43" s="373"/>
      <c r="AK43" s="373"/>
      <c r="AL43" s="373">
        <f t="shared" si="127"/>
        <v>8</v>
      </c>
      <c r="AM43" s="373"/>
      <c r="AN43" s="373"/>
      <c r="AO43" s="373">
        <f t="shared" si="127"/>
        <v>9</v>
      </c>
      <c r="AP43" s="373"/>
      <c r="AQ43" s="373"/>
      <c r="AR43" s="373">
        <f t="shared" si="127"/>
        <v>8</v>
      </c>
      <c r="AS43" s="373"/>
      <c r="AT43" s="373"/>
      <c r="AU43" s="373">
        <f t="shared" si="127"/>
        <v>0</v>
      </c>
      <c r="AV43" s="373"/>
      <c r="AW43" s="373"/>
      <c r="AX43" s="373">
        <f t="shared" si="1"/>
        <v>86</v>
      </c>
      <c r="AY43" s="373">
        <f t="shared" si="2"/>
        <v>27</v>
      </c>
      <c r="AZ43" s="375">
        <f t="shared" si="3"/>
        <v>0.31395348837209303</v>
      </c>
      <c r="BA43" s="376"/>
      <c r="BB43" s="377"/>
      <c r="BC43" s="376"/>
      <c r="BD43" s="378"/>
      <c r="BE43" s="376"/>
      <c r="BF43" s="378"/>
      <c r="BG43" s="376"/>
      <c r="BH43" s="378"/>
      <c r="BI43" s="376"/>
      <c r="BJ43" s="378"/>
    </row>
    <row r="44" spans="1:62" s="430" customFormat="1" ht="74.25" hidden="1" customHeight="1" x14ac:dyDescent="0.3">
      <c r="A44" s="327"/>
      <c r="B44" s="328"/>
      <c r="C44" s="329"/>
      <c r="D44" s="330" t="s">
        <v>13</v>
      </c>
      <c r="E44" s="331"/>
      <c r="F44" s="332"/>
      <c r="G44" s="332"/>
      <c r="H44" s="332"/>
      <c r="I44" s="332"/>
      <c r="J44" s="332"/>
      <c r="K44" s="332"/>
      <c r="L44" s="333"/>
      <c r="M44" s="327" t="s">
        <v>307</v>
      </c>
      <c r="N44" s="267">
        <v>50000</v>
      </c>
      <c r="O44" s="267">
        <v>0</v>
      </c>
      <c r="P44" s="265">
        <f>+O44/N44</f>
        <v>0</v>
      </c>
      <c r="Q44" s="267">
        <v>54241.25</v>
      </c>
      <c r="R44" s="267">
        <f>+'[1]FEBRERO PPTO'!$M$27</f>
        <v>250</v>
      </c>
      <c r="S44" s="265">
        <f>+R44/Q44</f>
        <v>4.609038324153665E-3</v>
      </c>
      <c r="T44" s="267">
        <v>54241.25</v>
      </c>
      <c r="U44" s="267">
        <f>+'[1]MARZO PPTO'!$M$27</f>
        <v>18000</v>
      </c>
      <c r="V44" s="265">
        <f>+U44/T44</f>
        <v>0.33185075933906388</v>
      </c>
      <c r="W44" s="267">
        <v>53770</v>
      </c>
      <c r="X44" s="267">
        <f>+'[1]ABRIL PPTO'!$M$27</f>
        <v>8000</v>
      </c>
      <c r="Y44" s="265">
        <f t="shared" si="125"/>
        <v>0.14878184861446903</v>
      </c>
      <c r="Z44" s="267">
        <v>54241.25</v>
      </c>
      <c r="AA44" s="267">
        <v>40000</v>
      </c>
      <c r="AB44" s="435">
        <f>+AA44/Z44</f>
        <v>0.73744613186458641</v>
      </c>
      <c r="AC44" s="267">
        <v>54241.25</v>
      </c>
      <c r="AD44" s="267"/>
      <c r="AE44" s="267"/>
      <c r="AF44" s="267">
        <v>54241.25</v>
      </c>
      <c r="AG44" s="267"/>
      <c r="AH44" s="267"/>
      <c r="AI44" s="267">
        <v>3770</v>
      </c>
      <c r="AJ44" s="267"/>
      <c r="AK44" s="267"/>
      <c r="AL44" s="267">
        <v>4241.25</v>
      </c>
      <c r="AM44" s="267"/>
      <c r="AN44" s="267"/>
      <c r="AO44" s="267">
        <v>4241.25</v>
      </c>
      <c r="AP44" s="267"/>
      <c r="AQ44" s="267"/>
      <c r="AR44" s="267">
        <v>4241.25</v>
      </c>
      <c r="AS44" s="267"/>
      <c r="AT44" s="267"/>
      <c r="AU44" s="267">
        <v>0</v>
      </c>
      <c r="AV44" s="267"/>
      <c r="AW44" s="267"/>
      <c r="AX44" s="267">
        <f>SUM(N44+Q44+T44+W44+Z44+AC44+AF44+AI44+AL44+AO44+AR44+AU44)</f>
        <v>391470</v>
      </c>
      <c r="AY44" s="267">
        <f>SUM(O44+R44+U44+X44+AA44+AD44+AG44+AJ44+AM44+AP44+AS44+AV44)</f>
        <v>66250</v>
      </c>
      <c r="AZ44" s="290">
        <f>+AY44/AX44</f>
        <v>0.16923391319896799</v>
      </c>
      <c r="BA44" s="334"/>
      <c r="BB44" s="335"/>
      <c r="BC44" s="334"/>
      <c r="BD44" s="335"/>
      <c r="BE44" s="334"/>
      <c r="BF44" s="336"/>
      <c r="BG44" s="334"/>
      <c r="BH44" s="336"/>
      <c r="BI44" s="334"/>
      <c r="BJ44" s="336"/>
    </row>
    <row r="45" spans="1:62" s="430" customFormat="1" ht="74.25" hidden="1" customHeight="1" x14ac:dyDescent="0.3">
      <c r="A45" s="327"/>
      <c r="B45" s="328"/>
      <c r="C45" s="329"/>
      <c r="D45" s="330" t="s">
        <v>13</v>
      </c>
      <c r="E45" s="331"/>
      <c r="F45" s="332"/>
      <c r="G45" s="332"/>
      <c r="H45" s="332"/>
      <c r="I45" s="332"/>
      <c r="J45" s="332"/>
      <c r="K45" s="332"/>
      <c r="L45" s="333"/>
      <c r="M45" s="327" t="s">
        <v>308</v>
      </c>
      <c r="N45" s="267">
        <v>28834.32</v>
      </c>
      <c r="O45" s="267">
        <v>30296.04</v>
      </c>
      <c r="P45" s="265">
        <f>+O45/N45</f>
        <v>1.0506937566067103</v>
      </c>
      <c r="Q45" s="267">
        <v>28834.32</v>
      </c>
      <c r="R45" s="267">
        <f>+'[1]FEBRERO PPTO'!$L$27</f>
        <v>8319.49</v>
      </c>
      <c r="S45" s="265">
        <f>+R45/Q45</f>
        <v>0.2885273521276035</v>
      </c>
      <c r="T45" s="267">
        <v>28834.32</v>
      </c>
      <c r="U45" s="267">
        <f>+'[1]MARZO PPTO'!$L$27</f>
        <v>8317.6589999999997</v>
      </c>
      <c r="V45" s="265">
        <f>+U45/T45</f>
        <v>0.28846385141040259</v>
      </c>
      <c r="W45" s="267">
        <v>28834.32</v>
      </c>
      <c r="X45" s="267">
        <f>+'[1]ABRIL PPTO'!$L$27</f>
        <v>8902.6419999999998</v>
      </c>
      <c r="Y45" s="265">
        <f t="shared" si="125"/>
        <v>0.30875158491686294</v>
      </c>
      <c r="Z45" s="267">
        <v>28834.32</v>
      </c>
      <c r="AA45" s="267">
        <v>28697</v>
      </c>
      <c r="AB45" s="435">
        <f>+Z45/Z45</f>
        <v>1</v>
      </c>
      <c r="AC45" s="267">
        <v>28834.32</v>
      </c>
      <c r="AD45" s="267"/>
      <c r="AE45" s="267"/>
      <c r="AF45" s="267">
        <v>30034.32</v>
      </c>
      <c r="AG45" s="267"/>
      <c r="AH45" s="267"/>
      <c r="AI45" s="267">
        <v>28834.32</v>
      </c>
      <c r="AJ45" s="267"/>
      <c r="AK45" s="267"/>
      <c r="AL45" s="267">
        <v>28834.32</v>
      </c>
      <c r="AM45" s="267"/>
      <c r="AN45" s="267"/>
      <c r="AO45" s="267">
        <v>28625.74</v>
      </c>
      <c r="AP45" s="267"/>
      <c r="AQ45" s="267"/>
      <c r="AR45" s="267">
        <v>19000</v>
      </c>
      <c r="AS45" s="267"/>
      <c r="AT45" s="267"/>
      <c r="AU45" s="267">
        <v>16126</v>
      </c>
      <c r="AV45" s="267"/>
      <c r="AW45" s="267"/>
      <c r="AX45" s="267">
        <f t="shared" ref="AX45:AY46" si="128">SUM(N45+Q45+T45+W45+Z45+AC45+AF45+AI45+AL45+AO45+AR45+AU45)</f>
        <v>324460.62000000005</v>
      </c>
      <c r="AY45" s="267">
        <f t="shared" si="128"/>
        <v>84532.831000000006</v>
      </c>
      <c r="AZ45" s="290">
        <f t="shared" ref="AZ45:AZ46" si="129">+AY45/AX45</f>
        <v>0.26053340772140543</v>
      </c>
      <c r="BA45" s="334"/>
      <c r="BB45" s="335"/>
      <c r="BC45" s="334"/>
      <c r="BD45" s="335"/>
      <c r="BE45" s="334"/>
      <c r="BF45" s="336"/>
      <c r="BG45" s="334"/>
      <c r="BH45" s="336"/>
      <c r="BI45" s="334"/>
      <c r="BJ45" s="336"/>
    </row>
    <row r="46" spans="1:62" s="430" customFormat="1" ht="74.25" hidden="1" customHeight="1" x14ac:dyDescent="0.3">
      <c r="A46" s="281"/>
      <c r="B46" s="337"/>
      <c r="C46" s="338"/>
      <c r="D46" s="277" t="s">
        <v>13</v>
      </c>
      <c r="E46" s="278"/>
      <c r="F46" s="279"/>
      <c r="G46" s="279"/>
      <c r="H46" s="279"/>
      <c r="I46" s="279"/>
      <c r="J46" s="279"/>
      <c r="K46" s="279"/>
      <c r="L46" s="280"/>
      <c r="M46" s="281"/>
      <c r="N46" s="282">
        <f>SUM(N44:N45)</f>
        <v>78834.320000000007</v>
      </c>
      <c r="O46" s="282">
        <f>SUM(O44:O45)</f>
        <v>30296.04</v>
      </c>
      <c r="P46" s="284">
        <f>+O46/N46</f>
        <v>0.38430013730060714</v>
      </c>
      <c r="Q46" s="282">
        <f t="shared" ref="Q46" si="130">SUM(Q44:Q45)</f>
        <v>83075.570000000007</v>
      </c>
      <c r="R46" s="282">
        <f>SUM(R44:R45)</f>
        <v>8569.49</v>
      </c>
      <c r="S46" s="284">
        <f>+R46/Q46</f>
        <v>0.10315294857441241</v>
      </c>
      <c r="T46" s="282">
        <f t="shared" ref="T46:U46" si="131">SUM(T44:T45)</f>
        <v>83075.570000000007</v>
      </c>
      <c r="U46" s="282">
        <f t="shared" si="131"/>
        <v>26317.659</v>
      </c>
      <c r="V46" s="284">
        <f>+U46/T46</f>
        <v>0.31679179571082083</v>
      </c>
      <c r="W46" s="282">
        <f t="shared" ref="W46:X46" si="132">SUM(W44:W45)</f>
        <v>82604.320000000007</v>
      </c>
      <c r="X46" s="282">
        <f t="shared" si="132"/>
        <v>16902.642</v>
      </c>
      <c r="Y46" s="284">
        <f t="shared" si="125"/>
        <v>0.20462176796564632</v>
      </c>
      <c r="Z46" s="282">
        <v>83075.570000000007</v>
      </c>
      <c r="AA46" s="282">
        <f>+AA44+AA45</f>
        <v>68697</v>
      </c>
      <c r="AB46" s="438">
        <f>+AA46/Z46</f>
        <v>0.82692180143934002</v>
      </c>
      <c r="AC46" s="282">
        <v>83075.570000000007</v>
      </c>
      <c r="AD46" s="282"/>
      <c r="AE46" s="282"/>
      <c r="AF46" s="282">
        <v>84275.57</v>
      </c>
      <c r="AG46" s="282"/>
      <c r="AH46" s="282"/>
      <c r="AI46" s="282">
        <v>32604.32</v>
      </c>
      <c r="AJ46" s="282"/>
      <c r="AK46" s="282"/>
      <c r="AL46" s="282">
        <v>33075.57</v>
      </c>
      <c r="AM46" s="282"/>
      <c r="AN46" s="282"/>
      <c r="AO46" s="282">
        <v>32866.990000000005</v>
      </c>
      <c r="AP46" s="282"/>
      <c r="AQ46" s="282"/>
      <c r="AR46" s="282">
        <v>23241.25</v>
      </c>
      <c r="AS46" s="282"/>
      <c r="AT46" s="282"/>
      <c r="AU46" s="282">
        <v>16126</v>
      </c>
      <c r="AV46" s="282"/>
      <c r="AW46" s="282"/>
      <c r="AX46" s="282">
        <f>SUM(N46+Q46+T46+W46+Z46+AC46+AF46+AI46+AL46+AO46+AR46+AU46)</f>
        <v>715930.61999999988</v>
      </c>
      <c r="AY46" s="282">
        <f t="shared" si="128"/>
        <v>150782.83100000001</v>
      </c>
      <c r="AZ46" s="291">
        <f t="shared" si="129"/>
        <v>0.21061095417318515</v>
      </c>
      <c r="BA46" s="339"/>
      <c r="BB46" s="340"/>
      <c r="BC46" s="339"/>
      <c r="BD46" s="340"/>
      <c r="BE46" s="339"/>
      <c r="BF46" s="341"/>
      <c r="BG46" s="339"/>
      <c r="BH46" s="341"/>
      <c r="BI46" s="339"/>
      <c r="BJ46" s="341"/>
    </row>
    <row r="47" spans="1:62" ht="74.25" hidden="1" customHeight="1" x14ac:dyDescent="0.3">
      <c r="A47" s="5" t="s">
        <v>180</v>
      </c>
      <c r="B47" s="6" t="s">
        <v>183</v>
      </c>
      <c r="C47" s="439" t="s">
        <v>32</v>
      </c>
      <c r="D47" s="20" t="s">
        <v>17</v>
      </c>
      <c r="E47" s="444" t="s">
        <v>97</v>
      </c>
      <c r="F47" s="444" t="s">
        <v>26</v>
      </c>
      <c r="G47" s="5" t="s">
        <v>27</v>
      </c>
      <c r="H47" s="7" t="s">
        <v>14</v>
      </c>
      <c r="I47" s="26" t="s">
        <v>98</v>
      </c>
      <c r="J47" s="5" t="s">
        <v>101</v>
      </c>
      <c r="K47" s="5" t="s">
        <v>58</v>
      </c>
      <c r="L47" s="14" t="s">
        <v>26</v>
      </c>
      <c r="M47" s="9" t="s">
        <v>11</v>
      </c>
      <c r="N47" s="10"/>
      <c r="O47" s="10"/>
      <c r="P47" s="62"/>
      <c r="Q47" s="10">
        <v>1</v>
      </c>
      <c r="R47" s="67">
        <v>0</v>
      </c>
      <c r="S47" s="147">
        <f>IFERROR(R47/Q47,"No Programado")</f>
        <v>0</v>
      </c>
      <c r="T47" s="10">
        <v>1</v>
      </c>
      <c r="U47" s="67">
        <v>0</v>
      </c>
      <c r="V47" s="10"/>
      <c r="W47" s="10">
        <v>1</v>
      </c>
      <c r="X47" s="213"/>
      <c r="Y47" s="27"/>
      <c r="Z47" s="10">
        <v>1</v>
      </c>
      <c r="AA47" s="10">
        <v>0</v>
      </c>
      <c r="AB47" s="136">
        <f>+AA47/Z47</f>
        <v>0</v>
      </c>
      <c r="AC47" s="10">
        <v>1</v>
      </c>
      <c r="AD47" s="10"/>
      <c r="AE47" s="10"/>
      <c r="AF47" s="10">
        <v>1</v>
      </c>
      <c r="AG47" s="10"/>
      <c r="AH47" s="10"/>
      <c r="AI47" s="10">
        <v>1</v>
      </c>
      <c r="AJ47" s="10"/>
      <c r="AK47" s="10"/>
      <c r="AL47" s="10">
        <v>1</v>
      </c>
      <c r="AM47" s="10"/>
      <c r="AN47" s="10"/>
      <c r="AO47" s="10">
        <v>1</v>
      </c>
      <c r="AP47" s="10"/>
      <c r="AQ47" s="10"/>
      <c r="AR47" s="10">
        <v>1</v>
      </c>
      <c r="AS47" s="10"/>
      <c r="AT47" s="10"/>
      <c r="AU47" s="10"/>
      <c r="AV47" s="10"/>
      <c r="AW47" s="10"/>
      <c r="AX47" s="214">
        <f t="shared" si="1"/>
        <v>10</v>
      </c>
      <c r="AY47" s="214">
        <f t="shared" si="2"/>
        <v>0</v>
      </c>
      <c r="AZ47" s="222">
        <f t="shared" si="3"/>
        <v>0</v>
      </c>
      <c r="BA47" s="101"/>
      <c r="BB47" s="102"/>
      <c r="BC47" s="101"/>
      <c r="BD47" s="102" t="s">
        <v>242</v>
      </c>
      <c r="BE47" s="45"/>
      <c r="BF47" s="46"/>
      <c r="BG47" s="45"/>
      <c r="BH47" s="46" t="s">
        <v>299</v>
      </c>
      <c r="BI47" s="45"/>
      <c r="BJ47" s="46" t="s">
        <v>323</v>
      </c>
    </row>
    <row r="48" spans="1:62" ht="74.25" hidden="1" customHeight="1" x14ac:dyDescent="0.3">
      <c r="A48" s="5" t="s">
        <v>180</v>
      </c>
      <c r="B48" s="6" t="s">
        <v>183</v>
      </c>
      <c r="C48" s="440"/>
      <c r="D48" s="20" t="s">
        <v>17</v>
      </c>
      <c r="E48" s="444"/>
      <c r="F48" s="444"/>
      <c r="G48" s="5" t="s">
        <v>27</v>
      </c>
      <c r="H48" s="7" t="s">
        <v>15</v>
      </c>
      <c r="I48" s="26" t="s">
        <v>99</v>
      </c>
      <c r="J48" s="5" t="s">
        <v>119</v>
      </c>
      <c r="K48" s="5" t="s">
        <v>59</v>
      </c>
      <c r="L48" s="14" t="s">
        <v>26</v>
      </c>
      <c r="M48" s="9" t="s">
        <v>11</v>
      </c>
      <c r="N48" s="10">
        <v>1</v>
      </c>
      <c r="O48" s="10">
        <v>1</v>
      </c>
      <c r="P48" s="99">
        <f t="shared" si="58"/>
        <v>1</v>
      </c>
      <c r="Q48" s="10"/>
      <c r="R48" s="10"/>
      <c r="S48" s="62"/>
      <c r="T48" s="10"/>
      <c r="U48" s="10"/>
      <c r="V48" s="10"/>
      <c r="W48" s="10"/>
      <c r="X48" s="10"/>
      <c r="Y48" s="27"/>
      <c r="Z48" s="10"/>
      <c r="AA48" s="10"/>
      <c r="AB48" s="10"/>
      <c r="AC48" s="10"/>
      <c r="AD48" s="10"/>
      <c r="AE48" s="10"/>
      <c r="AF48" s="10">
        <v>1</v>
      </c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214">
        <f t="shared" si="1"/>
        <v>2</v>
      </c>
      <c r="AY48" s="214">
        <f t="shared" si="2"/>
        <v>1</v>
      </c>
      <c r="AZ48" s="222">
        <f t="shared" si="3"/>
        <v>0.5</v>
      </c>
      <c r="BA48" s="117" t="s">
        <v>189</v>
      </c>
      <c r="BB48" s="102"/>
      <c r="BC48" s="380"/>
      <c r="BD48" s="103"/>
      <c r="BE48" s="45"/>
      <c r="BF48" s="46"/>
      <c r="BG48" s="45"/>
      <c r="BH48" s="46"/>
      <c r="BI48" s="45"/>
      <c r="BJ48" s="46"/>
    </row>
    <row r="49" spans="1:62" ht="74.25" hidden="1" customHeight="1" x14ac:dyDescent="0.3">
      <c r="A49" s="5" t="s">
        <v>180</v>
      </c>
      <c r="B49" s="6" t="s">
        <v>183</v>
      </c>
      <c r="C49" s="440"/>
      <c r="D49" s="20" t="s">
        <v>17</v>
      </c>
      <c r="E49" s="444"/>
      <c r="F49" s="444"/>
      <c r="G49" s="5" t="s">
        <v>27</v>
      </c>
      <c r="H49" s="7" t="s">
        <v>28</v>
      </c>
      <c r="I49" s="26" t="s">
        <v>100</v>
      </c>
      <c r="J49" s="5" t="s">
        <v>60</v>
      </c>
      <c r="K49" s="5" t="s">
        <v>61</v>
      </c>
      <c r="L49" s="14" t="s">
        <v>26</v>
      </c>
      <c r="M49" s="9" t="s">
        <v>11</v>
      </c>
      <c r="N49" s="10"/>
      <c r="O49" s="10"/>
      <c r="P49" s="62"/>
      <c r="Q49" s="10"/>
      <c r="R49" s="10"/>
      <c r="S49" s="62"/>
      <c r="T49" s="10"/>
      <c r="U49" s="10"/>
      <c r="V49" s="10"/>
      <c r="W49" s="10">
        <v>1</v>
      </c>
      <c r="X49" s="10"/>
      <c r="Y49" s="27"/>
      <c r="Z49" s="10"/>
      <c r="AA49" s="10"/>
      <c r="AB49" s="10"/>
      <c r="AC49" s="10"/>
      <c r="AD49" s="10"/>
      <c r="AE49" s="10"/>
      <c r="AF49" s="10"/>
      <c r="AG49" s="10"/>
      <c r="AH49" s="10"/>
      <c r="AI49" s="10">
        <v>1</v>
      </c>
      <c r="AJ49" s="10"/>
      <c r="AK49" s="10"/>
      <c r="AL49" s="10"/>
      <c r="AM49" s="10"/>
      <c r="AN49" s="10"/>
      <c r="AO49" s="10"/>
      <c r="AP49" s="10"/>
      <c r="AQ49" s="10"/>
      <c r="AR49" s="10">
        <v>1</v>
      </c>
      <c r="AS49" s="10"/>
      <c r="AT49" s="10"/>
      <c r="AU49" s="10"/>
      <c r="AV49" s="10"/>
      <c r="AW49" s="10"/>
      <c r="AX49" s="214">
        <f t="shared" si="1"/>
        <v>3</v>
      </c>
      <c r="AY49" s="214">
        <f t="shared" si="2"/>
        <v>0</v>
      </c>
      <c r="AZ49" s="222">
        <f t="shared" si="3"/>
        <v>0</v>
      </c>
      <c r="BA49" s="101"/>
      <c r="BB49" s="102"/>
      <c r="BC49" s="101"/>
      <c r="BD49" s="103"/>
      <c r="BE49" s="45"/>
      <c r="BF49" s="46"/>
      <c r="BG49" s="45"/>
      <c r="BH49" s="46"/>
      <c r="BI49" s="45"/>
      <c r="BJ49" s="46"/>
    </row>
    <row r="50" spans="1:62" s="379" customFormat="1" ht="74.25" hidden="1" customHeight="1" x14ac:dyDescent="0.3">
      <c r="A50" s="9" t="s">
        <v>180</v>
      </c>
      <c r="B50" s="71" t="s">
        <v>183</v>
      </c>
      <c r="C50" s="440"/>
      <c r="D50" s="7" t="s">
        <v>17</v>
      </c>
      <c r="E50" s="441" t="s">
        <v>197</v>
      </c>
      <c r="F50" s="442"/>
      <c r="G50" s="442"/>
      <c r="H50" s="442"/>
      <c r="I50" s="442"/>
      <c r="J50" s="442"/>
      <c r="K50" s="442"/>
      <c r="L50" s="443"/>
      <c r="M50" s="11" t="s">
        <v>224</v>
      </c>
      <c r="N50" s="13">
        <f>SUM(N47:N49)</f>
        <v>1</v>
      </c>
      <c r="O50" s="13">
        <f>SUM(O47:O49)</f>
        <v>1</v>
      </c>
      <c r="P50" s="70">
        <f>+O50/N50</f>
        <v>1</v>
      </c>
      <c r="Q50" s="13">
        <f t="shared" ref="Q50:R50" si="133">SUM(Q47:Q49)</f>
        <v>1</v>
      </c>
      <c r="R50" s="13">
        <f t="shared" si="133"/>
        <v>0</v>
      </c>
      <c r="S50" s="70">
        <f t="shared" ref="S50" si="134">+R50/Q50</f>
        <v>0</v>
      </c>
      <c r="T50" s="13">
        <f t="shared" ref="T50:U50" si="135">SUM(T47:T49)</f>
        <v>1</v>
      </c>
      <c r="U50" s="13">
        <f t="shared" si="135"/>
        <v>0</v>
      </c>
      <c r="V50" s="70">
        <f t="shared" ref="V50" si="136">+U50/T50</f>
        <v>0</v>
      </c>
      <c r="W50" s="13">
        <f t="shared" ref="W50:X50" si="137">SUM(W47:W49)</f>
        <v>2</v>
      </c>
      <c r="X50" s="13">
        <f t="shared" si="137"/>
        <v>0</v>
      </c>
      <c r="Y50" s="70">
        <f t="shared" ref="Y50" si="138">+X50/W50</f>
        <v>0</v>
      </c>
      <c r="Z50" s="13">
        <f t="shared" ref="Z50:AU50" si="139">SUM(Z47:Z49)</f>
        <v>1</v>
      </c>
      <c r="AA50" s="13">
        <f>+AA47</f>
        <v>0</v>
      </c>
      <c r="AB50" s="436">
        <f>+AB47</f>
        <v>0</v>
      </c>
      <c r="AC50" s="13">
        <f t="shared" si="139"/>
        <v>1</v>
      </c>
      <c r="AD50" s="13"/>
      <c r="AE50" s="13"/>
      <c r="AF50" s="13">
        <f t="shared" si="139"/>
        <v>2</v>
      </c>
      <c r="AG50" s="13"/>
      <c r="AH50" s="13"/>
      <c r="AI50" s="13">
        <f t="shared" si="139"/>
        <v>2</v>
      </c>
      <c r="AJ50" s="13"/>
      <c r="AK50" s="13"/>
      <c r="AL50" s="13">
        <f t="shared" si="139"/>
        <v>1</v>
      </c>
      <c r="AM50" s="13"/>
      <c r="AN50" s="13"/>
      <c r="AO50" s="13">
        <f t="shared" si="139"/>
        <v>1</v>
      </c>
      <c r="AP50" s="13"/>
      <c r="AQ50" s="13"/>
      <c r="AR50" s="13">
        <f t="shared" si="139"/>
        <v>2</v>
      </c>
      <c r="AS50" s="13"/>
      <c r="AT50" s="13"/>
      <c r="AU50" s="13">
        <f t="shared" si="139"/>
        <v>0</v>
      </c>
      <c r="AV50" s="13"/>
      <c r="AW50" s="13"/>
      <c r="AX50" s="13">
        <f t="shared" si="1"/>
        <v>15</v>
      </c>
      <c r="AY50" s="13">
        <f t="shared" si="2"/>
        <v>1</v>
      </c>
      <c r="AZ50" s="77">
        <f t="shared" si="3"/>
        <v>6.6666666666666666E-2</v>
      </c>
      <c r="BA50" s="111"/>
      <c r="BB50" s="112"/>
      <c r="BC50" s="111"/>
      <c r="BD50" s="113"/>
      <c r="BE50" s="73"/>
      <c r="BF50" s="74"/>
      <c r="BG50" s="73"/>
      <c r="BH50" s="74"/>
      <c r="BI50" s="73"/>
      <c r="BJ50" s="74"/>
    </row>
    <row r="51" spans="1:62" s="379" customFormat="1" ht="74.25" hidden="1" customHeight="1" x14ac:dyDescent="0.3">
      <c r="A51" s="306"/>
      <c r="B51" s="307"/>
      <c r="C51" s="300"/>
      <c r="D51" s="308" t="s">
        <v>17</v>
      </c>
      <c r="E51" s="259"/>
      <c r="F51" s="260"/>
      <c r="G51" s="260"/>
      <c r="H51" s="260"/>
      <c r="I51" s="260"/>
      <c r="J51" s="260"/>
      <c r="K51" s="260"/>
      <c r="L51" s="261"/>
      <c r="M51" s="327" t="s">
        <v>308</v>
      </c>
      <c r="N51" s="267">
        <v>6208.58</v>
      </c>
      <c r="O51" s="267">
        <v>18648.04</v>
      </c>
      <c r="P51" s="264">
        <f>+O51/N51</f>
        <v>3.0035918036008233</v>
      </c>
      <c r="Q51" s="267">
        <v>6208.58</v>
      </c>
      <c r="R51" s="267">
        <f>+'[1]FEBRERO PPTO'!$L$28</f>
        <v>8319.49</v>
      </c>
      <c r="S51" s="264">
        <f>+R51/Q51</f>
        <v>1.3399988403145324</v>
      </c>
      <c r="T51" s="267">
        <v>6208.58</v>
      </c>
      <c r="U51" s="267">
        <f>+'[1]MARZO PPTO'!$L$28</f>
        <v>8317.6589999999997</v>
      </c>
      <c r="V51" s="264">
        <f>+U51/T51</f>
        <v>1.3397039258574424</v>
      </c>
      <c r="W51" s="267">
        <v>6208.58</v>
      </c>
      <c r="X51" s="267">
        <f>+'[1]ABRIL PPTO'!$L$28</f>
        <v>8902.6419999999998</v>
      </c>
      <c r="Y51" s="264">
        <f>+X51/W51</f>
        <v>1.433925631948046</v>
      </c>
      <c r="Z51" s="267">
        <v>6208.58</v>
      </c>
      <c r="AA51" s="267">
        <v>8899</v>
      </c>
      <c r="AB51" s="435">
        <f>+AA51/Z51</f>
        <v>1.4333390243823869</v>
      </c>
      <c r="AC51" s="267">
        <v>6208.58</v>
      </c>
      <c r="AD51" s="267"/>
      <c r="AE51" s="267"/>
      <c r="AF51" s="267">
        <v>6508.58</v>
      </c>
      <c r="AG51" s="267"/>
      <c r="AH51" s="267"/>
      <c r="AI51" s="267">
        <v>6208.58</v>
      </c>
      <c r="AJ51" s="267"/>
      <c r="AK51" s="267"/>
      <c r="AL51" s="267">
        <v>6208.58</v>
      </c>
      <c r="AM51" s="267"/>
      <c r="AN51" s="267"/>
      <c r="AO51" s="267">
        <v>6208.94</v>
      </c>
      <c r="AP51" s="267"/>
      <c r="AQ51" s="267"/>
      <c r="AR51" s="267">
        <v>0</v>
      </c>
      <c r="AS51" s="267"/>
      <c r="AT51" s="267"/>
      <c r="AU51" s="267">
        <v>0</v>
      </c>
      <c r="AV51" s="263"/>
      <c r="AW51" s="263"/>
      <c r="AX51" s="267">
        <f t="shared" si="1"/>
        <v>62386.160000000011</v>
      </c>
      <c r="AY51" s="267">
        <f t="shared" si="1"/>
        <v>53086.830999999998</v>
      </c>
      <c r="AZ51" s="290">
        <f t="shared" si="3"/>
        <v>0.85093923075246158</v>
      </c>
      <c r="BA51" s="309"/>
      <c r="BB51" s="310"/>
      <c r="BC51" s="309"/>
      <c r="BD51" s="311"/>
      <c r="BE51" s="312"/>
      <c r="BF51" s="313"/>
      <c r="BG51" s="312"/>
      <c r="BH51" s="313"/>
      <c r="BI51" s="312"/>
      <c r="BJ51" s="313"/>
    </row>
    <row r="52" spans="1:62" s="379" customFormat="1" ht="74.25" hidden="1" customHeight="1" x14ac:dyDescent="0.3">
      <c r="A52" s="314"/>
      <c r="B52" s="315"/>
      <c r="C52" s="293"/>
      <c r="D52" s="316" t="s">
        <v>17</v>
      </c>
      <c r="E52" s="286"/>
      <c r="F52" s="287"/>
      <c r="G52" s="287"/>
      <c r="H52" s="287"/>
      <c r="I52" s="287"/>
      <c r="J52" s="287"/>
      <c r="K52" s="287"/>
      <c r="L52" s="288"/>
      <c r="M52" s="281"/>
      <c r="N52" s="282">
        <f>+N51</f>
        <v>6208.58</v>
      </c>
      <c r="O52" s="282">
        <f>+O51</f>
        <v>18648.04</v>
      </c>
      <c r="P52" s="284">
        <f>+O52/N52</f>
        <v>3.0035918036008233</v>
      </c>
      <c r="Q52" s="282">
        <f t="shared" ref="Q52:R52" si="140">+Q51</f>
        <v>6208.58</v>
      </c>
      <c r="R52" s="282">
        <f t="shared" si="140"/>
        <v>8319.49</v>
      </c>
      <c r="S52" s="284">
        <f t="shared" ref="S52" si="141">+R52/Q52</f>
        <v>1.3399988403145324</v>
      </c>
      <c r="T52" s="282">
        <f t="shared" ref="T52:U52" si="142">+T51</f>
        <v>6208.58</v>
      </c>
      <c r="U52" s="282">
        <f t="shared" si="142"/>
        <v>8317.6589999999997</v>
      </c>
      <c r="V52" s="284">
        <f t="shared" ref="V52" si="143">+U52/T52</f>
        <v>1.3397039258574424</v>
      </c>
      <c r="W52" s="282">
        <f t="shared" ref="W52:X52" si="144">+W51</f>
        <v>6208.58</v>
      </c>
      <c r="X52" s="282">
        <f t="shared" si="144"/>
        <v>8902.6419999999998</v>
      </c>
      <c r="Y52" s="284">
        <f t="shared" ref="Y52" si="145">+X52/W52</f>
        <v>1.433925631948046</v>
      </c>
      <c r="Z52" s="282">
        <f t="shared" ref="Z52:AA52" si="146">+Z51</f>
        <v>6208.58</v>
      </c>
      <c r="AA52" s="282">
        <f t="shared" si="146"/>
        <v>8899</v>
      </c>
      <c r="AB52" s="284">
        <f t="shared" ref="AB52" si="147">+AA52/Z52</f>
        <v>1.4333390243823869</v>
      </c>
      <c r="AC52" s="282">
        <f t="shared" ref="AC52:AD52" si="148">+AC51</f>
        <v>6208.58</v>
      </c>
      <c r="AD52" s="282">
        <f t="shared" si="148"/>
        <v>0</v>
      </c>
      <c r="AE52" s="284">
        <f t="shared" ref="AE52" si="149">+AD52/AC52</f>
        <v>0</v>
      </c>
      <c r="AF52" s="282">
        <f t="shared" ref="AF52:AG52" si="150">+AF51</f>
        <v>6508.58</v>
      </c>
      <c r="AG52" s="282">
        <f t="shared" si="150"/>
        <v>0</v>
      </c>
      <c r="AH52" s="284">
        <f t="shared" ref="AH52" si="151">+AG52/AF52</f>
        <v>0</v>
      </c>
      <c r="AI52" s="282">
        <f t="shared" ref="AI52:AJ52" si="152">+AI51</f>
        <v>6208.58</v>
      </c>
      <c r="AJ52" s="282">
        <f t="shared" si="152"/>
        <v>0</v>
      </c>
      <c r="AK52" s="284">
        <f t="shared" ref="AK52" si="153">+AJ52/AI52</f>
        <v>0</v>
      </c>
      <c r="AL52" s="282">
        <f t="shared" ref="AL52:AM52" si="154">+AL51</f>
        <v>6208.58</v>
      </c>
      <c r="AM52" s="282">
        <f t="shared" si="154"/>
        <v>0</v>
      </c>
      <c r="AN52" s="284">
        <f t="shared" ref="AN52" si="155">+AM52/AL52</f>
        <v>0</v>
      </c>
      <c r="AO52" s="282">
        <f t="shared" ref="AO52:AP52" si="156">+AO51</f>
        <v>6208.94</v>
      </c>
      <c r="AP52" s="282">
        <f t="shared" si="156"/>
        <v>0</v>
      </c>
      <c r="AQ52" s="284">
        <f t="shared" ref="AQ52" si="157">+AP52/AO52</f>
        <v>0</v>
      </c>
      <c r="AR52" s="282">
        <f t="shared" ref="AR52:AS52" si="158">+AR51</f>
        <v>0</v>
      </c>
      <c r="AS52" s="282">
        <f t="shared" si="158"/>
        <v>0</v>
      </c>
      <c r="AT52" s="284" t="e">
        <f t="shared" ref="AT52" si="159">+AS52/AR52</f>
        <v>#DIV/0!</v>
      </c>
      <c r="AU52" s="282">
        <f t="shared" ref="AU52:AV52" si="160">+AU51</f>
        <v>0</v>
      </c>
      <c r="AV52" s="282">
        <f t="shared" si="160"/>
        <v>0</v>
      </c>
      <c r="AW52" s="284" t="e">
        <f t="shared" ref="AW52" si="161">+AV52/AU52</f>
        <v>#DIV/0!</v>
      </c>
      <c r="AX52" s="282">
        <f>SUM(N52+Q52+T52+W52+Z52+AC52+AF52+AI52+AL52+AO52+AR52+AU52)</f>
        <v>62386.160000000011</v>
      </c>
      <c r="AY52" s="282">
        <f t="shared" si="1"/>
        <v>53086.830999999998</v>
      </c>
      <c r="AZ52" s="291">
        <f t="shared" si="3"/>
        <v>0.85093923075246158</v>
      </c>
      <c r="BA52" s="317"/>
      <c r="BB52" s="318"/>
      <c r="BC52" s="317"/>
      <c r="BD52" s="319"/>
      <c r="BE52" s="320"/>
      <c r="BF52" s="321"/>
      <c r="BG52" s="320"/>
      <c r="BH52" s="321"/>
      <c r="BI52" s="320"/>
      <c r="BJ52" s="321"/>
    </row>
    <row r="53" spans="1:62" ht="99" hidden="1" customHeight="1" x14ac:dyDescent="0.3">
      <c r="A53" s="5" t="s">
        <v>180</v>
      </c>
      <c r="B53" s="6" t="s">
        <v>183</v>
      </c>
      <c r="C53" s="439" t="s">
        <v>32</v>
      </c>
      <c r="D53" s="20" t="s">
        <v>18</v>
      </c>
      <c r="E53" s="5" t="s">
        <v>108</v>
      </c>
      <c r="F53" s="5" t="s">
        <v>26</v>
      </c>
      <c r="G53" s="5" t="s">
        <v>27</v>
      </c>
      <c r="H53" s="7" t="s">
        <v>14</v>
      </c>
      <c r="I53" s="26" t="s">
        <v>31</v>
      </c>
      <c r="J53" s="5" t="s">
        <v>62</v>
      </c>
      <c r="K53" s="5" t="s">
        <v>63</v>
      </c>
      <c r="L53" s="14" t="s">
        <v>26</v>
      </c>
      <c r="M53" s="9" t="s">
        <v>11</v>
      </c>
      <c r="N53" s="10"/>
      <c r="O53" s="10"/>
      <c r="P53" s="62"/>
      <c r="Q53" s="10">
        <v>1</v>
      </c>
      <c r="R53" s="67">
        <v>0</v>
      </c>
      <c r="S53" s="147">
        <f t="shared" si="59"/>
        <v>0</v>
      </c>
      <c r="T53" s="10"/>
      <c r="U53" s="148">
        <v>1</v>
      </c>
      <c r="V53" s="149">
        <v>1</v>
      </c>
      <c r="W53" s="10">
        <v>1</v>
      </c>
      <c r="X53" s="10"/>
      <c r="Y53" s="27"/>
      <c r="Z53" s="10"/>
      <c r="AA53" s="10"/>
      <c r="AB53" s="10"/>
      <c r="AC53" s="10">
        <v>1</v>
      </c>
      <c r="AD53" s="10"/>
      <c r="AE53" s="10"/>
      <c r="AF53" s="10"/>
      <c r="AG53" s="10"/>
      <c r="AH53" s="10"/>
      <c r="AI53" s="10">
        <v>1</v>
      </c>
      <c r="AJ53" s="10"/>
      <c r="AK53" s="10"/>
      <c r="AL53" s="10"/>
      <c r="AM53" s="10"/>
      <c r="AN53" s="10"/>
      <c r="AO53" s="10">
        <v>1</v>
      </c>
      <c r="AP53" s="10"/>
      <c r="AQ53" s="10"/>
      <c r="AR53" s="10"/>
      <c r="AS53" s="10"/>
      <c r="AT53" s="10"/>
      <c r="AU53" s="10"/>
      <c r="AV53" s="10"/>
      <c r="AW53" s="10"/>
      <c r="AX53" s="214">
        <f t="shared" si="1"/>
        <v>5</v>
      </c>
      <c r="AY53" s="214">
        <f t="shared" si="2"/>
        <v>1</v>
      </c>
      <c r="AZ53" s="222">
        <f t="shared" si="3"/>
        <v>0.2</v>
      </c>
      <c r="BA53" s="101"/>
      <c r="BB53" s="102"/>
      <c r="BC53" s="101"/>
      <c r="BD53" s="103" t="s">
        <v>245</v>
      </c>
      <c r="BE53" s="45" t="s">
        <v>273</v>
      </c>
      <c r="BF53" s="46"/>
      <c r="BG53" s="45"/>
      <c r="BH53" s="46"/>
      <c r="BI53" s="45"/>
      <c r="BJ53" s="46"/>
    </row>
    <row r="54" spans="1:62" s="432" customFormat="1" ht="74.25" hidden="1" customHeight="1" x14ac:dyDescent="0.3">
      <c r="A54" s="85" t="s">
        <v>180</v>
      </c>
      <c r="B54" s="394" t="s">
        <v>183</v>
      </c>
      <c r="C54" s="440"/>
      <c r="D54" s="395" t="s">
        <v>18</v>
      </c>
      <c r="E54" s="492" t="s">
        <v>198</v>
      </c>
      <c r="F54" s="491"/>
      <c r="G54" s="491"/>
      <c r="H54" s="491"/>
      <c r="I54" s="491"/>
      <c r="J54" s="491"/>
      <c r="K54" s="491"/>
      <c r="L54" s="493"/>
      <c r="M54" s="85" t="s">
        <v>225</v>
      </c>
      <c r="N54" s="86">
        <f>SUM(N53:N53)</f>
        <v>0</v>
      </c>
      <c r="O54" s="86">
        <f>SUM(O53:O53)</f>
        <v>0</v>
      </c>
      <c r="P54" s="93" t="e">
        <f>+O54/N54</f>
        <v>#DIV/0!</v>
      </c>
      <c r="Q54" s="86">
        <f t="shared" ref="Q54:R54" si="162">SUM(Q53:Q53)</f>
        <v>1</v>
      </c>
      <c r="R54" s="86">
        <f t="shared" si="162"/>
        <v>0</v>
      </c>
      <c r="S54" s="93">
        <f t="shared" ref="S54" si="163">+R54/Q54</f>
        <v>0</v>
      </c>
      <c r="T54" s="86">
        <f t="shared" ref="T54" si="164">SUM(T53:T53)</f>
        <v>0</v>
      </c>
      <c r="U54" s="86">
        <f>SUM(U53:U53)</f>
        <v>1</v>
      </c>
      <c r="V54" s="393">
        <v>1</v>
      </c>
      <c r="W54" s="86">
        <f t="shared" ref="W54:X54" si="165">SUM(W53:W53)</f>
        <v>1</v>
      </c>
      <c r="X54" s="86">
        <f t="shared" si="165"/>
        <v>0</v>
      </c>
      <c r="Y54" s="93">
        <f t="shared" ref="Y54" si="166">+X54/W54</f>
        <v>0</v>
      </c>
      <c r="Z54" s="86">
        <f t="shared" ref="Z54:AU54" si="167">SUM(Z53:Z53)</f>
        <v>0</v>
      </c>
      <c r="AA54" s="86"/>
      <c r="AB54" s="86"/>
      <c r="AC54" s="86">
        <f t="shared" si="167"/>
        <v>1</v>
      </c>
      <c r="AD54" s="86"/>
      <c r="AE54" s="86"/>
      <c r="AF54" s="86">
        <f t="shared" si="167"/>
        <v>0</v>
      </c>
      <c r="AG54" s="86"/>
      <c r="AH54" s="86"/>
      <c r="AI54" s="86">
        <f t="shared" si="167"/>
        <v>1</v>
      </c>
      <c r="AJ54" s="86"/>
      <c r="AK54" s="86"/>
      <c r="AL54" s="86">
        <f t="shared" si="167"/>
        <v>0</v>
      </c>
      <c r="AM54" s="86"/>
      <c r="AN54" s="86"/>
      <c r="AO54" s="86">
        <f t="shared" si="167"/>
        <v>1</v>
      </c>
      <c r="AP54" s="86"/>
      <c r="AQ54" s="86"/>
      <c r="AR54" s="219">
        <f t="shared" si="167"/>
        <v>0</v>
      </c>
      <c r="AS54" s="219"/>
      <c r="AT54" s="219"/>
      <c r="AU54" s="219">
        <f t="shared" si="167"/>
        <v>0</v>
      </c>
      <c r="AV54" s="219"/>
      <c r="AW54" s="219"/>
      <c r="AX54" s="215">
        <f t="shared" si="1"/>
        <v>5</v>
      </c>
      <c r="AY54" s="215">
        <f t="shared" si="2"/>
        <v>1</v>
      </c>
      <c r="AZ54" s="223">
        <f t="shared" si="3"/>
        <v>0.2</v>
      </c>
      <c r="BA54" s="396"/>
      <c r="BB54" s="397"/>
      <c r="BC54" s="398"/>
      <c r="BD54" s="399"/>
      <c r="BE54" s="400"/>
      <c r="BF54" s="401"/>
      <c r="BG54" s="400"/>
      <c r="BH54" s="401"/>
      <c r="BI54" s="400"/>
      <c r="BJ54" s="401"/>
    </row>
    <row r="55" spans="1:62" s="432" customFormat="1" ht="74.25" hidden="1" customHeight="1" x14ac:dyDescent="0.3">
      <c r="A55" s="355"/>
      <c r="B55" s="356"/>
      <c r="C55" s="300"/>
      <c r="D55" s="357" t="s">
        <v>18</v>
      </c>
      <c r="E55" s="358"/>
      <c r="F55" s="359"/>
      <c r="G55" s="359"/>
      <c r="H55" s="359"/>
      <c r="I55" s="359"/>
      <c r="J55" s="359"/>
      <c r="K55" s="359"/>
      <c r="L55" s="360"/>
      <c r="M55" s="327" t="s">
        <v>307</v>
      </c>
      <c r="N55" s="268">
        <v>4000</v>
      </c>
      <c r="O55" s="268"/>
      <c r="P55" s="361">
        <f>+O55/N55</f>
        <v>0</v>
      </c>
      <c r="Q55" s="268">
        <v>4000</v>
      </c>
      <c r="R55" s="268"/>
      <c r="S55" s="361">
        <f>+R55/Q55</f>
        <v>0</v>
      </c>
      <c r="T55" s="268">
        <v>4000</v>
      </c>
      <c r="U55" s="268"/>
      <c r="V55" s="361">
        <f>+U55/T55</f>
        <v>0</v>
      </c>
      <c r="W55" s="268">
        <v>4000</v>
      </c>
      <c r="X55" s="268"/>
      <c r="Y55" s="361">
        <f>+X55/W55</f>
        <v>0</v>
      </c>
      <c r="Z55" s="268">
        <v>4000</v>
      </c>
      <c r="AA55" s="268">
        <v>0</v>
      </c>
      <c r="AB55" s="362">
        <f>+AA55/Z55</f>
        <v>0</v>
      </c>
      <c r="AC55" s="268">
        <v>4000</v>
      </c>
      <c r="AD55" s="268"/>
      <c r="AE55" s="268"/>
      <c r="AF55" s="268">
        <v>4000</v>
      </c>
      <c r="AG55" s="268"/>
      <c r="AH55" s="268"/>
      <c r="AI55" s="268">
        <v>0</v>
      </c>
      <c r="AJ55" s="268"/>
      <c r="AK55" s="268"/>
      <c r="AL55" s="268">
        <v>0</v>
      </c>
      <c r="AM55" s="268"/>
      <c r="AN55" s="268"/>
      <c r="AO55" s="268">
        <v>0</v>
      </c>
      <c r="AP55" s="268"/>
      <c r="AQ55" s="268"/>
      <c r="AR55" s="268">
        <v>0</v>
      </c>
      <c r="AS55" s="268"/>
      <c r="AT55" s="268"/>
      <c r="AU55" s="268">
        <v>0</v>
      </c>
      <c r="AV55" s="268"/>
      <c r="AW55" s="268"/>
      <c r="AX55" s="267">
        <f>SUM(N55+Q55+T55+W55+Z55+AC55+AF55+AI55+AL55+AO55+AR55+AU55)</f>
        <v>28000</v>
      </c>
      <c r="AY55" s="267">
        <f>SUM(O55+R55+U55+X55+AA55+AD55+AG55+AJ55+AM55+AP55+AS55+AV55)</f>
        <v>0</v>
      </c>
      <c r="AZ55" s="290">
        <f>+AY55/AX55</f>
        <v>0</v>
      </c>
      <c r="BA55" s="363"/>
      <c r="BB55" s="364"/>
      <c r="BC55" s="363"/>
      <c r="BD55" s="365"/>
      <c r="BE55" s="366"/>
      <c r="BF55" s="367"/>
      <c r="BG55" s="366"/>
      <c r="BH55" s="367"/>
      <c r="BI55" s="366"/>
      <c r="BJ55" s="367"/>
    </row>
    <row r="56" spans="1:62" s="432" customFormat="1" ht="74.25" hidden="1" customHeight="1" x14ac:dyDescent="0.3">
      <c r="A56" s="355"/>
      <c r="B56" s="356"/>
      <c r="C56" s="300"/>
      <c r="D56" s="357" t="s">
        <v>18</v>
      </c>
      <c r="E56" s="358"/>
      <c r="F56" s="359"/>
      <c r="G56" s="359"/>
      <c r="H56" s="359"/>
      <c r="I56" s="359"/>
      <c r="J56" s="359"/>
      <c r="K56" s="359"/>
      <c r="L56" s="360"/>
      <c r="M56" s="327" t="s">
        <v>308</v>
      </c>
      <c r="N56" s="268">
        <v>150</v>
      </c>
      <c r="O56" s="268"/>
      <c r="P56" s="361">
        <f>+O56/N56</f>
        <v>0</v>
      </c>
      <c r="Q56" s="268">
        <v>150</v>
      </c>
      <c r="R56" s="268">
        <f>+'[1]FEBRERO PPTO'!$L$29</f>
        <v>18638.98</v>
      </c>
      <c r="S56" s="361">
        <f>+R56/Q56</f>
        <v>124.25986666666667</v>
      </c>
      <c r="T56" s="268">
        <v>0</v>
      </c>
      <c r="U56" s="268">
        <f>+'[1]MARZO PPTO'!$L$29</f>
        <v>18635.317999999999</v>
      </c>
      <c r="V56" s="361" t="e">
        <f>+U56/T56</f>
        <v>#DIV/0!</v>
      </c>
      <c r="W56" s="268">
        <v>0</v>
      </c>
      <c r="X56" s="268">
        <f>+'[1]ABRIL PPTO'!$L$29</f>
        <v>19805.284</v>
      </c>
      <c r="Y56" s="361" t="e">
        <f>+X56/W56</f>
        <v>#DIV/0!</v>
      </c>
      <c r="Z56" s="268">
        <v>0</v>
      </c>
      <c r="AA56" s="268">
        <v>0</v>
      </c>
      <c r="AB56" s="268" t="e">
        <f>+AA56/Z56</f>
        <v>#DIV/0!</v>
      </c>
      <c r="AC56" s="268">
        <v>0</v>
      </c>
      <c r="AD56" s="268"/>
      <c r="AE56" s="268"/>
      <c r="AF56" s="268">
        <v>0</v>
      </c>
      <c r="AG56" s="268"/>
      <c r="AH56" s="268"/>
      <c r="AI56" s="268">
        <v>0</v>
      </c>
      <c r="AJ56" s="268"/>
      <c r="AK56" s="268"/>
      <c r="AL56" s="268">
        <v>0</v>
      </c>
      <c r="AM56" s="268"/>
      <c r="AN56" s="268"/>
      <c r="AO56" s="268">
        <v>0</v>
      </c>
      <c r="AP56" s="268"/>
      <c r="AQ56" s="268"/>
      <c r="AR56" s="268">
        <v>0</v>
      </c>
      <c r="AS56" s="268"/>
      <c r="AT56" s="268"/>
      <c r="AU56" s="268">
        <v>0</v>
      </c>
      <c r="AV56" s="268"/>
      <c r="AW56" s="268"/>
      <c r="AX56" s="267">
        <f t="shared" ref="AX56:AY57" si="168">SUM(N56+Q56+T56+W56+Z56+AC56+AF56+AI56+AL56+AO56+AR56+AU56)</f>
        <v>300</v>
      </c>
      <c r="AY56" s="267">
        <f t="shared" si="168"/>
        <v>57079.581999999995</v>
      </c>
      <c r="AZ56" s="290">
        <f t="shared" ref="AZ56:AZ57" si="169">+AY56/AX56</f>
        <v>190.26527333333331</v>
      </c>
      <c r="BA56" s="363"/>
      <c r="BB56" s="364"/>
      <c r="BC56" s="363"/>
      <c r="BD56" s="365"/>
      <c r="BE56" s="366"/>
      <c r="BF56" s="367"/>
      <c r="BG56" s="366"/>
      <c r="BH56" s="367"/>
      <c r="BI56" s="366"/>
      <c r="BJ56" s="367"/>
    </row>
    <row r="57" spans="1:62" s="432" customFormat="1" ht="74.25" hidden="1" customHeight="1" x14ac:dyDescent="0.3">
      <c r="A57" s="342"/>
      <c r="B57" s="343"/>
      <c r="C57" s="293"/>
      <c r="D57" s="344" t="s">
        <v>18</v>
      </c>
      <c r="E57" s="345"/>
      <c r="F57" s="346"/>
      <c r="G57" s="346"/>
      <c r="H57" s="346"/>
      <c r="I57" s="346"/>
      <c r="J57" s="346"/>
      <c r="K57" s="346"/>
      <c r="L57" s="347"/>
      <c r="M57" s="347" t="s">
        <v>278</v>
      </c>
      <c r="N57" s="283">
        <f>SUM(N55:N56)</f>
        <v>4150</v>
      </c>
      <c r="O57" s="283">
        <f>SUM(O55:O56)</f>
        <v>0</v>
      </c>
      <c r="P57" s="402">
        <f>+O57/N57</f>
        <v>0</v>
      </c>
      <c r="Q57" s="283">
        <f t="shared" ref="Q57:R57" si="170">SUM(Q55:Q56)</f>
        <v>4150</v>
      </c>
      <c r="R57" s="283">
        <f t="shared" si="170"/>
        <v>18638.98</v>
      </c>
      <c r="S57" s="402">
        <f>+R57/Q57</f>
        <v>4.4913204819277111</v>
      </c>
      <c r="T57" s="283">
        <f t="shared" ref="T57:U57" si="171">SUM(T55:T56)</f>
        <v>4000</v>
      </c>
      <c r="U57" s="283">
        <f t="shared" si="171"/>
        <v>18635.317999999999</v>
      </c>
      <c r="V57" s="402">
        <f>+U57/T57</f>
        <v>4.6588294999999995</v>
      </c>
      <c r="W57" s="283">
        <f t="shared" ref="W57:X57" si="172">SUM(W55:W56)</f>
        <v>4000</v>
      </c>
      <c r="X57" s="283">
        <f t="shared" si="172"/>
        <v>19805.284</v>
      </c>
      <c r="Y57" s="402">
        <f>+X57/W57</f>
        <v>4.9513210000000001</v>
      </c>
      <c r="Z57" s="283">
        <f t="shared" ref="Z57:AA57" si="173">SUM(Z55:Z56)</f>
        <v>4000</v>
      </c>
      <c r="AA57" s="283">
        <f t="shared" si="173"/>
        <v>0</v>
      </c>
      <c r="AB57" s="402">
        <f t="shared" ref="AB57" si="174">+AA57/Z57</f>
        <v>0</v>
      </c>
      <c r="AC57" s="283">
        <f t="shared" ref="AC57:AD57" si="175">SUM(AC55:AC56)</f>
        <v>4000</v>
      </c>
      <c r="AD57" s="283">
        <f t="shared" si="175"/>
        <v>0</v>
      </c>
      <c r="AE57" s="402">
        <f t="shared" ref="AE57" si="176">+AD57/AC57</f>
        <v>0</v>
      </c>
      <c r="AF57" s="283">
        <f t="shared" ref="AF57:AG57" si="177">SUM(AF55:AF56)</f>
        <v>4000</v>
      </c>
      <c r="AG57" s="283">
        <f t="shared" si="177"/>
        <v>0</v>
      </c>
      <c r="AH57" s="402">
        <f t="shared" ref="AH57" si="178">+AG57/AF57</f>
        <v>0</v>
      </c>
      <c r="AI57" s="283">
        <f t="shared" ref="AI57:AJ57" si="179">SUM(AI55:AI56)</f>
        <v>0</v>
      </c>
      <c r="AJ57" s="283">
        <f t="shared" si="179"/>
        <v>0</v>
      </c>
      <c r="AK57" s="402" t="e">
        <f t="shared" ref="AK57" si="180">+AJ57/AI57</f>
        <v>#DIV/0!</v>
      </c>
      <c r="AL57" s="283">
        <f t="shared" ref="AL57:AM57" si="181">SUM(AL55:AL56)</f>
        <v>0</v>
      </c>
      <c r="AM57" s="283">
        <f t="shared" si="181"/>
        <v>0</v>
      </c>
      <c r="AN57" s="402" t="e">
        <f t="shared" ref="AN57" si="182">+AM57/AL57</f>
        <v>#DIV/0!</v>
      </c>
      <c r="AO57" s="283">
        <f t="shared" ref="AO57:AP57" si="183">SUM(AO55:AO56)</f>
        <v>0</v>
      </c>
      <c r="AP57" s="283">
        <f t="shared" si="183"/>
        <v>0</v>
      </c>
      <c r="AQ57" s="402" t="e">
        <f t="shared" ref="AQ57" si="184">+AP57/AO57</f>
        <v>#DIV/0!</v>
      </c>
      <c r="AR57" s="283">
        <f t="shared" ref="AR57:AS57" si="185">SUM(AR55:AR56)</f>
        <v>0</v>
      </c>
      <c r="AS57" s="283">
        <f t="shared" si="185"/>
        <v>0</v>
      </c>
      <c r="AT57" s="402" t="e">
        <f t="shared" ref="AT57" si="186">+AS57/AR57</f>
        <v>#DIV/0!</v>
      </c>
      <c r="AU57" s="283">
        <f t="shared" ref="AU57:AV57" si="187">SUM(AU55:AU56)</f>
        <v>0</v>
      </c>
      <c r="AV57" s="283">
        <f t="shared" si="187"/>
        <v>0</v>
      </c>
      <c r="AW57" s="402" t="e">
        <f t="shared" ref="AW57" si="188">+AV57/AU57</f>
        <v>#DIV/0!</v>
      </c>
      <c r="AX57" s="282">
        <f>SUM(N57+Q57+T57+W57+Z57+AC57+AF57+AI57+AL57+AO57+AR57+AU57)</f>
        <v>28300</v>
      </c>
      <c r="AY57" s="282">
        <f t="shared" si="168"/>
        <v>57079.581999999995</v>
      </c>
      <c r="AZ57" s="291">
        <f t="shared" si="169"/>
        <v>2.0169463604240283</v>
      </c>
      <c r="BA57" s="349"/>
      <c r="BB57" s="350"/>
      <c r="BC57" s="349"/>
      <c r="BD57" s="351"/>
      <c r="BE57" s="352"/>
      <c r="BF57" s="353"/>
      <c r="BG57" s="352"/>
      <c r="BH57" s="353"/>
      <c r="BI57" s="352"/>
      <c r="BJ57" s="353"/>
    </row>
    <row r="58" spans="1:62" ht="74.25" hidden="1" customHeight="1" x14ac:dyDescent="0.3">
      <c r="A58" s="5" t="s">
        <v>180</v>
      </c>
      <c r="B58" s="6" t="s">
        <v>183</v>
      </c>
      <c r="C58" s="439" t="s">
        <v>144</v>
      </c>
      <c r="D58" s="20" t="s">
        <v>184</v>
      </c>
      <c r="E58" s="445" t="s">
        <v>127</v>
      </c>
      <c r="F58" s="5" t="s">
        <v>128</v>
      </c>
      <c r="G58" s="5" t="s">
        <v>34</v>
      </c>
      <c r="H58" s="7" t="s">
        <v>14</v>
      </c>
      <c r="I58" s="26" t="s">
        <v>129</v>
      </c>
      <c r="J58" s="5" t="s">
        <v>130</v>
      </c>
      <c r="K58" s="5" t="s">
        <v>131</v>
      </c>
      <c r="L58" s="5" t="s">
        <v>132</v>
      </c>
      <c r="M58" s="9" t="s">
        <v>11</v>
      </c>
      <c r="N58" s="10">
        <v>1</v>
      </c>
      <c r="O58" s="67">
        <v>0</v>
      </c>
      <c r="P58" s="147">
        <f>IFERROR(O58/N58,"No Programado")</f>
        <v>0</v>
      </c>
      <c r="Q58" s="10"/>
      <c r="R58" s="10"/>
      <c r="S58" s="62" t="str">
        <f>IFERROR(R58/Q58,"No Programado")</f>
        <v>No Programado</v>
      </c>
      <c r="T58" s="10"/>
      <c r="U58" s="10"/>
      <c r="V58" s="10"/>
      <c r="W58" s="10"/>
      <c r="X58" s="10"/>
      <c r="Y58" s="228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214">
        <f t="shared" si="1"/>
        <v>1</v>
      </c>
      <c r="AY58" s="214">
        <f t="shared" si="2"/>
        <v>0</v>
      </c>
      <c r="AZ58" s="222">
        <f t="shared" si="3"/>
        <v>0</v>
      </c>
      <c r="BA58" s="101"/>
      <c r="BB58" s="102" t="s">
        <v>242</v>
      </c>
      <c r="BC58" s="101"/>
      <c r="BD58" s="103"/>
      <c r="BE58" s="45"/>
      <c r="BF58" s="46"/>
      <c r="BG58" s="45"/>
      <c r="BH58" s="46" t="s">
        <v>299</v>
      </c>
      <c r="BI58" s="45"/>
      <c r="BJ58" s="46"/>
    </row>
    <row r="59" spans="1:62" ht="74.25" hidden="1" customHeight="1" x14ac:dyDescent="0.3">
      <c r="A59" s="5" t="s">
        <v>180</v>
      </c>
      <c r="B59" s="6" t="s">
        <v>183</v>
      </c>
      <c r="C59" s="440"/>
      <c r="D59" s="20" t="s">
        <v>184</v>
      </c>
      <c r="E59" s="445"/>
      <c r="F59" s="5" t="s">
        <v>128</v>
      </c>
      <c r="G59" s="5" t="s">
        <v>34</v>
      </c>
      <c r="H59" s="7" t="s">
        <v>15</v>
      </c>
      <c r="I59" s="26" t="s">
        <v>133</v>
      </c>
      <c r="J59" s="5" t="s">
        <v>134</v>
      </c>
      <c r="K59" s="5" t="s">
        <v>135</v>
      </c>
      <c r="L59" s="5" t="s">
        <v>132</v>
      </c>
      <c r="M59" s="9" t="s">
        <v>11</v>
      </c>
      <c r="N59" s="10"/>
      <c r="O59" s="67"/>
      <c r="P59" s="62"/>
      <c r="Q59" s="10">
        <v>1</v>
      </c>
      <c r="R59" s="10">
        <v>1</v>
      </c>
      <c r="S59" s="95">
        <f t="shared" si="59"/>
        <v>1</v>
      </c>
      <c r="T59" s="10"/>
      <c r="U59" s="10"/>
      <c r="V59" s="10"/>
      <c r="W59" s="10"/>
      <c r="X59" s="10"/>
      <c r="Y59" s="27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214">
        <f t="shared" si="1"/>
        <v>1</v>
      </c>
      <c r="AY59" s="214">
        <f t="shared" si="2"/>
        <v>1</v>
      </c>
      <c r="AZ59" s="222">
        <f t="shared" si="3"/>
        <v>1</v>
      </c>
      <c r="BA59" s="101"/>
      <c r="BB59" s="102"/>
      <c r="BC59" s="117" t="s">
        <v>190</v>
      </c>
      <c r="BD59" s="103"/>
      <c r="BE59" s="45"/>
      <c r="BF59" s="46"/>
      <c r="BG59" s="45"/>
      <c r="BH59" s="46"/>
      <c r="BI59" s="45"/>
      <c r="BJ59" s="46"/>
    </row>
    <row r="60" spans="1:62" ht="74.25" hidden="1" customHeight="1" x14ac:dyDescent="0.3">
      <c r="A60" s="5" t="s">
        <v>180</v>
      </c>
      <c r="B60" s="6" t="s">
        <v>183</v>
      </c>
      <c r="C60" s="440"/>
      <c r="D60" s="20" t="s">
        <v>184</v>
      </c>
      <c r="E60" s="445"/>
      <c r="F60" s="5" t="s">
        <v>128</v>
      </c>
      <c r="G60" s="5" t="s">
        <v>27</v>
      </c>
      <c r="H60" s="7" t="s">
        <v>28</v>
      </c>
      <c r="I60" s="403" t="s">
        <v>310</v>
      </c>
      <c r="J60" s="18" t="s">
        <v>137</v>
      </c>
      <c r="K60" s="18" t="s">
        <v>138</v>
      </c>
      <c r="L60" s="18" t="s">
        <v>139</v>
      </c>
      <c r="M60" s="404" t="s">
        <v>11</v>
      </c>
      <c r="N60" s="10">
        <v>1</v>
      </c>
      <c r="O60" s="67">
        <v>0</v>
      </c>
      <c r="P60" s="147">
        <f t="shared" si="58"/>
        <v>0</v>
      </c>
      <c r="Q60" s="10">
        <v>1</v>
      </c>
      <c r="R60" s="10"/>
      <c r="S60" s="147">
        <f t="shared" si="59"/>
        <v>0</v>
      </c>
      <c r="T60" s="10"/>
      <c r="U60" s="10"/>
      <c r="V60" s="10"/>
      <c r="W60" s="10"/>
      <c r="X60" s="10">
        <v>1</v>
      </c>
      <c r="Y60" s="27" t="e">
        <f>+X60/W60</f>
        <v>#DIV/0!</v>
      </c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  <c r="AS60" s="10"/>
      <c r="AT60" s="10"/>
      <c r="AU60" s="10">
        <v>1</v>
      </c>
      <c r="AV60" s="10"/>
      <c r="AW60" s="10"/>
      <c r="AX60" s="214">
        <f t="shared" si="1"/>
        <v>3</v>
      </c>
      <c r="AY60" s="214">
        <f t="shared" si="2"/>
        <v>1</v>
      </c>
      <c r="AZ60" s="222">
        <f t="shared" si="3"/>
        <v>0.33333333333333331</v>
      </c>
      <c r="BA60" s="101"/>
      <c r="BB60" s="103" t="s">
        <v>242</v>
      </c>
      <c r="BC60" s="101"/>
      <c r="BD60" s="103" t="s">
        <v>242</v>
      </c>
      <c r="BE60" s="45"/>
      <c r="BF60" s="46"/>
      <c r="BG60" s="45" t="s">
        <v>300</v>
      </c>
      <c r="BH60" s="46" t="s">
        <v>301</v>
      </c>
      <c r="BI60" s="45"/>
      <c r="BJ60" s="46"/>
    </row>
    <row r="61" spans="1:62" ht="74.25" hidden="1" customHeight="1" x14ac:dyDescent="0.3">
      <c r="A61" s="5" t="s">
        <v>180</v>
      </c>
      <c r="B61" s="6" t="s">
        <v>183</v>
      </c>
      <c r="C61" s="440"/>
      <c r="D61" s="20" t="s">
        <v>184</v>
      </c>
      <c r="E61" s="445"/>
      <c r="F61" s="5" t="s">
        <v>128</v>
      </c>
      <c r="G61" s="5" t="s">
        <v>34</v>
      </c>
      <c r="H61" s="7" t="s">
        <v>140</v>
      </c>
      <c r="I61" s="26" t="s">
        <v>141</v>
      </c>
      <c r="J61" s="5" t="s">
        <v>142</v>
      </c>
      <c r="K61" s="5" t="s">
        <v>143</v>
      </c>
      <c r="L61" s="5" t="s">
        <v>132</v>
      </c>
      <c r="M61" s="9" t="s">
        <v>11</v>
      </c>
      <c r="N61" s="10"/>
      <c r="O61" s="10"/>
      <c r="P61" s="62"/>
      <c r="Q61" s="10"/>
      <c r="R61" s="10"/>
      <c r="S61" s="62" t="str">
        <f t="shared" si="59"/>
        <v>No Programado</v>
      </c>
      <c r="T61" s="10"/>
      <c r="U61" s="10"/>
      <c r="V61" s="10"/>
      <c r="W61" s="10"/>
      <c r="X61" s="10"/>
      <c r="Y61" s="27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  <c r="AS61" s="10"/>
      <c r="AT61" s="10"/>
      <c r="AU61" s="10">
        <v>1</v>
      </c>
      <c r="AV61" s="10"/>
      <c r="AW61" s="10"/>
      <c r="AX61" s="214">
        <f t="shared" si="1"/>
        <v>1</v>
      </c>
      <c r="AY61" s="214">
        <f t="shared" si="2"/>
        <v>0</v>
      </c>
      <c r="AZ61" s="222">
        <f t="shared" si="3"/>
        <v>0</v>
      </c>
      <c r="BA61" s="101"/>
      <c r="BB61" s="102"/>
      <c r="BC61" s="101"/>
      <c r="BD61" s="103"/>
      <c r="BE61" s="45"/>
      <c r="BF61" s="46"/>
      <c r="BG61" s="45"/>
      <c r="BH61" s="46"/>
      <c r="BI61" s="45"/>
      <c r="BJ61" s="46"/>
    </row>
    <row r="62" spans="1:62" s="432" customFormat="1" ht="74.25" hidden="1" customHeight="1" x14ac:dyDescent="0.3">
      <c r="A62" s="81" t="s">
        <v>180</v>
      </c>
      <c r="B62" s="82" t="s">
        <v>183</v>
      </c>
      <c r="C62" s="440"/>
      <c r="D62" s="83" t="s">
        <v>184</v>
      </c>
      <c r="E62" s="492" t="s">
        <v>199</v>
      </c>
      <c r="F62" s="491"/>
      <c r="G62" s="491"/>
      <c r="H62" s="491"/>
      <c r="I62" s="491"/>
      <c r="J62" s="491"/>
      <c r="K62" s="491"/>
      <c r="L62" s="493"/>
      <c r="M62" s="85" t="s">
        <v>226</v>
      </c>
      <c r="N62" s="86">
        <f>SUM(N58,N59,N61)</f>
        <v>1</v>
      </c>
      <c r="O62" s="86">
        <f>SUM(O58,O59,O61)</f>
        <v>0</v>
      </c>
      <c r="P62" s="93">
        <f>IFERROR(O62/N62,"No Programado")</f>
        <v>0</v>
      </c>
      <c r="Q62" s="86">
        <f t="shared" ref="Q62:R62" si="189">SUM(Q58,Q59,Q61)</f>
        <v>1</v>
      </c>
      <c r="R62" s="86">
        <f t="shared" si="189"/>
        <v>1</v>
      </c>
      <c r="S62" s="93">
        <f t="shared" si="59"/>
        <v>1</v>
      </c>
      <c r="T62" s="86">
        <f t="shared" ref="T62:U62" si="190">SUM(T58,T59,T61)</f>
        <v>0</v>
      </c>
      <c r="U62" s="86">
        <f t="shared" si="190"/>
        <v>0</v>
      </c>
      <c r="V62" s="93" t="e">
        <f>U62/T62</f>
        <v>#DIV/0!</v>
      </c>
      <c r="W62" s="86">
        <f t="shared" ref="W62:X62" si="191">SUM(W58,W59,W61)</f>
        <v>0</v>
      </c>
      <c r="X62" s="86">
        <f t="shared" si="191"/>
        <v>0</v>
      </c>
      <c r="Y62" s="93" t="e">
        <f>X62/W62</f>
        <v>#DIV/0!</v>
      </c>
      <c r="Z62" s="86">
        <f t="shared" ref="Z62:AA62" si="192">SUM(Z58,Z59,Z61)</f>
        <v>0</v>
      </c>
      <c r="AA62" s="86">
        <f t="shared" si="192"/>
        <v>0</v>
      </c>
      <c r="AB62" s="93" t="e">
        <f>AA62/Z62</f>
        <v>#DIV/0!</v>
      </c>
      <c r="AC62" s="86">
        <f t="shared" ref="AC62:AD62" si="193">SUM(AC58,AC59,AC61)</f>
        <v>0</v>
      </c>
      <c r="AD62" s="86">
        <f t="shared" si="193"/>
        <v>0</v>
      </c>
      <c r="AE62" s="93" t="e">
        <f>AD62/AC62</f>
        <v>#DIV/0!</v>
      </c>
      <c r="AF62" s="86">
        <f t="shared" ref="AF62:AG62" si="194">SUM(AF58,AF59,AF61)</f>
        <v>0</v>
      </c>
      <c r="AG62" s="86">
        <f t="shared" si="194"/>
        <v>0</v>
      </c>
      <c r="AH62" s="93" t="e">
        <f>AG62/AF62</f>
        <v>#DIV/0!</v>
      </c>
      <c r="AI62" s="86">
        <f t="shared" ref="AI62:AJ62" si="195">SUM(AI58,AI59,AI61)</f>
        <v>0</v>
      </c>
      <c r="AJ62" s="86">
        <f t="shared" si="195"/>
        <v>0</v>
      </c>
      <c r="AK62" s="93" t="str">
        <f t="shared" ref="AK62" si="196">IFERROR(AJ62/AI62,"No Programado")</f>
        <v>No Programado</v>
      </c>
      <c r="AL62" s="86">
        <f t="shared" ref="AL62:AM62" si="197">SUM(AL58,AL59,AL61)</f>
        <v>0</v>
      </c>
      <c r="AM62" s="86">
        <f t="shared" si="197"/>
        <v>0</v>
      </c>
      <c r="AN62" s="93" t="str">
        <f t="shared" ref="AN62" si="198">IFERROR(AM62/AL62,"No Programado")</f>
        <v>No Programado</v>
      </c>
      <c r="AO62" s="86">
        <f t="shared" ref="AO62:AP62" si="199">SUM(AO58,AO59,AO61)</f>
        <v>0</v>
      </c>
      <c r="AP62" s="86">
        <f t="shared" si="199"/>
        <v>0</v>
      </c>
      <c r="AQ62" s="93" t="str">
        <f t="shared" ref="AQ62" si="200">IFERROR(AP62/AO62,"No Programado")</f>
        <v>No Programado</v>
      </c>
      <c r="AR62" s="86">
        <f t="shared" ref="AR62:AS62" si="201">SUM(AR58,AR59,AR61)</f>
        <v>0</v>
      </c>
      <c r="AS62" s="86">
        <f t="shared" si="201"/>
        <v>0</v>
      </c>
      <c r="AT62" s="93" t="str">
        <f t="shared" ref="AT62" si="202">IFERROR(AS62/AR62,"No Programado")</f>
        <v>No Programado</v>
      </c>
      <c r="AU62" s="86">
        <f t="shared" ref="AU62:AV62" si="203">SUM(AU58,AU59,AU61)</f>
        <v>1</v>
      </c>
      <c r="AV62" s="86">
        <f t="shared" si="203"/>
        <v>0</v>
      </c>
      <c r="AW62" s="93">
        <f t="shared" ref="AW62" si="204">IFERROR(AV62/AU62,"No Programado")</f>
        <v>0</v>
      </c>
      <c r="AX62" s="86">
        <f t="shared" ref="AX62:AY62" si="205">SUM(AX58,AX59,AX61)</f>
        <v>3</v>
      </c>
      <c r="AY62" s="86">
        <f t="shared" si="205"/>
        <v>1</v>
      </c>
      <c r="AZ62" s="93">
        <f t="shared" ref="AZ62" si="206">IFERROR(AY62/AX62,"No Programado")</f>
        <v>0.33333333333333331</v>
      </c>
      <c r="BA62" s="220"/>
      <c r="BB62" s="119"/>
      <c r="BC62" s="118"/>
      <c r="BD62" s="120"/>
      <c r="BE62" s="90"/>
      <c r="BF62" s="91"/>
      <c r="BG62" s="383"/>
      <c r="BH62" s="91"/>
      <c r="BI62" s="383"/>
      <c r="BJ62" s="91"/>
    </row>
    <row r="63" spans="1:62" s="432" customFormat="1" ht="74.25" hidden="1" customHeight="1" x14ac:dyDescent="0.3">
      <c r="A63" s="355"/>
      <c r="B63" s="356"/>
      <c r="C63" s="300"/>
      <c r="D63" s="357" t="s">
        <v>184</v>
      </c>
      <c r="E63" s="358"/>
      <c r="F63" s="359"/>
      <c r="G63" s="359"/>
      <c r="H63" s="359"/>
      <c r="I63" s="359"/>
      <c r="J63" s="359"/>
      <c r="K63" s="359"/>
      <c r="L63" s="360"/>
      <c r="M63" s="369" t="s">
        <v>307</v>
      </c>
      <c r="N63" s="268">
        <v>4000</v>
      </c>
      <c r="O63" s="268"/>
      <c r="P63" s="405">
        <f>+O63/N63</f>
        <v>0</v>
      </c>
      <c r="Q63" s="268">
        <v>4150</v>
      </c>
      <c r="R63" s="268">
        <f>+'[1]FEBRERO PPTO'!$M$30</f>
        <v>180</v>
      </c>
      <c r="S63" s="405">
        <f>+R63/Q63</f>
        <v>4.3373493975903614E-2</v>
      </c>
      <c r="T63" s="268">
        <v>4000</v>
      </c>
      <c r="U63" s="268">
        <f>+'[1]MARZO PPTO'!$M$30</f>
        <v>1698</v>
      </c>
      <c r="V63" s="268"/>
      <c r="W63" s="268">
        <v>4000</v>
      </c>
      <c r="X63" s="268">
        <f>+'[1]ABRIL PPTO'!$M$30</f>
        <v>1698</v>
      </c>
      <c r="Y63" s="368"/>
      <c r="Z63" s="268">
        <v>4000</v>
      </c>
      <c r="AA63" s="268">
        <v>1804</v>
      </c>
      <c r="AB63" s="362">
        <f>+AA63/Z63</f>
        <v>0.45100000000000001</v>
      </c>
      <c r="AC63" s="268">
        <v>4000</v>
      </c>
      <c r="AD63" s="268"/>
      <c r="AE63" s="268"/>
      <c r="AF63" s="268">
        <v>4000</v>
      </c>
      <c r="AG63" s="268"/>
      <c r="AH63" s="268"/>
      <c r="AI63" s="268">
        <v>0</v>
      </c>
      <c r="AJ63" s="268"/>
      <c r="AK63" s="268"/>
      <c r="AL63" s="268">
        <v>0</v>
      </c>
      <c r="AM63" s="268"/>
      <c r="AN63" s="268"/>
      <c r="AO63" s="268">
        <v>0</v>
      </c>
      <c r="AP63" s="268"/>
      <c r="AQ63" s="268"/>
      <c r="AR63" s="268">
        <v>0</v>
      </c>
      <c r="AS63" s="268"/>
      <c r="AT63" s="268"/>
      <c r="AU63" s="268">
        <v>0</v>
      </c>
      <c r="AV63" s="266"/>
      <c r="AW63" s="266"/>
      <c r="AX63" s="267">
        <f t="shared" ref="AX63:AY64" si="207">SUM(N63+Q63+T63+W63+Z63+AC63+AF63+AI63+AL63+AO63+AR63+AU63)</f>
        <v>28150</v>
      </c>
      <c r="AY63" s="267">
        <f t="shared" si="207"/>
        <v>5380</v>
      </c>
      <c r="AZ63" s="290">
        <f t="shared" ref="AZ63:AZ64" si="208">+AY63/AX63</f>
        <v>0.1911190053285968</v>
      </c>
      <c r="BA63" s="363"/>
      <c r="BB63" s="364"/>
      <c r="BC63" s="363"/>
      <c r="BD63" s="365"/>
      <c r="BE63" s="366"/>
      <c r="BF63" s="367"/>
      <c r="BG63" s="384"/>
      <c r="BH63" s="367"/>
      <c r="BI63" s="384"/>
      <c r="BJ63" s="367"/>
    </row>
    <row r="64" spans="1:62" s="432" customFormat="1" ht="74.25" hidden="1" customHeight="1" x14ac:dyDescent="0.3">
      <c r="A64" s="342"/>
      <c r="B64" s="343"/>
      <c r="C64" s="293"/>
      <c r="D64" s="344" t="s">
        <v>184</v>
      </c>
      <c r="E64" s="345"/>
      <c r="F64" s="346"/>
      <c r="G64" s="346"/>
      <c r="H64" s="346"/>
      <c r="I64" s="346"/>
      <c r="J64" s="346"/>
      <c r="K64" s="346"/>
      <c r="L64" s="347"/>
      <c r="M64" s="354"/>
      <c r="N64" s="283">
        <f>SUM(N63)</f>
        <v>4000</v>
      </c>
      <c r="O64" s="283">
        <f>SUM(O63)</f>
        <v>0</v>
      </c>
      <c r="P64" s="402">
        <f>+O64/N64</f>
        <v>0</v>
      </c>
      <c r="Q64" s="283">
        <f t="shared" ref="Q64:R64" si="209">SUM(Q63)</f>
        <v>4150</v>
      </c>
      <c r="R64" s="283">
        <f t="shared" si="209"/>
        <v>180</v>
      </c>
      <c r="S64" s="402">
        <f t="shared" ref="S64" si="210">+R64/Q64</f>
        <v>4.3373493975903614E-2</v>
      </c>
      <c r="T64" s="283">
        <f t="shared" ref="T64:U64" si="211">SUM(T63)</f>
        <v>4000</v>
      </c>
      <c r="U64" s="283">
        <f t="shared" si="211"/>
        <v>1698</v>
      </c>
      <c r="V64" s="402">
        <f t="shared" ref="V64" si="212">+U64/T64</f>
        <v>0.42449999999999999</v>
      </c>
      <c r="W64" s="283">
        <f t="shared" ref="W64:X64" si="213">SUM(W63)</f>
        <v>4000</v>
      </c>
      <c r="X64" s="283">
        <f t="shared" si="213"/>
        <v>1698</v>
      </c>
      <c r="Y64" s="402">
        <f t="shared" ref="Y64" si="214">+X64/W64</f>
        <v>0.42449999999999999</v>
      </c>
      <c r="Z64" s="283">
        <f t="shared" ref="Z64:AA64" si="215">SUM(Z63)</f>
        <v>4000</v>
      </c>
      <c r="AA64" s="283">
        <f t="shared" si="215"/>
        <v>1804</v>
      </c>
      <c r="AB64" s="402">
        <f t="shared" ref="AB64" si="216">+AA64/Z64</f>
        <v>0.45100000000000001</v>
      </c>
      <c r="AC64" s="283">
        <f t="shared" ref="AC64:AD64" si="217">SUM(AC63)</f>
        <v>4000</v>
      </c>
      <c r="AD64" s="283">
        <f t="shared" si="217"/>
        <v>0</v>
      </c>
      <c r="AE64" s="402">
        <f t="shared" ref="AE64" si="218">+AD64/AC64</f>
        <v>0</v>
      </c>
      <c r="AF64" s="283">
        <f t="shared" ref="AF64:AG64" si="219">SUM(AF63)</f>
        <v>4000</v>
      </c>
      <c r="AG64" s="283">
        <f t="shared" si="219"/>
        <v>0</v>
      </c>
      <c r="AH64" s="402">
        <f t="shared" ref="AH64" si="220">+AG64/AF64</f>
        <v>0</v>
      </c>
      <c r="AI64" s="283">
        <f t="shared" ref="AI64:AJ64" si="221">SUM(AI63)</f>
        <v>0</v>
      </c>
      <c r="AJ64" s="283">
        <f t="shared" si="221"/>
        <v>0</v>
      </c>
      <c r="AK64" s="402" t="e">
        <f t="shared" ref="AK64" si="222">+AJ64/AI64</f>
        <v>#DIV/0!</v>
      </c>
      <c r="AL64" s="283">
        <f t="shared" ref="AL64:AM64" si="223">SUM(AL63)</f>
        <v>0</v>
      </c>
      <c r="AM64" s="283">
        <f t="shared" si="223"/>
        <v>0</v>
      </c>
      <c r="AN64" s="402" t="e">
        <f t="shared" ref="AN64" si="224">+AM64/AL64</f>
        <v>#DIV/0!</v>
      </c>
      <c r="AO64" s="283">
        <f t="shared" ref="AO64:AP64" si="225">SUM(AO63)</f>
        <v>0</v>
      </c>
      <c r="AP64" s="283">
        <f t="shared" si="225"/>
        <v>0</v>
      </c>
      <c r="AQ64" s="402" t="e">
        <f t="shared" ref="AQ64" si="226">+AP64/AO64</f>
        <v>#DIV/0!</v>
      </c>
      <c r="AR64" s="283">
        <f t="shared" ref="AR64:AS64" si="227">SUM(AR63)</f>
        <v>0</v>
      </c>
      <c r="AS64" s="283">
        <f t="shared" si="227"/>
        <v>0</v>
      </c>
      <c r="AT64" s="402" t="e">
        <f t="shared" ref="AT64" si="228">+AS64/AR64</f>
        <v>#DIV/0!</v>
      </c>
      <c r="AU64" s="283">
        <f t="shared" ref="AU64:AV64" si="229">SUM(AU63)</f>
        <v>0</v>
      </c>
      <c r="AV64" s="283">
        <f t="shared" si="229"/>
        <v>0</v>
      </c>
      <c r="AW64" s="402" t="e">
        <f t="shared" ref="AW64" si="230">+AV64/AU64</f>
        <v>#DIV/0!</v>
      </c>
      <c r="AX64" s="282">
        <f>SUM(N64+Q64+T64+W64+Z64+AC64+AF64+AI64+AL64+AO64+AR64+AU64)</f>
        <v>28150</v>
      </c>
      <c r="AY64" s="282">
        <f t="shared" si="207"/>
        <v>5380</v>
      </c>
      <c r="AZ64" s="291">
        <f t="shared" si="208"/>
        <v>0.1911190053285968</v>
      </c>
      <c r="BA64" s="349"/>
      <c r="BB64" s="350"/>
      <c r="BC64" s="349"/>
      <c r="BD64" s="351"/>
      <c r="BE64" s="352"/>
      <c r="BF64" s="353"/>
      <c r="BG64" s="385"/>
      <c r="BH64" s="353"/>
      <c r="BI64" s="385"/>
      <c r="BJ64" s="353"/>
    </row>
    <row r="65" spans="1:62" ht="74.25" hidden="1" customHeight="1" x14ac:dyDescent="0.3">
      <c r="A65" s="5" t="s">
        <v>180</v>
      </c>
      <c r="B65" s="6" t="s">
        <v>183</v>
      </c>
      <c r="C65" s="439" t="s">
        <v>144</v>
      </c>
      <c r="D65" s="20" t="s">
        <v>185</v>
      </c>
      <c r="E65" s="444" t="s">
        <v>145</v>
      </c>
      <c r="F65" s="5" t="s">
        <v>128</v>
      </c>
      <c r="G65" s="5" t="s">
        <v>34</v>
      </c>
      <c r="H65" s="7" t="s">
        <v>14</v>
      </c>
      <c r="I65" s="26" t="s">
        <v>146</v>
      </c>
      <c r="J65" s="5" t="s">
        <v>147</v>
      </c>
      <c r="K65" s="5" t="s">
        <v>148</v>
      </c>
      <c r="L65" s="5" t="s">
        <v>132</v>
      </c>
      <c r="M65" s="9" t="s">
        <v>11</v>
      </c>
      <c r="N65" s="10"/>
      <c r="O65" s="10"/>
      <c r="P65" s="62" t="e">
        <f>+O65/N65</f>
        <v>#DIV/0!</v>
      </c>
      <c r="Q65" s="10"/>
      <c r="R65" s="10"/>
      <c r="S65" s="62" t="str">
        <f t="shared" si="59"/>
        <v>No Programado</v>
      </c>
      <c r="T65" s="10"/>
      <c r="U65" s="10"/>
      <c r="V65" s="10"/>
      <c r="W65" s="10">
        <v>1</v>
      </c>
      <c r="X65" s="10">
        <v>1</v>
      </c>
      <c r="Y65" s="27">
        <f>+X65/W65</f>
        <v>1</v>
      </c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214">
        <f t="shared" si="1"/>
        <v>1</v>
      </c>
      <c r="AY65" s="214">
        <f t="shared" si="2"/>
        <v>1</v>
      </c>
      <c r="AZ65" s="222">
        <f t="shared" si="3"/>
        <v>1</v>
      </c>
      <c r="BA65" s="101"/>
      <c r="BB65" s="102"/>
      <c r="BC65" s="101"/>
      <c r="BD65" s="103"/>
      <c r="BE65" s="45"/>
      <c r="BF65" s="46"/>
      <c r="BG65" s="90" t="s">
        <v>302</v>
      </c>
      <c r="BH65" s="46"/>
      <c r="BI65" s="90"/>
      <c r="BJ65" s="46"/>
    </row>
    <row r="66" spans="1:62" ht="74.25" hidden="1" customHeight="1" x14ac:dyDescent="0.3">
      <c r="A66" s="5" t="s">
        <v>180</v>
      </c>
      <c r="B66" s="6" t="s">
        <v>183</v>
      </c>
      <c r="C66" s="440"/>
      <c r="D66" s="20" t="s">
        <v>185</v>
      </c>
      <c r="E66" s="444"/>
      <c r="F66" s="5" t="s">
        <v>128</v>
      </c>
      <c r="G66" s="5" t="s">
        <v>34</v>
      </c>
      <c r="H66" s="7" t="s">
        <v>15</v>
      </c>
      <c r="I66" s="26" t="s">
        <v>149</v>
      </c>
      <c r="J66" s="5" t="s">
        <v>150</v>
      </c>
      <c r="K66" s="5" t="s">
        <v>151</v>
      </c>
      <c r="L66" s="5" t="s">
        <v>132</v>
      </c>
      <c r="M66" s="9" t="s">
        <v>11</v>
      </c>
      <c r="N66" s="10"/>
      <c r="O66" s="10"/>
      <c r="P66" s="62" t="e">
        <f t="shared" ref="P66:P70" si="231">+O66/N66</f>
        <v>#DIV/0!</v>
      </c>
      <c r="Q66" s="10"/>
      <c r="R66" s="10"/>
      <c r="S66" s="62" t="str">
        <f t="shared" si="59"/>
        <v>No Programado</v>
      </c>
      <c r="T66" s="10"/>
      <c r="U66" s="10"/>
      <c r="V66" s="10"/>
      <c r="W66" s="10"/>
      <c r="X66" s="10"/>
      <c r="Y66" s="27"/>
      <c r="Z66" s="10"/>
      <c r="AA66" s="10"/>
      <c r="AB66" s="10"/>
      <c r="AC66" s="10">
        <v>1</v>
      </c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214">
        <f t="shared" si="1"/>
        <v>1</v>
      </c>
      <c r="AY66" s="214">
        <f t="shared" si="2"/>
        <v>0</v>
      </c>
      <c r="AZ66" s="222">
        <f t="shared" si="3"/>
        <v>0</v>
      </c>
      <c r="BA66" s="101"/>
      <c r="BB66" s="102"/>
      <c r="BC66" s="101"/>
      <c r="BD66" s="103"/>
      <c r="BE66" s="45"/>
      <c r="BF66" s="46"/>
      <c r="BG66" s="45"/>
      <c r="BH66" s="46"/>
      <c r="BI66" s="45"/>
      <c r="BJ66" s="46"/>
    </row>
    <row r="67" spans="1:62" ht="74.25" hidden="1" customHeight="1" x14ac:dyDescent="0.3">
      <c r="A67" s="5" t="s">
        <v>180</v>
      </c>
      <c r="B67" s="6" t="s">
        <v>183</v>
      </c>
      <c r="C67" s="440"/>
      <c r="D67" s="20" t="s">
        <v>185</v>
      </c>
      <c r="E67" s="444"/>
      <c r="F67" s="5" t="s">
        <v>128</v>
      </c>
      <c r="G67" s="5" t="s">
        <v>34</v>
      </c>
      <c r="H67" s="7" t="s">
        <v>28</v>
      </c>
      <c r="I67" s="26" t="s">
        <v>152</v>
      </c>
      <c r="J67" s="5" t="s">
        <v>153</v>
      </c>
      <c r="K67" s="5" t="s">
        <v>154</v>
      </c>
      <c r="L67" s="5" t="s">
        <v>132</v>
      </c>
      <c r="M67" s="9" t="s">
        <v>11</v>
      </c>
      <c r="N67" s="10"/>
      <c r="O67" s="10"/>
      <c r="P67" s="62" t="e">
        <f t="shared" si="231"/>
        <v>#DIV/0!</v>
      </c>
      <c r="Q67" s="10"/>
      <c r="R67" s="10"/>
      <c r="S67" s="62" t="str">
        <f t="shared" si="59"/>
        <v>No Programado</v>
      </c>
      <c r="T67" s="10"/>
      <c r="U67" s="10"/>
      <c r="V67" s="10"/>
      <c r="W67" s="10"/>
      <c r="X67" s="10"/>
      <c r="Y67" s="27"/>
      <c r="Z67" s="10"/>
      <c r="AA67" s="10"/>
      <c r="AB67" s="10"/>
      <c r="AC67" s="10">
        <v>1</v>
      </c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214">
        <f t="shared" si="1"/>
        <v>1</v>
      </c>
      <c r="AY67" s="214">
        <f t="shared" si="2"/>
        <v>0</v>
      </c>
      <c r="AZ67" s="222">
        <f t="shared" si="3"/>
        <v>0</v>
      </c>
      <c r="BA67" s="101"/>
      <c r="BB67" s="102"/>
      <c r="BC67" s="101"/>
      <c r="BD67" s="103"/>
      <c r="BE67" s="45"/>
      <c r="BF67" s="46"/>
      <c r="BG67" s="45"/>
      <c r="BH67" s="46"/>
      <c r="BI67" s="45"/>
      <c r="BJ67" s="46"/>
    </row>
    <row r="68" spans="1:62" ht="74.25" hidden="1" customHeight="1" x14ac:dyDescent="0.3">
      <c r="A68" s="5" t="s">
        <v>180</v>
      </c>
      <c r="B68" s="6" t="s">
        <v>183</v>
      </c>
      <c r="C68" s="440"/>
      <c r="D68" s="20" t="s">
        <v>185</v>
      </c>
      <c r="E68" s="444"/>
      <c r="F68" s="5" t="s">
        <v>128</v>
      </c>
      <c r="G68" s="5" t="s">
        <v>34</v>
      </c>
      <c r="H68" s="7" t="s">
        <v>29</v>
      </c>
      <c r="I68" s="26" t="s">
        <v>155</v>
      </c>
      <c r="J68" s="5" t="s">
        <v>156</v>
      </c>
      <c r="K68" s="5" t="s">
        <v>157</v>
      </c>
      <c r="L68" s="5" t="s">
        <v>132</v>
      </c>
      <c r="M68" s="9" t="s">
        <v>11</v>
      </c>
      <c r="N68" s="10"/>
      <c r="O68" s="10"/>
      <c r="P68" s="62" t="e">
        <f t="shared" si="231"/>
        <v>#DIV/0!</v>
      </c>
      <c r="Q68" s="10"/>
      <c r="R68" s="10"/>
      <c r="S68" s="62" t="str">
        <f t="shared" si="59"/>
        <v>No Programado</v>
      </c>
      <c r="T68" s="10"/>
      <c r="U68" s="10"/>
      <c r="V68" s="10"/>
      <c r="W68" s="10"/>
      <c r="X68" s="10"/>
      <c r="Y68" s="27"/>
      <c r="Z68" s="10"/>
      <c r="AA68" s="10"/>
      <c r="AB68" s="10"/>
      <c r="AC68" s="10"/>
      <c r="AD68" s="10"/>
      <c r="AE68" s="10"/>
      <c r="AF68" s="10">
        <v>1</v>
      </c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214">
        <f t="shared" si="1"/>
        <v>1</v>
      </c>
      <c r="AY68" s="214">
        <f t="shared" si="2"/>
        <v>0</v>
      </c>
      <c r="AZ68" s="222">
        <f t="shared" si="3"/>
        <v>0</v>
      </c>
      <c r="BA68" s="101"/>
      <c r="BB68" s="102"/>
      <c r="BC68" s="101"/>
      <c r="BD68" s="103"/>
      <c r="BE68" s="45"/>
      <c r="BF68" s="46"/>
      <c r="BG68" s="45"/>
      <c r="BH68" s="46"/>
      <c r="BI68" s="45"/>
      <c r="BJ68" s="46"/>
    </row>
    <row r="69" spans="1:62" ht="74.25" hidden="1" customHeight="1" x14ac:dyDescent="0.3">
      <c r="A69" s="5" t="s">
        <v>180</v>
      </c>
      <c r="B69" s="6" t="s">
        <v>183</v>
      </c>
      <c r="C69" s="440"/>
      <c r="D69" s="20" t="s">
        <v>185</v>
      </c>
      <c r="E69" s="444"/>
      <c r="F69" s="5" t="s">
        <v>128</v>
      </c>
      <c r="G69" s="5" t="s">
        <v>27</v>
      </c>
      <c r="H69" s="7" t="s">
        <v>140</v>
      </c>
      <c r="I69" s="26" t="s">
        <v>158</v>
      </c>
      <c r="J69" s="5" t="s">
        <v>159</v>
      </c>
      <c r="K69" s="5" t="s">
        <v>160</v>
      </c>
      <c r="L69" s="5" t="s">
        <v>132</v>
      </c>
      <c r="M69" s="9" t="s">
        <v>11</v>
      </c>
      <c r="N69" s="10"/>
      <c r="O69" s="10"/>
      <c r="P69" s="62" t="e">
        <f t="shared" si="231"/>
        <v>#DIV/0!</v>
      </c>
      <c r="Q69" s="10">
        <v>1</v>
      </c>
      <c r="R69" s="67">
        <v>0</v>
      </c>
      <c r="S69" s="147">
        <f t="shared" si="59"/>
        <v>0</v>
      </c>
      <c r="T69" s="10">
        <v>1</v>
      </c>
      <c r="U69" s="10"/>
      <c r="V69" s="146"/>
      <c r="W69" s="10"/>
      <c r="X69" s="10"/>
      <c r="Y69" s="27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214">
        <f t="shared" si="1"/>
        <v>2</v>
      </c>
      <c r="AY69" s="214">
        <f t="shared" si="2"/>
        <v>0</v>
      </c>
      <c r="AZ69" s="222">
        <f t="shared" si="3"/>
        <v>0</v>
      </c>
      <c r="BA69" s="101"/>
      <c r="BB69" s="102"/>
      <c r="BC69" s="101"/>
      <c r="BD69" s="103" t="s">
        <v>242</v>
      </c>
      <c r="BE69" s="45"/>
      <c r="BF69" s="46"/>
      <c r="BG69" s="45"/>
      <c r="BH69" s="46"/>
      <c r="BI69" s="45"/>
      <c r="BJ69" s="46"/>
    </row>
    <row r="70" spans="1:62" ht="74.25" hidden="1" customHeight="1" x14ac:dyDescent="0.3">
      <c r="A70" s="5" t="s">
        <v>180</v>
      </c>
      <c r="B70" s="6" t="s">
        <v>183</v>
      </c>
      <c r="C70" s="440"/>
      <c r="D70" s="20" t="s">
        <v>185</v>
      </c>
      <c r="E70" s="444"/>
      <c r="F70" s="5" t="s">
        <v>128</v>
      </c>
      <c r="G70" s="5" t="s">
        <v>34</v>
      </c>
      <c r="H70" s="7" t="s">
        <v>161</v>
      </c>
      <c r="I70" s="26" t="s">
        <v>162</v>
      </c>
      <c r="J70" s="5" t="s">
        <v>163</v>
      </c>
      <c r="K70" s="5" t="s">
        <v>164</v>
      </c>
      <c r="L70" s="5" t="s">
        <v>139</v>
      </c>
      <c r="M70" s="9" t="s">
        <v>11</v>
      </c>
      <c r="N70" s="10"/>
      <c r="O70" s="10"/>
      <c r="P70" s="62" t="e">
        <f t="shared" si="231"/>
        <v>#DIV/0!</v>
      </c>
      <c r="Q70" s="10"/>
      <c r="R70" s="10"/>
      <c r="S70" s="62" t="str">
        <f t="shared" si="59"/>
        <v>No Programado</v>
      </c>
      <c r="T70" s="10"/>
      <c r="U70" s="10"/>
      <c r="V70" s="10"/>
      <c r="W70" s="10">
        <v>1</v>
      </c>
      <c r="X70" s="10">
        <v>1</v>
      </c>
      <c r="Y70" s="27">
        <f t="shared" ref="Y70:Y71" si="232">+X70/W70</f>
        <v>1</v>
      </c>
      <c r="Z70" s="10"/>
      <c r="AA70" s="10"/>
      <c r="AB70" s="10"/>
      <c r="AC70" s="10">
        <v>1</v>
      </c>
      <c r="AD70" s="10"/>
      <c r="AE70" s="10"/>
      <c r="AF70" s="10">
        <v>1</v>
      </c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214">
        <f t="shared" si="1"/>
        <v>3</v>
      </c>
      <c r="AY70" s="214">
        <f t="shared" si="2"/>
        <v>1</v>
      </c>
      <c r="AZ70" s="222">
        <f t="shared" si="3"/>
        <v>0.33333333333333331</v>
      </c>
      <c r="BA70" s="101"/>
      <c r="BB70" s="102"/>
      <c r="BC70" s="101"/>
      <c r="BD70" s="103"/>
      <c r="BE70" s="45"/>
      <c r="BF70" s="46"/>
      <c r="BG70" s="45" t="s">
        <v>303</v>
      </c>
      <c r="BH70" s="46"/>
      <c r="BI70" s="45"/>
      <c r="BJ70" s="46"/>
    </row>
    <row r="71" spans="1:62" s="432" customFormat="1" ht="74.25" hidden="1" customHeight="1" x14ac:dyDescent="0.3">
      <c r="A71" s="81" t="s">
        <v>180</v>
      </c>
      <c r="B71" s="82" t="s">
        <v>183</v>
      </c>
      <c r="C71" s="440"/>
      <c r="D71" s="83" t="s">
        <v>185</v>
      </c>
      <c r="E71" s="492" t="s">
        <v>200</v>
      </c>
      <c r="F71" s="491"/>
      <c r="G71" s="491"/>
      <c r="H71" s="491"/>
      <c r="I71" s="491"/>
      <c r="J71" s="491"/>
      <c r="K71" s="491"/>
      <c r="L71" s="493"/>
      <c r="M71" s="85" t="s">
        <v>227</v>
      </c>
      <c r="N71" s="86">
        <f>SUM(N65:N70)</f>
        <v>0</v>
      </c>
      <c r="O71" s="86">
        <f>SUM(O65:O70)</f>
        <v>0</v>
      </c>
      <c r="P71" s="93" t="e">
        <f>+O71/N71</f>
        <v>#DIV/0!</v>
      </c>
      <c r="Q71" s="86">
        <f t="shared" ref="Q71:R71" si="233">SUM(Q65:Q70)</f>
        <v>1</v>
      </c>
      <c r="R71" s="86">
        <f t="shared" si="233"/>
        <v>0</v>
      </c>
      <c r="S71" s="93">
        <f t="shared" ref="S71" si="234">+R71/Q71</f>
        <v>0</v>
      </c>
      <c r="T71" s="86">
        <f t="shared" ref="T71:U71" si="235">SUM(T65:T70)</f>
        <v>1</v>
      </c>
      <c r="U71" s="86">
        <f t="shared" si="235"/>
        <v>0</v>
      </c>
      <c r="V71" s="93">
        <f t="shared" ref="V71" si="236">+U71/T71</f>
        <v>0</v>
      </c>
      <c r="W71" s="86">
        <f t="shared" ref="W71:X71" si="237">SUM(W65:W70)</f>
        <v>2</v>
      </c>
      <c r="X71" s="86">
        <f t="shared" si="237"/>
        <v>2</v>
      </c>
      <c r="Y71" s="93">
        <f t="shared" si="232"/>
        <v>1</v>
      </c>
      <c r="Z71" s="86">
        <f t="shared" ref="Z71:AA71" si="238">SUM(Z65:Z70)</f>
        <v>0</v>
      </c>
      <c r="AA71" s="86">
        <f t="shared" si="238"/>
        <v>0</v>
      </c>
      <c r="AB71" s="93" t="e">
        <f t="shared" ref="AB71" si="239">+AA71/Z71</f>
        <v>#DIV/0!</v>
      </c>
      <c r="AC71" s="86">
        <f t="shared" ref="AC71:AD71" si="240">SUM(AC65:AC70)</f>
        <v>3</v>
      </c>
      <c r="AD71" s="86">
        <f t="shared" si="240"/>
        <v>0</v>
      </c>
      <c r="AE71" s="93">
        <f t="shared" ref="AE71" si="241">+AD71/AC71</f>
        <v>0</v>
      </c>
      <c r="AF71" s="86">
        <f t="shared" ref="AF71:AG71" si="242">SUM(AF65:AF70)</f>
        <v>2</v>
      </c>
      <c r="AG71" s="86">
        <f t="shared" si="242"/>
        <v>0</v>
      </c>
      <c r="AH71" s="93">
        <f t="shared" ref="AH71" si="243">+AG71/AF71</f>
        <v>0</v>
      </c>
      <c r="AI71" s="86">
        <f t="shared" ref="AI71:AJ71" si="244">SUM(AI65:AI70)</f>
        <v>0</v>
      </c>
      <c r="AJ71" s="86">
        <f t="shared" si="244"/>
        <v>0</v>
      </c>
      <c r="AK71" s="93" t="e">
        <f t="shared" ref="AK71" si="245">+AJ71/AI71</f>
        <v>#DIV/0!</v>
      </c>
      <c r="AL71" s="86">
        <f t="shared" ref="AL71:AM71" si="246">SUM(AL65:AL70)</f>
        <v>0</v>
      </c>
      <c r="AM71" s="86">
        <f t="shared" si="246"/>
        <v>0</v>
      </c>
      <c r="AN71" s="93" t="e">
        <f t="shared" ref="AN71" si="247">+AM71/AL71</f>
        <v>#DIV/0!</v>
      </c>
      <c r="AO71" s="86">
        <f t="shared" ref="AO71:AP71" si="248">SUM(AO65:AO70)</f>
        <v>0</v>
      </c>
      <c r="AP71" s="86">
        <f t="shared" si="248"/>
        <v>0</v>
      </c>
      <c r="AQ71" s="93" t="e">
        <f t="shared" ref="AQ71" si="249">+AP71/AO71</f>
        <v>#DIV/0!</v>
      </c>
      <c r="AR71" s="86">
        <f t="shared" ref="AR71:AS71" si="250">SUM(AR65:AR70)</f>
        <v>0</v>
      </c>
      <c r="AS71" s="86">
        <f t="shared" si="250"/>
        <v>0</v>
      </c>
      <c r="AT71" s="93" t="e">
        <f t="shared" ref="AT71" si="251">+AS71/AR71</f>
        <v>#DIV/0!</v>
      </c>
      <c r="AU71" s="86">
        <f t="shared" ref="AU71:AV71" si="252">SUM(AU65:AU70)</f>
        <v>0</v>
      </c>
      <c r="AV71" s="86">
        <f t="shared" si="252"/>
        <v>0</v>
      </c>
      <c r="AW71" s="93" t="e">
        <f t="shared" ref="AW71" si="253">+AV71/AU71</f>
        <v>#DIV/0!</v>
      </c>
      <c r="AX71" s="215">
        <f t="shared" si="1"/>
        <v>9</v>
      </c>
      <c r="AY71" s="215">
        <f>+O71+R71+U71+X71</f>
        <v>2</v>
      </c>
      <c r="AZ71" s="223">
        <f t="shared" si="3"/>
        <v>0.22222222222222221</v>
      </c>
      <c r="BA71" s="220"/>
      <c r="BB71" s="119"/>
      <c r="BC71" s="118"/>
      <c r="BD71" s="120"/>
      <c r="BE71" s="90"/>
      <c r="BF71" s="91"/>
      <c r="BG71" s="90"/>
      <c r="BH71" s="91"/>
      <c r="BI71" s="90"/>
      <c r="BJ71" s="91"/>
    </row>
    <row r="72" spans="1:62" s="432" customFormat="1" ht="74.25" hidden="1" customHeight="1" x14ac:dyDescent="0.3">
      <c r="A72" s="355"/>
      <c r="B72" s="356"/>
      <c r="C72" s="300"/>
      <c r="D72" s="357"/>
      <c r="E72" s="358"/>
      <c r="F72" s="359"/>
      <c r="G72" s="359"/>
      <c r="H72" s="359"/>
      <c r="I72" s="359"/>
      <c r="J72" s="359"/>
      <c r="K72" s="359"/>
      <c r="L72" s="360"/>
      <c r="M72" s="369" t="s">
        <v>307</v>
      </c>
      <c r="N72" s="268">
        <v>4000</v>
      </c>
      <c r="O72" s="268"/>
      <c r="P72" s="361">
        <f>+O72/N72</f>
        <v>0</v>
      </c>
      <c r="Q72" s="268">
        <v>4000</v>
      </c>
      <c r="R72" s="268">
        <f>+'[1]FEBRERO PPTO'!$M$31</f>
        <v>120</v>
      </c>
      <c r="S72" s="361">
        <f>+R72/Q72</f>
        <v>0.03</v>
      </c>
      <c r="T72" s="268">
        <v>4000</v>
      </c>
      <c r="U72" s="268">
        <f>+'[1]MARZO PPTO'!$M$31</f>
        <v>5500</v>
      </c>
      <c r="V72" s="268"/>
      <c r="W72" s="268">
        <v>4000</v>
      </c>
      <c r="X72" s="268">
        <f>+'[1]ABRIL PPTO'!$M$31</f>
        <v>2390.27</v>
      </c>
      <c r="Y72" s="368"/>
      <c r="Z72" s="268">
        <v>4000</v>
      </c>
      <c r="AA72" s="268">
        <v>0</v>
      </c>
      <c r="AB72" s="362">
        <f>+AA72/Z72</f>
        <v>0</v>
      </c>
      <c r="AC72" s="268">
        <v>4000</v>
      </c>
      <c r="AD72" s="268"/>
      <c r="AE72" s="268"/>
      <c r="AF72" s="268">
        <v>4000</v>
      </c>
      <c r="AG72" s="268"/>
      <c r="AH72" s="268"/>
      <c r="AI72" s="268">
        <v>2500</v>
      </c>
      <c r="AJ72" s="268"/>
      <c r="AK72" s="268"/>
      <c r="AL72" s="268"/>
      <c r="AM72" s="268"/>
      <c r="AN72" s="268"/>
      <c r="AO72" s="268"/>
      <c r="AP72" s="268"/>
      <c r="AQ72" s="268"/>
      <c r="AR72" s="268"/>
      <c r="AS72" s="268"/>
      <c r="AT72" s="268"/>
      <c r="AU72" s="268"/>
      <c r="AV72" s="268"/>
      <c r="AW72" s="268"/>
      <c r="AX72" s="267">
        <f t="shared" si="1"/>
        <v>30500</v>
      </c>
      <c r="AY72" s="267">
        <f t="shared" si="1"/>
        <v>8010.27</v>
      </c>
      <c r="AZ72" s="290">
        <f t="shared" si="3"/>
        <v>0.26263180327868851</v>
      </c>
      <c r="BA72" s="363"/>
      <c r="BB72" s="364"/>
      <c r="BC72" s="363"/>
      <c r="BD72" s="365"/>
      <c r="BE72" s="366"/>
      <c r="BF72" s="367"/>
      <c r="BG72" s="366"/>
      <c r="BH72" s="367"/>
      <c r="BI72" s="366"/>
      <c r="BJ72" s="367"/>
    </row>
    <row r="73" spans="1:62" s="432" customFormat="1" ht="74.25" hidden="1" customHeight="1" x14ac:dyDescent="0.3">
      <c r="A73" s="342"/>
      <c r="B73" s="343"/>
      <c r="C73" s="293"/>
      <c r="D73" s="344"/>
      <c r="E73" s="345"/>
      <c r="F73" s="346"/>
      <c r="G73" s="346"/>
      <c r="H73" s="346"/>
      <c r="I73" s="346"/>
      <c r="J73" s="346"/>
      <c r="K73" s="346"/>
      <c r="L73" s="347"/>
      <c r="M73" s="354"/>
      <c r="N73" s="283">
        <f>SUM(N72)</f>
        <v>4000</v>
      </c>
      <c r="O73" s="283">
        <f>SUM(O72)</f>
        <v>0</v>
      </c>
      <c r="P73" s="402">
        <f>+O73/N73</f>
        <v>0</v>
      </c>
      <c r="Q73" s="283">
        <f t="shared" ref="Q73:R73" si="254">SUM(Q72)</f>
        <v>4000</v>
      </c>
      <c r="R73" s="283">
        <f t="shared" si="254"/>
        <v>120</v>
      </c>
      <c r="S73" s="402">
        <f>+R73/Q73</f>
        <v>0.03</v>
      </c>
      <c r="T73" s="283">
        <f t="shared" ref="T73:U73" si="255">SUM(T72)</f>
        <v>4000</v>
      </c>
      <c r="U73" s="283">
        <f t="shared" si="255"/>
        <v>5500</v>
      </c>
      <c r="V73" s="402">
        <f t="shared" ref="V73" si="256">+U73/T73</f>
        <v>1.375</v>
      </c>
      <c r="W73" s="283">
        <f t="shared" ref="W73:X73" si="257">SUM(W72)</f>
        <v>4000</v>
      </c>
      <c r="X73" s="283">
        <f t="shared" si="257"/>
        <v>2390.27</v>
      </c>
      <c r="Y73" s="402">
        <f t="shared" ref="Y73" si="258">+X73/W73</f>
        <v>0.59756750000000003</v>
      </c>
      <c r="Z73" s="283">
        <f t="shared" ref="Z73:AA73" si="259">SUM(Z72)</f>
        <v>4000</v>
      </c>
      <c r="AA73" s="283">
        <f t="shared" si="259"/>
        <v>0</v>
      </c>
      <c r="AB73" s="402">
        <f t="shared" ref="AB73" si="260">+AA73/Z73</f>
        <v>0</v>
      </c>
      <c r="AC73" s="283">
        <f t="shared" ref="AC73:AD73" si="261">SUM(AC72)</f>
        <v>4000</v>
      </c>
      <c r="AD73" s="283">
        <f t="shared" si="261"/>
        <v>0</v>
      </c>
      <c r="AE73" s="402">
        <f t="shared" ref="AE73" si="262">+AD73/AC73</f>
        <v>0</v>
      </c>
      <c r="AF73" s="283">
        <f t="shared" ref="AF73:AG73" si="263">SUM(AF72)</f>
        <v>4000</v>
      </c>
      <c r="AG73" s="283">
        <f t="shared" si="263"/>
        <v>0</v>
      </c>
      <c r="AH73" s="402">
        <f t="shared" ref="AH73" si="264">+AG73/AF73</f>
        <v>0</v>
      </c>
      <c r="AI73" s="283">
        <f t="shared" ref="AI73:AJ73" si="265">SUM(AI72)</f>
        <v>2500</v>
      </c>
      <c r="AJ73" s="283">
        <f t="shared" si="265"/>
        <v>0</v>
      </c>
      <c r="AK73" s="402">
        <f t="shared" ref="AK73" si="266">+AJ73/AI73</f>
        <v>0</v>
      </c>
      <c r="AL73" s="283">
        <f t="shared" ref="AL73:AM73" si="267">SUM(AL72)</f>
        <v>0</v>
      </c>
      <c r="AM73" s="283">
        <f t="shared" si="267"/>
        <v>0</v>
      </c>
      <c r="AN73" s="402" t="e">
        <f t="shared" ref="AN73" si="268">+AM73/AL73</f>
        <v>#DIV/0!</v>
      </c>
      <c r="AO73" s="283">
        <f t="shared" ref="AO73:AP73" si="269">SUM(AO72)</f>
        <v>0</v>
      </c>
      <c r="AP73" s="283">
        <f t="shared" si="269"/>
        <v>0</v>
      </c>
      <c r="AQ73" s="402" t="e">
        <f t="shared" ref="AQ73" si="270">+AP73/AO73</f>
        <v>#DIV/0!</v>
      </c>
      <c r="AR73" s="283">
        <f t="shared" ref="AR73:AS73" si="271">SUM(AR72)</f>
        <v>0</v>
      </c>
      <c r="AS73" s="283">
        <f t="shared" si="271"/>
        <v>0</v>
      </c>
      <c r="AT73" s="402" t="e">
        <f t="shared" ref="AT73" si="272">+AS73/AR73</f>
        <v>#DIV/0!</v>
      </c>
      <c r="AU73" s="283">
        <f t="shared" ref="AU73:AV73" si="273">SUM(AU72)</f>
        <v>0</v>
      </c>
      <c r="AV73" s="283">
        <f t="shared" si="273"/>
        <v>0</v>
      </c>
      <c r="AW73" s="402" t="e">
        <f t="shared" ref="AW73" si="274">+AV73/AU73</f>
        <v>#DIV/0!</v>
      </c>
      <c r="AX73" s="282">
        <f>SUM(N73+Q73+T73+W73+Z73+AC73+AF73+AI73+AL73+AO73+AR73+AU73)</f>
        <v>30500</v>
      </c>
      <c r="AY73" s="282">
        <f t="shared" si="1"/>
        <v>8010.27</v>
      </c>
      <c r="AZ73" s="291">
        <f t="shared" si="3"/>
        <v>0.26263180327868851</v>
      </c>
      <c r="BA73" s="349"/>
      <c r="BB73" s="350"/>
      <c r="BC73" s="349"/>
      <c r="BD73" s="351"/>
      <c r="BE73" s="352"/>
      <c r="BF73" s="353"/>
      <c r="BG73" s="352"/>
      <c r="BH73" s="353"/>
      <c r="BI73" s="352"/>
      <c r="BJ73" s="353"/>
    </row>
    <row r="74" spans="1:62" ht="74.25" hidden="1" customHeight="1" x14ac:dyDescent="0.3">
      <c r="A74" s="5" t="s">
        <v>180</v>
      </c>
      <c r="B74" s="6" t="s">
        <v>183</v>
      </c>
      <c r="C74" s="444" t="s">
        <v>144</v>
      </c>
      <c r="D74" s="20" t="s">
        <v>186</v>
      </c>
      <c r="E74" s="444" t="s">
        <v>165</v>
      </c>
      <c r="F74" s="444" t="s">
        <v>128</v>
      </c>
      <c r="G74" s="5" t="s">
        <v>34</v>
      </c>
      <c r="H74" s="7" t="s">
        <v>14</v>
      </c>
      <c r="I74" s="403" t="s">
        <v>166</v>
      </c>
      <c r="J74" s="5" t="s">
        <v>167</v>
      </c>
      <c r="K74" s="5" t="s">
        <v>168</v>
      </c>
      <c r="L74" s="5" t="s">
        <v>169</v>
      </c>
      <c r="M74" s="9" t="s">
        <v>11</v>
      </c>
      <c r="N74" s="10"/>
      <c r="O74" s="10"/>
      <c r="P74" s="62" t="e">
        <f>+O74/N74</f>
        <v>#DIV/0!</v>
      </c>
      <c r="Q74" s="10"/>
      <c r="R74" s="10"/>
      <c r="S74" s="62" t="str">
        <f t="shared" si="59"/>
        <v>No Programado</v>
      </c>
      <c r="T74" s="10">
        <v>25</v>
      </c>
      <c r="U74" s="10"/>
      <c r="V74" s="146"/>
      <c r="W74" s="10">
        <v>20</v>
      </c>
      <c r="X74" s="10"/>
      <c r="Y74" s="27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214">
        <f t="shared" si="1"/>
        <v>45</v>
      </c>
      <c r="AY74" s="214">
        <f t="shared" si="2"/>
        <v>0</v>
      </c>
      <c r="AZ74" s="222">
        <f t="shared" si="3"/>
        <v>0</v>
      </c>
      <c r="BA74" s="101"/>
      <c r="BB74" s="102"/>
      <c r="BC74" s="101"/>
      <c r="BD74" s="103"/>
      <c r="BE74" s="45"/>
      <c r="BF74" s="46"/>
      <c r="BG74" s="45"/>
      <c r="BH74" s="46"/>
      <c r="BI74" s="45"/>
      <c r="BJ74" s="46"/>
    </row>
    <row r="75" spans="1:62" ht="74.25" hidden="1" customHeight="1" x14ac:dyDescent="0.3">
      <c r="A75" s="5" t="s">
        <v>180</v>
      </c>
      <c r="B75" s="6" t="s">
        <v>183</v>
      </c>
      <c r="C75" s="444"/>
      <c r="D75" s="20" t="s">
        <v>186</v>
      </c>
      <c r="E75" s="444"/>
      <c r="F75" s="444"/>
      <c r="G75" s="5" t="s">
        <v>34</v>
      </c>
      <c r="H75" s="7" t="s">
        <v>15</v>
      </c>
      <c r="I75" s="403" t="s">
        <v>170</v>
      </c>
      <c r="J75" s="5" t="s">
        <v>171</v>
      </c>
      <c r="K75" s="5" t="s">
        <v>172</v>
      </c>
      <c r="L75" s="5" t="s">
        <v>26</v>
      </c>
      <c r="M75" s="9" t="s">
        <v>11</v>
      </c>
      <c r="N75" s="10"/>
      <c r="O75" s="10"/>
      <c r="P75" s="62" t="e">
        <f t="shared" ref="P75:P77" si="275">+O75/N75</f>
        <v>#DIV/0!</v>
      </c>
      <c r="Q75" s="10"/>
      <c r="R75" s="10"/>
      <c r="S75" s="62" t="str">
        <f t="shared" si="59"/>
        <v>No Programado</v>
      </c>
      <c r="T75" s="10"/>
      <c r="U75" s="10"/>
      <c r="V75" s="10"/>
      <c r="W75" s="10"/>
      <c r="X75" s="10"/>
      <c r="Y75" s="27"/>
      <c r="Z75" s="10">
        <v>1</v>
      </c>
      <c r="AA75" s="10">
        <v>0</v>
      </c>
      <c r="AB75" s="136">
        <f>+AA75/Z75</f>
        <v>0</v>
      </c>
      <c r="AC75" s="10">
        <v>1</v>
      </c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214">
        <f t="shared" si="1"/>
        <v>2</v>
      </c>
      <c r="AY75" s="214">
        <f t="shared" si="2"/>
        <v>0</v>
      </c>
      <c r="AZ75" s="222">
        <f t="shared" si="3"/>
        <v>0</v>
      </c>
      <c r="BA75" s="101"/>
      <c r="BB75" s="102"/>
      <c r="BC75" s="101"/>
      <c r="BD75" s="103"/>
      <c r="BE75" s="45"/>
      <c r="BF75" s="46"/>
      <c r="BG75" s="45"/>
      <c r="BH75" s="46"/>
      <c r="BI75" s="45"/>
      <c r="BJ75" s="46" t="s">
        <v>322</v>
      </c>
    </row>
    <row r="76" spans="1:62" ht="74.25" hidden="1" customHeight="1" x14ac:dyDescent="0.3">
      <c r="A76" s="5" t="s">
        <v>180</v>
      </c>
      <c r="B76" s="6" t="s">
        <v>183</v>
      </c>
      <c r="C76" s="444"/>
      <c r="D76" s="20" t="s">
        <v>186</v>
      </c>
      <c r="E76" s="444"/>
      <c r="F76" s="444"/>
      <c r="G76" s="5" t="s">
        <v>34</v>
      </c>
      <c r="H76" s="7"/>
      <c r="I76" s="26" t="s">
        <v>173</v>
      </c>
      <c r="J76" s="5" t="s">
        <v>174</v>
      </c>
      <c r="K76" s="5" t="s">
        <v>175</v>
      </c>
      <c r="L76" s="5" t="s">
        <v>176</v>
      </c>
      <c r="M76" s="9" t="s">
        <v>11</v>
      </c>
      <c r="N76" s="10"/>
      <c r="O76" s="10"/>
      <c r="P76" s="62" t="e">
        <f t="shared" si="275"/>
        <v>#DIV/0!</v>
      </c>
      <c r="Q76" s="10"/>
      <c r="R76" s="10"/>
      <c r="S76" s="62" t="str">
        <f t="shared" si="59"/>
        <v>No Programado</v>
      </c>
      <c r="T76" s="10"/>
      <c r="U76" s="10"/>
      <c r="V76" s="10"/>
      <c r="W76" s="10"/>
      <c r="X76" s="10"/>
      <c r="Y76" s="27"/>
      <c r="Z76" s="381"/>
      <c r="AA76" s="381"/>
      <c r="AB76" s="381"/>
      <c r="AC76" s="10">
        <v>25</v>
      </c>
      <c r="AD76" s="10"/>
      <c r="AE76" s="10"/>
      <c r="AF76" s="10">
        <v>30</v>
      </c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214">
        <f t="shared" si="1"/>
        <v>55</v>
      </c>
      <c r="AY76" s="214">
        <f t="shared" si="2"/>
        <v>0</v>
      </c>
      <c r="AZ76" s="222">
        <f t="shared" si="3"/>
        <v>0</v>
      </c>
      <c r="BA76" s="101"/>
      <c r="BB76" s="102"/>
      <c r="BC76" s="101"/>
      <c r="BD76" s="103"/>
      <c r="BE76" s="45"/>
      <c r="BF76" s="46"/>
      <c r="BG76" s="45"/>
      <c r="BH76" s="46"/>
      <c r="BI76" s="45"/>
      <c r="BJ76" s="46"/>
    </row>
    <row r="77" spans="1:62" ht="74.25" hidden="1" customHeight="1" x14ac:dyDescent="0.3">
      <c r="A77" s="5" t="s">
        <v>180</v>
      </c>
      <c r="B77" s="6" t="s">
        <v>183</v>
      </c>
      <c r="C77" s="444"/>
      <c r="D77" s="20" t="s">
        <v>186</v>
      </c>
      <c r="E77" s="444"/>
      <c r="F77" s="444"/>
      <c r="G77" s="5" t="s">
        <v>27</v>
      </c>
      <c r="H77" s="7" t="s">
        <v>16</v>
      </c>
      <c r="I77" s="403" t="s">
        <v>177</v>
      </c>
      <c r="J77" s="5" t="s">
        <v>178</v>
      </c>
      <c r="K77" s="5" t="s">
        <v>179</v>
      </c>
      <c r="L77" s="5" t="s">
        <v>139</v>
      </c>
      <c r="M77" s="9" t="s">
        <v>11</v>
      </c>
      <c r="N77" s="10"/>
      <c r="O77" s="10"/>
      <c r="P77" s="62" t="e">
        <f t="shared" si="275"/>
        <v>#DIV/0!</v>
      </c>
      <c r="Q77" s="10">
        <v>1</v>
      </c>
      <c r="R77" s="67">
        <v>0</v>
      </c>
      <c r="S77" s="69">
        <f t="shared" si="59"/>
        <v>0</v>
      </c>
      <c r="T77" s="10"/>
      <c r="U77" s="10"/>
      <c r="V77" s="150"/>
      <c r="W77" s="10">
        <v>1</v>
      </c>
      <c r="X77" s="10">
        <v>2</v>
      </c>
      <c r="Y77" s="27"/>
      <c r="Z77" s="10"/>
      <c r="AA77" s="10"/>
      <c r="AB77" s="10"/>
      <c r="AC77" s="10">
        <v>1</v>
      </c>
      <c r="AD77" s="10"/>
      <c r="AE77" s="10"/>
      <c r="AF77" s="10">
        <v>1</v>
      </c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214">
        <f>SUM(N77+Q77+T77+W77+Z77+AC77+AF77+AI77+AL77+AO77+AR77+AU77)</f>
        <v>4</v>
      </c>
      <c r="AY77" s="214">
        <f t="shared" si="2"/>
        <v>2</v>
      </c>
      <c r="AZ77" s="222">
        <f t="shared" si="3"/>
        <v>0.5</v>
      </c>
      <c r="BA77" s="101"/>
      <c r="BB77" s="102"/>
      <c r="BC77" s="101"/>
      <c r="BD77" s="103" t="s">
        <v>242</v>
      </c>
      <c r="BE77" s="45"/>
      <c r="BF77" s="46"/>
      <c r="BG77" s="45" t="s">
        <v>304</v>
      </c>
      <c r="BH77" s="46" t="s">
        <v>305</v>
      </c>
      <c r="BI77" s="45"/>
      <c r="BJ77" s="46"/>
    </row>
    <row r="78" spans="1:62" s="432" customFormat="1" ht="74.25" hidden="1" customHeight="1" x14ac:dyDescent="0.3">
      <c r="A78" s="406" t="s">
        <v>180</v>
      </c>
      <c r="B78" s="407" t="s">
        <v>183</v>
      </c>
      <c r="C78" s="444"/>
      <c r="D78" s="408" t="s">
        <v>186</v>
      </c>
      <c r="E78" s="491" t="s">
        <v>201</v>
      </c>
      <c r="F78" s="491"/>
      <c r="G78" s="491"/>
      <c r="H78" s="491"/>
      <c r="I78" s="491"/>
      <c r="J78" s="491"/>
      <c r="K78" s="491"/>
      <c r="L78" s="491"/>
      <c r="M78" s="409" t="s">
        <v>228</v>
      </c>
      <c r="N78" s="410">
        <f>SUM(N76)</f>
        <v>0</v>
      </c>
      <c r="O78" s="410">
        <f>SUM(O76)</f>
        <v>0</v>
      </c>
      <c r="P78" s="423" t="e">
        <f>+O78/N78</f>
        <v>#DIV/0!</v>
      </c>
      <c r="Q78" s="410">
        <f t="shared" ref="Q78:R78" si="276">SUM(Q76)</f>
        <v>0</v>
      </c>
      <c r="R78" s="410">
        <f t="shared" si="276"/>
        <v>0</v>
      </c>
      <c r="S78" s="423" t="e">
        <f t="shared" ref="S78" si="277">+R78/Q78</f>
        <v>#DIV/0!</v>
      </c>
      <c r="T78" s="410">
        <f t="shared" ref="T78:U78" si="278">SUM(T76)</f>
        <v>0</v>
      </c>
      <c r="U78" s="410">
        <f t="shared" si="278"/>
        <v>0</v>
      </c>
      <c r="V78" s="423" t="e">
        <f t="shared" ref="V78" si="279">+U78/T78</f>
        <v>#DIV/0!</v>
      </c>
      <c r="W78" s="410">
        <f t="shared" ref="W78:X78" si="280">SUM(W76)</f>
        <v>0</v>
      </c>
      <c r="X78" s="410">
        <f t="shared" si="280"/>
        <v>0</v>
      </c>
      <c r="Y78" s="423" t="e">
        <f t="shared" ref="Y78" si="281">+X78/W78</f>
        <v>#DIV/0!</v>
      </c>
      <c r="Z78" s="410">
        <f>+Z75</f>
        <v>1</v>
      </c>
      <c r="AA78" s="410">
        <f t="shared" ref="AA78" si="282">SUM(AA76)</f>
        <v>0</v>
      </c>
      <c r="AB78" s="423">
        <f t="shared" ref="AB78" si="283">+AA78/Z78</f>
        <v>0</v>
      </c>
      <c r="AC78" s="410">
        <f t="shared" ref="AC78:AD78" si="284">SUM(AC76)</f>
        <v>25</v>
      </c>
      <c r="AD78" s="410">
        <f t="shared" si="284"/>
        <v>0</v>
      </c>
      <c r="AE78" s="423">
        <f t="shared" ref="AE78" si="285">+AD78/AC78</f>
        <v>0</v>
      </c>
      <c r="AF78" s="410">
        <f t="shared" ref="AF78:AG78" si="286">SUM(AF76)</f>
        <v>30</v>
      </c>
      <c r="AG78" s="410">
        <f t="shared" si="286"/>
        <v>0</v>
      </c>
      <c r="AH78" s="423">
        <f t="shared" ref="AH78" si="287">+AG78/AF78</f>
        <v>0</v>
      </c>
      <c r="AI78" s="410">
        <f t="shared" ref="AI78:AJ78" si="288">SUM(AI76)</f>
        <v>0</v>
      </c>
      <c r="AJ78" s="410">
        <f t="shared" si="288"/>
        <v>0</v>
      </c>
      <c r="AK78" s="423" t="e">
        <f t="shared" ref="AK78" si="289">+AJ78/AI78</f>
        <v>#DIV/0!</v>
      </c>
      <c r="AL78" s="410">
        <f t="shared" ref="AL78:AM78" si="290">SUM(AL76)</f>
        <v>0</v>
      </c>
      <c r="AM78" s="410">
        <f t="shared" si="290"/>
        <v>0</v>
      </c>
      <c r="AN78" s="423" t="e">
        <f t="shared" ref="AN78" si="291">+AM78/AL78</f>
        <v>#DIV/0!</v>
      </c>
      <c r="AO78" s="410">
        <f t="shared" ref="AO78:AP78" si="292">SUM(AO76)</f>
        <v>0</v>
      </c>
      <c r="AP78" s="410">
        <f t="shared" si="292"/>
        <v>0</v>
      </c>
      <c r="AQ78" s="423" t="e">
        <f t="shared" ref="AQ78" si="293">+AP78/AO78</f>
        <v>#DIV/0!</v>
      </c>
      <c r="AR78" s="410">
        <f t="shared" ref="AR78:AS78" si="294">SUM(AR76)</f>
        <v>0</v>
      </c>
      <c r="AS78" s="410">
        <f t="shared" si="294"/>
        <v>0</v>
      </c>
      <c r="AT78" s="423" t="e">
        <f t="shared" ref="AT78" si="295">+AS78/AR78</f>
        <v>#DIV/0!</v>
      </c>
      <c r="AU78" s="410">
        <f t="shared" ref="AU78:AV78" si="296">SUM(AU76)</f>
        <v>0</v>
      </c>
      <c r="AV78" s="410">
        <f t="shared" si="296"/>
        <v>0</v>
      </c>
      <c r="AW78" s="423" t="e">
        <f t="shared" ref="AW78" si="297">+AV78/AU78</f>
        <v>#DIV/0!</v>
      </c>
      <c r="AX78" s="410">
        <f t="shared" ref="AX78:AY78" si="298">SUM(AX76)</f>
        <v>55</v>
      </c>
      <c r="AY78" s="410">
        <f t="shared" si="298"/>
        <v>0</v>
      </c>
      <c r="AZ78" s="423">
        <f t="shared" ref="AZ78:AZ80" si="299">+AY78/AX78</f>
        <v>0</v>
      </c>
      <c r="BA78" s="411"/>
      <c r="BB78" s="412"/>
      <c r="BC78" s="413"/>
      <c r="BD78" s="414"/>
      <c r="BE78" s="415"/>
      <c r="BF78" s="416"/>
      <c r="BG78" s="415"/>
      <c r="BH78" s="416"/>
      <c r="BI78" s="415"/>
      <c r="BJ78" s="416"/>
    </row>
    <row r="79" spans="1:62" s="433" customFormat="1" ht="74.25" hidden="1" customHeight="1" x14ac:dyDescent="0.3">
      <c r="A79" s="355"/>
      <c r="B79" s="356"/>
      <c r="C79" s="306"/>
      <c r="D79" s="308" t="s">
        <v>186</v>
      </c>
      <c r="E79" s="369"/>
      <c r="F79" s="369"/>
      <c r="G79" s="369"/>
      <c r="H79" s="369"/>
      <c r="I79" s="369"/>
      <c r="J79" s="369"/>
      <c r="K79" s="369"/>
      <c r="L79" s="417"/>
      <c r="M79" s="424" t="s">
        <v>307</v>
      </c>
      <c r="N79" s="268">
        <v>4000</v>
      </c>
      <c r="O79" s="325"/>
      <c r="P79" s="362">
        <f>+O79/N79</f>
        <v>0</v>
      </c>
      <c r="Q79" s="268">
        <v>4000</v>
      </c>
      <c r="R79" s="325">
        <v>0</v>
      </c>
      <c r="S79" s="325"/>
      <c r="T79" s="325">
        <v>4000</v>
      </c>
      <c r="U79" s="325"/>
      <c r="V79" s="325"/>
      <c r="W79" s="325">
        <v>4000</v>
      </c>
      <c r="X79" s="325">
        <f>+'[1]ABRIL PPTO'!$M$32</f>
        <v>1000</v>
      </c>
      <c r="Y79" s="325"/>
      <c r="Z79" s="325">
        <v>4000</v>
      </c>
      <c r="AA79" s="325">
        <v>1547</v>
      </c>
      <c r="AB79" s="437">
        <f>+AA79/Z79</f>
        <v>0.38674999999999998</v>
      </c>
      <c r="AC79" s="325">
        <v>4000</v>
      </c>
      <c r="AD79" s="325"/>
      <c r="AE79" s="325"/>
      <c r="AF79" s="325">
        <v>4000</v>
      </c>
      <c r="AG79" s="325"/>
      <c r="AH79" s="325"/>
      <c r="AI79" s="325">
        <v>4000</v>
      </c>
      <c r="AJ79" s="325"/>
      <c r="AK79" s="325"/>
      <c r="AL79" s="325">
        <v>0</v>
      </c>
      <c r="AM79" s="325"/>
      <c r="AN79" s="325"/>
      <c r="AO79" s="325">
        <v>0</v>
      </c>
      <c r="AP79" s="325"/>
      <c r="AQ79" s="325"/>
      <c r="AR79" s="325">
        <v>0</v>
      </c>
      <c r="AS79" s="325"/>
      <c r="AT79" s="325"/>
      <c r="AU79" s="325">
        <v>0</v>
      </c>
      <c r="AV79" s="268"/>
      <c r="AW79" s="268"/>
      <c r="AX79" s="267">
        <f t="shared" ref="AX79:AY80" si="300">SUM(N79+Q79+T79+W79+Z79+AC79+AF79+AI79+AL79+AO79+AR79+AU79)</f>
        <v>32000</v>
      </c>
      <c r="AY79" s="267">
        <f t="shared" si="300"/>
        <v>2547</v>
      </c>
      <c r="AZ79" s="290">
        <f t="shared" si="299"/>
        <v>7.9593750000000005E-2</v>
      </c>
      <c r="BA79" s="418"/>
      <c r="BB79" s="418"/>
      <c r="BC79" s="418"/>
      <c r="BD79" s="418"/>
      <c r="BE79" s="419"/>
      <c r="BF79" s="419"/>
      <c r="BG79" s="419"/>
      <c r="BH79" s="419"/>
      <c r="BI79" s="419"/>
      <c r="BJ79" s="419"/>
    </row>
    <row r="80" spans="1:62" s="433" customFormat="1" ht="74.25" hidden="1" customHeight="1" x14ac:dyDescent="0.3">
      <c r="A80" s="342"/>
      <c r="B80" s="343"/>
      <c r="C80" s="314"/>
      <c r="D80" s="316" t="s">
        <v>186</v>
      </c>
      <c r="E80" s="354"/>
      <c r="F80" s="354"/>
      <c r="G80" s="354"/>
      <c r="H80" s="354"/>
      <c r="I80" s="354"/>
      <c r="J80" s="354"/>
      <c r="K80" s="354"/>
      <c r="L80" s="420"/>
      <c r="M80" s="425" t="s">
        <v>278</v>
      </c>
      <c r="N80" s="283">
        <f>SUM(N79)</f>
        <v>4000</v>
      </c>
      <c r="O80" s="283">
        <f>SUM(O79)</f>
        <v>0</v>
      </c>
      <c r="P80" s="348">
        <f>+O80/N80</f>
        <v>0</v>
      </c>
      <c r="Q80" s="283">
        <f t="shared" ref="Q80:R80" si="301">SUM(Q79)</f>
        <v>4000</v>
      </c>
      <c r="R80" s="283">
        <f t="shared" si="301"/>
        <v>0</v>
      </c>
      <c r="S80" s="348">
        <f t="shared" ref="S80" si="302">+R80/Q80</f>
        <v>0</v>
      </c>
      <c r="T80" s="283">
        <f t="shared" ref="T80:U80" si="303">SUM(T79)</f>
        <v>4000</v>
      </c>
      <c r="U80" s="283">
        <f t="shared" si="303"/>
        <v>0</v>
      </c>
      <c r="V80" s="348">
        <f t="shared" ref="V80" si="304">+U80/T80</f>
        <v>0</v>
      </c>
      <c r="W80" s="283">
        <f t="shared" ref="W80:X80" si="305">SUM(W79)</f>
        <v>4000</v>
      </c>
      <c r="X80" s="283">
        <f t="shared" si="305"/>
        <v>1000</v>
      </c>
      <c r="Y80" s="348">
        <f t="shared" ref="Y80" si="306">+X80/W80</f>
        <v>0.25</v>
      </c>
      <c r="Z80" s="283">
        <f t="shared" ref="Z80:AA80" si="307">SUM(Z79)</f>
        <v>4000</v>
      </c>
      <c r="AA80" s="283">
        <f t="shared" si="307"/>
        <v>1547</v>
      </c>
      <c r="AB80" s="348">
        <f t="shared" ref="AB80" si="308">+AA80/Z80</f>
        <v>0.38674999999999998</v>
      </c>
      <c r="AC80" s="283">
        <f t="shared" ref="AC80:AD80" si="309">SUM(AC79)</f>
        <v>4000</v>
      </c>
      <c r="AD80" s="283">
        <f t="shared" si="309"/>
        <v>0</v>
      </c>
      <c r="AE80" s="348">
        <f t="shared" ref="AE80" si="310">+AD80/AC80</f>
        <v>0</v>
      </c>
      <c r="AF80" s="283">
        <f t="shared" ref="AF80:AG80" si="311">SUM(AF79)</f>
        <v>4000</v>
      </c>
      <c r="AG80" s="283">
        <f t="shared" si="311"/>
        <v>0</v>
      </c>
      <c r="AH80" s="348">
        <f t="shared" ref="AH80" si="312">+AG80/AF80</f>
        <v>0</v>
      </c>
      <c r="AI80" s="283">
        <f t="shared" ref="AI80:AJ80" si="313">SUM(AI79)</f>
        <v>4000</v>
      </c>
      <c r="AJ80" s="283">
        <f t="shared" si="313"/>
        <v>0</v>
      </c>
      <c r="AK80" s="348">
        <f t="shared" ref="AK80" si="314">+AJ80/AI80</f>
        <v>0</v>
      </c>
      <c r="AL80" s="283">
        <f t="shared" ref="AL80:AM80" si="315">SUM(AL79)</f>
        <v>0</v>
      </c>
      <c r="AM80" s="283">
        <f t="shared" si="315"/>
        <v>0</v>
      </c>
      <c r="AN80" s="348" t="e">
        <f t="shared" ref="AN80" si="316">+AM80/AL80</f>
        <v>#DIV/0!</v>
      </c>
      <c r="AO80" s="283">
        <f t="shared" ref="AO80:AP80" si="317">SUM(AO79)</f>
        <v>0</v>
      </c>
      <c r="AP80" s="283">
        <f t="shared" si="317"/>
        <v>0</v>
      </c>
      <c r="AQ80" s="348" t="e">
        <f t="shared" ref="AQ80" si="318">+AP80/AO80</f>
        <v>#DIV/0!</v>
      </c>
      <c r="AR80" s="283">
        <f t="shared" ref="AR80:AS80" si="319">SUM(AR79)</f>
        <v>0</v>
      </c>
      <c r="AS80" s="283">
        <f t="shared" si="319"/>
        <v>0</v>
      </c>
      <c r="AT80" s="348" t="e">
        <f t="shared" ref="AT80" si="320">+AS80/AR80</f>
        <v>#DIV/0!</v>
      </c>
      <c r="AU80" s="283">
        <f t="shared" ref="AU80:AV80" si="321">SUM(AU79)</f>
        <v>0</v>
      </c>
      <c r="AV80" s="283">
        <f t="shared" si="321"/>
        <v>0</v>
      </c>
      <c r="AW80" s="348" t="e">
        <f t="shared" ref="AW80" si="322">+AV80/AU80</f>
        <v>#DIV/0!</v>
      </c>
      <c r="AX80" s="282">
        <f>SUM(N80+Q80+T80+W80+Z80+AC80+AF80+AI80+AL80+AO80+AR80+AU80)</f>
        <v>32000</v>
      </c>
      <c r="AY80" s="282">
        <f t="shared" si="300"/>
        <v>2547</v>
      </c>
      <c r="AZ80" s="291">
        <f t="shared" si="299"/>
        <v>7.9593750000000005E-2</v>
      </c>
      <c r="BA80" s="421"/>
      <c r="BB80" s="421"/>
      <c r="BC80" s="421"/>
      <c r="BD80" s="421"/>
      <c r="BE80" s="422"/>
      <c r="BF80" s="422"/>
      <c r="BG80" s="422"/>
      <c r="BH80" s="422"/>
      <c r="BI80" s="422"/>
      <c r="BJ80" s="422"/>
    </row>
    <row r="81" spans="1:62" s="432" customFormat="1" ht="74.25" hidden="1" customHeight="1" x14ac:dyDescent="0.3">
      <c r="A81" s="232"/>
      <c r="B81" s="233"/>
      <c r="C81" s="128"/>
      <c r="D81" s="234"/>
      <c r="E81" s="133"/>
      <c r="F81" s="133"/>
      <c r="G81" s="133"/>
      <c r="H81" s="133"/>
      <c r="I81" s="133"/>
      <c r="J81" s="133"/>
      <c r="K81" s="133"/>
      <c r="L81" s="133"/>
      <c r="M81" s="133"/>
      <c r="N81" s="235"/>
      <c r="O81" s="235"/>
      <c r="P81" s="236"/>
      <c r="Q81" s="235"/>
      <c r="R81" s="235"/>
      <c r="S81" s="236"/>
      <c r="T81" s="235"/>
      <c r="U81" s="235"/>
      <c r="V81" s="235"/>
      <c r="W81" s="235"/>
      <c r="X81" s="235"/>
      <c r="Y81" s="237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  <c r="AP81" s="235"/>
      <c r="AQ81" s="235"/>
      <c r="AR81" s="235"/>
      <c r="AS81" s="235"/>
      <c r="AT81" s="235"/>
      <c r="AU81" s="235"/>
      <c r="AV81" s="235"/>
      <c r="AW81" s="235"/>
      <c r="AX81" s="238"/>
      <c r="AY81" s="238"/>
      <c r="AZ81" s="239"/>
      <c r="BA81" s="240"/>
      <c r="BB81" s="241"/>
      <c r="BC81" s="241"/>
      <c r="BD81" s="241"/>
      <c r="BE81" s="242"/>
      <c r="BF81" s="242"/>
      <c r="BG81" s="242"/>
      <c r="BH81" s="242"/>
      <c r="BI81" s="242"/>
      <c r="BJ81" s="242"/>
    </row>
    <row r="82" spans="1:62" hidden="1" x14ac:dyDescent="0.3">
      <c r="D82" s="386"/>
    </row>
    <row r="83" spans="1:62" ht="45" hidden="1" customHeight="1" x14ac:dyDescent="0.3">
      <c r="M83" s="6" t="s">
        <v>311</v>
      </c>
      <c r="N83" s="23">
        <f>SUM(N78,N71,N62,N54,N50,N43,N35,N28,N23,N9)</f>
        <v>14</v>
      </c>
      <c r="O83" s="23">
        <f>SUM(O78,O71,O62,O54,O50,O43,O35,O28,O23,O9)</f>
        <v>19</v>
      </c>
      <c r="P83" s="65"/>
      <c r="Q83" s="60">
        <f>SUM(Q78,Q71,Q62,Q54,Q50,Q43,Q35,Q28,Q23,Q9)</f>
        <v>24</v>
      </c>
      <c r="R83" s="60">
        <f>SUM(R78,R71,R62,R54,R50,R43,R35,R28,R23,R9)</f>
        <v>19</v>
      </c>
      <c r="S83" s="65"/>
      <c r="T83" s="60">
        <f>SUM(T78,T71,T62,T54,T50,T43,T35,T28,T23,T9)</f>
        <v>32</v>
      </c>
      <c r="U83" s="60">
        <f>SUM(U78,U71,U62,U54,U50,U43,U35,U28,U23,U9)</f>
        <v>35</v>
      </c>
      <c r="V83" s="60"/>
      <c r="W83" s="60">
        <f>SUM(W78,W71,W62,W54,W50,W43,W35,W28,W23,W9)</f>
        <v>26</v>
      </c>
      <c r="X83" s="60"/>
      <c r="Y83" s="229" t="e">
        <f>SUM(Y78,Y71,Y62,Y54,Y50,Y43,Y35,Y28,Y23,Y9)</f>
        <v>#DIV/0!</v>
      </c>
      <c r="Z83" s="60">
        <f>SUM(Z78,Z71,Z62,Z54,Z50,Z43,Z35,Z28,Z23,Z9)</f>
        <v>20</v>
      </c>
      <c r="AA83" s="60"/>
      <c r="AB83" s="60" t="e">
        <f>SUM(AB78,AB71,AB62,AB54,AB50,AB43,AB35,AB28,AB23,AB9)</f>
        <v>#DIV/0!</v>
      </c>
      <c r="AC83" s="60">
        <f>SUM(AC78,AC71,AC62,AC54,AC50,AC43,AC35,AC28,AC23,AC9)</f>
        <v>60</v>
      </c>
      <c r="AD83" s="60"/>
      <c r="AE83" s="60" t="e">
        <f>SUM(AE78,AE71,AE62,AE54,AE50,AE43,AE35,AE28,AE23,AE9)</f>
        <v>#DIV/0!</v>
      </c>
      <c r="AF83" s="60">
        <f>SUM(AF78,AF71,AF62,AF54,AF50,AF43,AF35,AF28,AF23,AF9)</f>
        <v>52</v>
      </c>
      <c r="AG83" s="60"/>
      <c r="AH83" s="60" t="e">
        <f>SUM(AH78,AH71,AH62,AH54,AH50,AH43,AH35,AH28,AH23,AH9)</f>
        <v>#DIV/0!</v>
      </c>
      <c r="AI83" s="60">
        <f>SUM(AI78,AI71,AI62,AI54,AI50,AI43,AI35,AI28,AI23,AI9)</f>
        <v>22</v>
      </c>
      <c r="AJ83" s="60"/>
      <c r="AK83" s="60"/>
      <c r="AL83" s="60">
        <f>SUM(AL78,AL71,AL62,AL54,AL50,AL43,AL35,AL28,AL23,AL9)</f>
        <v>30</v>
      </c>
      <c r="AM83" s="60"/>
      <c r="AN83" s="60"/>
      <c r="AO83" s="60">
        <f>SUM(AO78,AO71,AO62,AO54,AO50,AO43,AO35,AO28,AO23,AO9)</f>
        <v>22</v>
      </c>
      <c r="AP83" s="60"/>
      <c r="AQ83" s="60"/>
      <c r="AR83" s="60">
        <f>SUM(AR78,AR71,AR62,AR54,AR50,AR43,AR35,AR28,AR23,AR9)</f>
        <v>21</v>
      </c>
      <c r="AS83" s="60"/>
      <c r="AT83" s="60"/>
      <c r="AU83" s="60">
        <f>SUM(AU78,AU71,AU62,AU54,AU50,AU43,AU35,AU28,AU23,AU9)</f>
        <v>22</v>
      </c>
      <c r="AV83" s="60"/>
      <c r="AW83" s="60"/>
      <c r="AX83" s="60">
        <f>SUM(AX78,AX71,AX62,AX54,AX50,AX43,AX35,AX28,AX23,AX9)</f>
        <v>344</v>
      </c>
      <c r="AY83" s="60">
        <f>SUM(AY78,AY71,AY62,AY54,AY50,AY43,AY35,AY28,AY23,AY9)</f>
        <v>90</v>
      </c>
      <c r="AZ83" s="61">
        <f>+AY83/AX83</f>
        <v>0.26162790697674421</v>
      </c>
    </row>
    <row r="84" spans="1:62" ht="45" hidden="1" customHeight="1" x14ac:dyDescent="0.3">
      <c r="M84" s="503" t="s">
        <v>315</v>
      </c>
      <c r="N84" s="503"/>
      <c r="O84" s="503"/>
      <c r="P84" s="503"/>
      <c r="Q84" s="503"/>
      <c r="R84" s="503"/>
      <c r="S84" s="503"/>
    </row>
    <row r="85" spans="1:62" ht="44.25" hidden="1" customHeight="1" x14ac:dyDescent="0.3">
      <c r="M85" s="32" t="s">
        <v>311</v>
      </c>
      <c r="N85" s="426">
        <f>SUM(N11+N18+N25+N30+N37+N45+N51+N56)</f>
        <v>89444.38</v>
      </c>
      <c r="O85" s="426">
        <f>SUM(O11+O18+O25+O30+O37+O45+O51+O56)</f>
        <v>84240.12</v>
      </c>
      <c r="P85" s="426"/>
      <c r="Q85" s="426">
        <f t="shared" ref="Q85:R85" si="323">SUM(Q11+Q18+Q25+Q30+Q37+Q45+Q51+Q56)</f>
        <v>89444.38</v>
      </c>
      <c r="R85" s="426">
        <f t="shared" si="323"/>
        <v>84194.9</v>
      </c>
      <c r="S85" s="426"/>
      <c r="T85" s="426">
        <f t="shared" ref="T85:U85" si="324">SUM(T11+T18+T25+T30+T37+T45+T51+T56)</f>
        <v>89294.38</v>
      </c>
      <c r="U85" s="426">
        <f t="shared" si="324"/>
        <v>84176.59</v>
      </c>
      <c r="V85" s="426"/>
      <c r="W85" s="426">
        <f t="shared" ref="W85:X85" si="325">SUM(W11+W18+W25+W30+W37+W45+W51+W56)</f>
        <v>89294.38</v>
      </c>
      <c r="X85" s="426">
        <f t="shared" si="325"/>
        <v>90026.42</v>
      </c>
      <c r="Y85" s="426"/>
      <c r="Z85" s="426">
        <f t="shared" ref="Z85:AA85" si="326">SUM(Z11+Z18+Z25+Z30+Z37+Z45+Z51+Z56)</f>
        <v>89294.38</v>
      </c>
      <c r="AA85" s="426">
        <f t="shared" si="326"/>
        <v>89990</v>
      </c>
      <c r="AB85" s="426"/>
    </row>
    <row r="86" spans="1:62" ht="44.25" hidden="1" customHeight="1" x14ac:dyDescent="0.3">
      <c r="M86" s="32" t="s">
        <v>312</v>
      </c>
      <c r="N86" s="426">
        <f t="shared" ref="N86" si="327">SUM(N10+N17+N24+N29+N36+N44+N55+N63+N72+N79)</f>
        <v>125350</v>
      </c>
      <c r="O86" s="426">
        <f>SUM(O10+O17+O24+O29+O36+O44+O55+O63+O72+O79)</f>
        <v>0</v>
      </c>
      <c r="P86" s="426"/>
      <c r="Q86" s="426">
        <f t="shared" ref="Q86:U86" si="328">SUM(Q10+Q17+Q24+Q29+Q36+Q44+Q55+Q63+Q72+Q79)</f>
        <v>133132.5</v>
      </c>
      <c r="R86" s="426">
        <f t="shared" si="328"/>
        <v>8030.28</v>
      </c>
      <c r="S86" s="426"/>
      <c r="T86" s="426">
        <f t="shared" si="328"/>
        <v>132982.5</v>
      </c>
      <c r="U86" s="426">
        <f t="shared" si="328"/>
        <v>74198</v>
      </c>
      <c r="V86" s="426"/>
      <c r="W86" s="426">
        <f t="shared" ref="W86:X86" si="329">SUM(W10+W17+W24+W29+W36+W44+W55+W63+W72+W79)</f>
        <v>132040</v>
      </c>
      <c r="X86" s="426">
        <f t="shared" si="329"/>
        <v>51588.27</v>
      </c>
      <c r="Y86" s="426"/>
      <c r="Z86" s="426">
        <f t="shared" ref="Z86:AA86" si="330">SUM(Z10+Z17+Z24+Z29+Z36+Z44+Z55+Z63+Z72+Z79)</f>
        <v>132982.5</v>
      </c>
      <c r="AA86" s="426">
        <f t="shared" si="330"/>
        <v>71351</v>
      </c>
      <c r="AB86" s="426"/>
    </row>
    <row r="87" spans="1:62" ht="48" customHeight="1" x14ac:dyDescent="0.3">
      <c r="M87" s="307" t="s">
        <v>278</v>
      </c>
      <c r="N87" s="427">
        <f t="shared" ref="N87" si="331">SUM(N85:N86)</f>
        <v>214794.38</v>
      </c>
      <c r="O87" s="427">
        <f>SUM(O85:O86)</f>
        <v>84240.12</v>
      </c>
      <c r="P87" s="427"/>
      <c r="Q87" s="427">
        <f t="shared" ref="Q87:R87" si="332">SUM(Q85:Q86)</f>
        <v>222576.88</v>
      </c>
      <c r="R87" s="427">
        <f t="shared" si="332"/>
        <v>92225.18</v>
      </c>
      <c r="S87" s="427"/>
      <c r="T87" s="427">
        <f t="shared" ref="T87:U87" si="333">SUM(T85:T86)</f>
        <v>222276.88</v>
      </c>
      <c r="U87" s="427">
        <f t="shared" si="333"/>
        <v>158374.59</v>
      </c>
      <c r="V87" s="427"/>
      <c r="W87" s="427">
        <f>SUM(W85:W86)</f>
        <v>221334.38</v>
      </c>
      <c r="X87" s="427">
        <f t="shared" ref="X87" si="334">SUM(X85:X86)</f>
        <v>141614.69</v>
      </c>
      <c r="Y87" s="427"/>
      <c r="Z87" s="427">
        <f>SUM(Z85:Z86)</f>
        <v>222276.88</v>
      </c>
      <c r="AA87" s="427">
        <f t="shared" ref="AA87" si="335">SUM(AA85:AA86)</f>
        <v>161341</v>
      </c>
      <c r="AB87" s="427"/>
    </row>
  </sheetData>
  <mergeCells count="59">
    <mergeCell ref="D1:AZ2"/>
    <mergeCell ref="BA3:BB3"/>
    <mergeCell ref="BH4:BH5"/>
    <mergeCell ref="BI4:BI5"/>
    <mergeCell ref="BJ4:BJ5"/>
    <mergeCell ref="BC4:BC5"/>
    <mergeCell ref="BD4:BD5"/>
    <mergeCell ref="BE4:BE5"/>
    <mergeCell ref="BF4:BF5"/>
    <mergeCell ref="BG4:BG5"/>
    <mergeCell ref="BC3:BD3"/>
    <mergeCell ref="BE3:BF3"/>
    <mergeCell ref="BG3:BH3"/>
    <mergeCell ref="BI3:BJ3"/>
    <mergeCell ref="AY4:AY5"/>
    <mergeCell ref="AZ4:AZ5"/>
    <mergeCell ref="C6:C9"/>
    <mergeCell ref="E6:E8"/>
    <mergeCell ref="F6:F8"/>
    <mergeCell ref="E9:L9"/>
    <mergeCell ref="BB4:BB5"/>
    <mergeCell ref="A4:L4"/>
    <mergeCell ref="M4:AU4"/>
    <mergeCell ref="AX4:AX5"/>
    <mergeCell ref="BA4:BA5"/>
    <mergeCell ref="C13:C16"/>
    <mergeCell ref="E13:E15"/>
    <mergeCell ref="F13:F15"/>
    <mergeCell ref="E16:L16"/>
    <mergeCell ref="C20:C23"/>
    <mergeCell ref="E20:E22"/>
    <mergeCell ref="E23:L23"/>
    <mergeCell ref="C27:C28"/>
    <mergeCell ref="E28:L28"/>
    <mergeCell ref="C32:C35"/>
    <mergeCell ref="E32:E34"/>
    <mergeCell ref="F32:F34"/>
    <mergeCell ref="E35:L35"/>
    <mergeCell ref="C65:C71"/>
    <mergeCell ref="E65:E70"/>
    <mergeCell ref="E71:L71"/>
    <mergeCell ref="C39:C43"/>
    <mergeCell ref="E39:E42"/>
    <mergeCell ref="F39:F41"/>
    <mergeCell ref="E43:L43"/>
    <mergeCell ref="C47:C50"/>
    <mergeCell ref="E47:E49"/>
    <mergeCell ref="F47:F49"/>
    <mergeCell ref="E50:L50"/>
    <mergeCell ref="C53:C54"/>
    <mergeCell ref="E54:L54"/>
    <mergeCell ref="C58:C62"/>
    <mergeCell ref="E58:E61"/>
    <mergeCell ref="E62:L62"/>
    <mergeCell ref="C74:C78"/>
    <mergeCell ref="E74:E77"/>
    <mergeCell ref="F74:F77"/>
    <mergeCell ref="E78:L78"/>
    <mergeCell ref="M84:S84"/>
  </mergeCells>
  <dataValidations count="1">
    <dataValidation type="list" allowBlank="1" showInputMessage="1" showErrorMessage="1" sqref="G6:G8 G13:G15 G27 G47:G49 G53 G20:G22 G32:G34 G39:G42 G65:G70 G74:G77 G58:G61" xr:uid="{6F1A8CA2-2525-4265-BC71-1F963F2C7927}">
      <formula1>"Muy Alta, Alta, Media"</formula1>
    </dataValidation>
  </dataValidations>
  <pageMargins left="0.7" right="0.7" top="0.75" bottom="0.75" header="0.3" footer="0.3"/>
  <pageSetup paperSize="9" scale="10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ENERO- FEB</vt:lpstr>
      <vt:lpstr>SEGUIMIETO ENERO Y FEB</vt:lpstr>
      <vt:lpstr>REPORTE A MARZO</vt:lpstr>
      <vt:lpstr> MARZO</vt:lpstr>
      <vt:lpstr>ABRIL</vt:lpstr>
      <vt:lpstr>MAYO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KATTY RAMIREZ VELA - CS</dc:creator>
  <cp:lastModifiedBy>soporte</cp:lastModifiedBy>
  <cp:lastPrinted>2024-12-21T00:51:58Z</cp:lastPrinted>
  <dcterms:created xsi:type="dcterms:W3CDTF">2024-11-29T00:15:29Z</dcterms:created>
  <dcterms:modified xsi:type="dcterms:W3CDTF">2025-06-18T15:31:47Z</dcterms:modified>
</cp:coreProperties>
</file>