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0.xml" ContentType="application/vnd.openxmlformats-officedocument.drawing+xml"/>
  <Override PartName="/xl/charts/chart3.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an\1. Ingenious\14. TLD\NBL - 1170750-H\PPAP\5. PPAP Documents\1. PPAP Checklist - Documents\"/>
    </mc:Choice>
  </mc:AlternateContent>
  <xr:revisionPtr revIDLastSave="0" documentId="13_ncr:1_{6EDE133F-5815-45CD-8D72-9BD8EC1F9AB4}" xr6:coauthVersionLast="47" xr6:coauthVersionMax="47" xr10:uidLastSave="{00000000-0000-0000-0000-000000000000}"/>
  <bookViews>
    <workbookView xWindow="-96" yWindow="-96" windowWidth="23232" windowHeight="12432" tabRatio="865" activeTab="7" xr2:uid="{00000000-000D-0000-FFFF-FFFF00000000}"/>
  </bookViews>
  <sheets>
    <sheet name="PPAP Checklist" sheetId="1" r:id="rId1"/>
    <sheet name="1. Design Record" sheetId="2" r:id="rId2"/>
    <sheet name="2. ECN Record" sheetId="3" r:id="rId3"/>
    <sheet name="3. CEA" sheetId="4" r:id="rId4"/>
    <sheet name="4. DFMEA" sheetId="5" r:id="rId5"/>
    <sheet name="5. PFC" sheetId="20" r:id="rId6"/>
    <sheet name="6. PFMEA" sheetId="21" r:id="rId7"/>
    <sheet name="7. Control Plan" sheetId="25" r:id="rId8"/>
    <sheet name="8. MSA" sheetId="9" r:id="rId9"/>
    <sheet name="9. Dimensional Report" sheetId="22" r:id="rId10"/>
    <sheet name="10. RMTC Reports" sheetId="11" r:id="rId11"/>
    <sheet name="11. SPC Results-1" sheetId="23" r:id="rId12"/>
    <sheet name="11. SPC Results-2" sheetId="24" r:id="rId13"/>
    <sheet name="12. LAB Reports" sheetId="13" r:id="rId14"/>
    <sheet name="13. AAR" sheetId="14" r:id="rId15"/>
    <sheet name="14. Sample Production Part" sheetId="15" r:id="rId16"/>
    <sheet name="15. Master Sample" sheetId="16" r:id="rId17"/>
    <sheet name="16. Checking Aids" sheetId="17" r:id="rId18"/>
    <sheet name="17. CSR" sheetId="18" r:id="rId19"/>
    <sheet name="18. PSW" sheetId="19" r:id="rId20"/>
  </sheets>
  <definedNames>
    <definedName name="_xlnm._FilterDatabase" localSheetId="5" hidden="1">'5. PFC'!$A$3:$AK$44</definedName>
    <definedName name="MY_FUNCTION1" localSheetId="7">LAMBDA(2/0)</definedName>
    <definedName name="MY_FUNCTION1">LAMBDA(2/0)</definedName>
    <definedName name="_xlnm.Print_Area" localSheetId="11">'11. SPC Results-1'!$A$1:$R$49</definedName>
    <definedName name="_xlnm.Print_Area" localSheetId="12">'11. SPC Results-2'!$A$1:$Z$40</definedName>
    <definedName name="_xlnm.Print_Area" localSheetId="5">'5. PFC'!$A$1:$AF$47</definedName>
    <definedName name="_xlnm.Print_Area" localSheetId="9">'9. Dimensional Report'!$A$1:$H$223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25" l="1"/>
  <c r="K31" i="17"/>
  <c r="K30" i="17"/>
  <c r="K29" i="17"/>
  <c r="K28" i="17"/>
  <c r="K27" i="17"/>
  <c r="K26" i="17"/>
  <c r="K25" i="17"/>
  <c r="K24" i="17"/>
  <c r="K23" i="17"/>
  <c r="K22" i="17"/>
  <c r="K21" i="17"/>
  <c r="K20" i="17"/>
  <c r="K19" i="17"/>
  <c r="K18" i="17"/>
  <c r="K17" i="17"/>
  <c r="K16" i="17"/>
  <c r="K15" i="17"/>
  <c r="K14" i="17"/>
  <c r="K13" i="17"/>
  <c r="K12" i="17"/>
  <c r="K11" i="17"/>
  <c r="K10" i="17"/>
  <c r="K9" i="17"/>
  <c r="K8" i="17"/>
  <c r="K7" i="17"/>
  <c r="K6" i="17"/>
  <c r="K5" i="17"/>
  <c r="B12" i="24"/>
  <c r="C12" i="24"/>
  <c r="D12" i="24"/>
  <c r="E12" i="24"/>
  <c r="F12" i="24"/>
  <c r="G12" i="24"/>
  <c r="H12" i="24"/>
  <c r="I12" i="24"/>
  <c r="J12" i="24"/>
  <c r="K12" i="24"/>
  <c r="L12" i="24"/>
  <c r="M12" i="24"/>
  <c r="N12" i="24"/>
  <c r="O12" i="24"/>
  <c r="P12" i="24"/>
  <c r="Q12" i="24"/>
  <c r="R12" i="24"/>
  <c r="S12" i="24"/>
  <c r="T12" i="24"/>
  <c r="U12" i="24"/>
  <c r="V12" i="24"/>
  <c r="W12" i="24"/>
  <c r="X12" i="24"/>
  <c r="Y12" i="24"/>
  <c r="Z12" i="24"/>
  <c r="B15" i="23"/>
  <c r="M15" i="23" s="1"/>
  <c r="C15" i="23"/>
  <c r="D15" i="23"/>
  <c r="E15" i="23"/>
  <c r="F15" i="23"/>
  <c r="G15" i="23"/>
  <c r="H15" i="23"/>
  <c r="I15" i="23"/>
  <c r="J15" i="23"/>
  <c r="K15" i="23"/>
  <c r="B16" i="23"/>
  <c r="M16" i="23" s="1"/>
  <c r="D21" i="23" s="1"/>
  <c r="C16" i="23"/>
  <c r="D16" i="23"/>
  <c r="E16" i="23"/>
  <c r="F16" i="23"/>
  <c r="B17" i="23"/>
  <c r="E48" i="23" s="1"/>
  <c r="C17" i="23"/>
  <c r="D17" i="23"/>
  <c r="E17" i="23"/>
  <c r="E49" i="23" s="1"/>
  <c r="F17" i="23"/>
  <c r="Q17" i="23"/>
  <c r="Q15" i="23" s="1"/>
  <c r="B18" i="23"/>
  <c r="C18" i="23"/>
  <c r="D18" i="23"/>
  <c r="E18" i="23"/>
  <c r="F18" i="23"/>
  <c r="M18" i="23"/>
  <c r="Q18" i="23"/>
  <c r="I19" i="23"/>
  <c r="Q37" i="23" s="1"/>
  <c r="D20" i="23"/>
  <c r="I21" i="23"/>
  <c r="N20" i="23" s="1"/>
  <c r="Q36" i="23"/>
  <c r="B41" i="23"/>
  <c r="C41" i="23"/>
  <c r="D41" i="23"/>
  <c r="E41" i="23"/>
  <c r="F41" i="23"/>
  <c r="B42" i="23"/>
  <c r="C42" i="23"/>
  <c r="D42" i="23"/>
  <c r="E42" i="23"/>
  <c r="F42" i="23"/>
  <c r="B48" i="23"/>
  <c r="C48" i="23"/>
  <c r="D48" i="23"/>
  <c r="B49" i="23"/>
  <c r="C49" i="23"/>
  <c r="D49" i="23"/>
  <c r="F49" i="23"/>
  <c r="D19" i="23" l="1"/>
  <c r="I20" i="23" s="1"/>
  <c r="O23" i="23"/>
  <c r="P22" i="23"/>
  <c r="F48" i="23"/>
  <c r="M17" i="23"/>
  <c r="N21" i="23"/>
  <c r="N19" i="23" s="1"/>
  <c r="Q38" i="23" s="1"/>
  <c r="C38" i="23" s="1"/>
  <c r="Q33" i="23"/>
  <c r="B44" i="23" l="1"/>
  <c r="C44" i="23"/>
  <c r="F44" i="23"/>
  <c r="E44" i="23"/>
  <c r="D44" i="23"/>
  <c r="Q34" i="23"/>
  <c r="Q35" i="23"/>
  <c r="Q32" i="23"/>
  <c r="P23" i="23"/>
  <c r="O22" i="23"/>
  <c r="R23" i="23"/>
  <c r="P21" i="23"/>
  <c r="O24" i="23"/>
  <c r="P20" i="23" l="1"/>
  <c r="O21" i="23"/>
  <c r="R22" i="23"/>
  <c r="Q23" i="23" s="1"/>
  <c r="C43" i="23"/>
  <c r="D43" i="23"/>
  <c r="E43" i="23"/>
  <c r="F43" i="23"/>
  <c r="B43" i="23"/>
  <c r="F46" i="23"/>
  <c r="B46" i="23"/>
  <c r="C46" i="23"/>
  <c r="E46" i="23"/>
  <c r="D46" i="23"/>
  <c r="R24" i="23"/>
  <c r="Q24" i="23" s="1"/>
  <c r="O25" i="23"/>
  <c r="P24" i="23"/>
  <c r="D47" i="23"/>
  <c r="B47" i="23"/>
  <c r="C47" i="23"/>
  <c r="E47" i="23"/>
  <c r="F47" i="23"/>
  <c r="O20" i="23" l="1"/>
  <c r="R20" i="23"/>
  <c r="Q20" i="23" s="1"/>
  <c r="R21" i="23"/>
  <c r="Q21" i="23" s="1"/>
  <c r="P25" i="23"/>
  <c r="O26" i="23"/>
  <c r="O27" i="23" l="1"/>
  <c r="R26" i="23"/>
  <c r="Q26" i="23" s="1"/>
  <c r="P26" i="23"/>
  <c r="R25" i="23"/>
  <c r="Q25" i="23" s="1"/>
  <c r="Q22" i="23"/>
  <c r="O28" i="23" l="1"/>
  <c r="P27" i="23"/>
  <c r="R27" i="23"/>
  <c r="Q27" i="23" s="1"/>
  <c r="P28" i="23" l="1"/>
  <c r="R28" i="23"/>
  <c r="Q28" i="23" s="1"/>
  <c r="O29" i="23"/>
  <c r="O30" i="23" l="1"/>
  <c r="R29" i="23"/>
  <c r="Q29" i="23" s="1"/>
  <c r="P29" i="23"/>
  <c r="O31" i="23" l="1"/>
  <c r="P30" i="23"/>
  <c r="P31" i="23" l="1"/>
  <c r="R31" i="23" s="1"/>
  <c r="Q31" i="23" s="1"/>
  <c r="R30" i="23"/>
  <c r="Q30" i="23" s="1"/>
  <c r="K75" i="21" l="1"/>
  <c r="K74" i="21"/>
  <c r="K73" i="21"/>
  <c r="K72" i="21"/>
  <c r="K71" i="21"/>
  <c r="K70" i="21"/>
  <c r="K69" i="21"/>
  <c r="K68" i="21"/>
  <c r="K67" i="21"/>
  <c r="K66" i="21"/>
  <c r="K65" i="21"/>
  <c r="K64" i="21"/>
  <c r="K63" i="21"/>
  <c r="K62" i="21"/>
  <c r="K61" i="21"/>
  <c r="K60" i="21"/>
  <c r="K59" i="21"/>
  <c r="K58" i="21"/>
  <c r="K57" i="21"/>
  <c r="K56" i="21"/>
  <c r="K55" i="21"/>
  <c r="K54" i="21"/>
  <c r="K53" i="21"/>
  <c r="K52" i="21"/>
  <c r="K51" i="21"/>
  <c r="K50" i="21"/>
  <c r="K49" i="21"/>
  <c r="K48" i="21"/>
  <c r="K47" i="21"/>
  <c r="K46" i="21"/>
  <c r="K45" i="21"/>
  <c r="K44" i="21"/>
  <c r="K43" i="21"/>
  <c r="K42" i="21"/>
  <c r="K41" i="21"/>
  <c r="K40" i="21"/>
  <c r="K39" i="21"/>
  <c r="K38" i="21"/>
  <c r="K37" i="21"/>
  <c r="K36" i="21"/>
  <c r="K35" i="21"/>
  <c r="K34" i="21"/>
  <c r="K33" i="21"/>
  <c r="K32" i="21"/>
  <c r="K31" i="21"/>
  <c r="K30" i="21"/>
  <c r="K29" i="21"/>
  <c r="K28" i="21"/>
  <c r="K27" i="21"/>
  <c r="K26" i="21"/>
  <c r="K25" i="21"/>
  <c r="K24" i="21"/>
  <c r="K23" i="21"/>
  <c r="K22" i="21"/>
  <c r="K21" i="21"/>
  <c r="K20" i="21"/>
  <c r="K19" i="21"/>
  <c r="K18" i="21"/>
  <c r="K17" i="21"/>
  <c r="K16" i="21"/>
  <c r="K15" i="21"/>
  <c r="K14" i="21"/>
  <c r="K13" i="21"/>
  <c r="K12" i="21"/>
  <c r="K11" i="21"/>
  <c r="K10" i="21"/>
  <c r="K9" i="21"/>
  <c r="K8" i="21"/>
</calcChain>
</file>

<file path=xl/sharedStrings.xml><?xml version="1.0" encoding="utf-8"?>
<sst xmlns="http://schemas.openxmlformats.org/spreadsheetml/2006/main" count="3502" uniqueCount="1475">
  <si>
    <t>Sl No</t>
  </si>
  <si>
    <t>PPAP Element</t>
  </si>
  <si>
    <t>Required (Y/N)</t>
  </si>
  <si>
    <t>Status (OK/NG)</t>
  </si>
  <si>
    <t>Remarks</t>
  </si>
  <si>
    <t>Document Reference</t>
  </si>
  <si>
    <t>Design Records</t>
  </si>
  <si>
    <t>Authorized Engineering Change Documents</t>
  </si>
  <si>
    <t>Customer Engineering Approval</t>
  </si>
  <si>
    <t>Design FMEA (DFMEA)</t>
  </si>
  <si>
    <t>Process Flow Diagram</t>
  </si>
  <si>
    <t>Process FMEA (PFMEA)</t>
  </si>
  <si>
    <t>Control Plan</t>
  </si>
  <si>
    <t>Measurement System Analysis (MSA)</t>
  </si>
  <si>
    <t>Dimensional Results</t>
  </si>
  <si>
    <t>Material / Performance Test Results</t>
  </si>
  <si>
    <t>Initial Process Studies (Cp, Cpk)</t>
  </si>
  <si>
    <t>Qualified Laboratory Documentation</t>
  </si>
  <si>
    <t>Appearance Approval Report (AAR)</t>
  </si>
  <si>
    <t>Sample Production Parts</t>
  </si>
  <si>
    <t>Master Sample</t>
  </si>
  <si>
    <t>Checking Aids</t>
  </si>
  <si>
    <t>Customer Specific Requirements</t>
  </si>
  <si>
    <t>Part Submission Warrant (PSW)</t>
  </si>
  <si>
    <t>Y</t>
  </si>
  <si>
    <t>OK</t>
  </si>
  <si>
    <t>N</t>
  </si>
  <si>
    <t>No changes applicable</t>
  </si>
  <si>
    <t>-</t>
  </si>
  <si>
    <t>Approved by customer</t>
  </si>
  <si>
    <t>Risk updated for welding</t>
  </si>
  <si>
    <t>Aligned with PFMEA</t>
  </si>
  <si>
    <t>GRR &lt; 10%</t>
  </si>
  <si>
    <t>All dimensions within tolerance</t>
  </si>
  <si>
    <t>Cpk &gt; 1.67 achieved</t>
  </si>
  <si>
    <t>NABL lab certificate attached</t>
  </si>
  <si>
    <t>Not applicable</t>
  </si>
  <si>
    <t>All complied</t>
  </si>
  <si>
    <t>Signed and submitted</t>
  </si>
  <si>
    <t>Latest rev H drawing approved</t>
  </si>
  <si>
    <t>1170750-RAW Rev.H</t>
  </si>
  <si>
    <t>Not in our scope (Customer design)</t>
  </si>
  <si>
    <t>Verified as per our sequence of operation</t>
  </si>
  <si>
    <t>PFD-NBL-001</t>
  </si>
  <si>
    <t>CP-NBL-001</t>
  </si>
  <si>
    <t>Dimensional Reports</t>
  </si>
  <si>
    <t>Material 250BR verified</t>
  </si>
  <si>
    <t xml:space="preserve">MTC </t>
  </si>
  <si>
    <t>Fixture will be validated</t>
  </si>
  <si>
    <t>Date</t>
  </si>
  <si>
    <t>Special Characteristics</t>
  </si>
  <si>
    <t>Surface Finish</t>
  </si>
  <si>
    <t>Heat Treatment</t>
  </si>
  <si>
    <t>Material Specification</t>
  </si>
  <si>
    <t>Drawing Revision</t>
  </si>
  <si>
    <t>Drawing Number</t>
  </si>
  <si>
    <t>Customer Name</t>
  </si>
  <si>
    <t>Part Number</t>
  </si>
  <si>
    <t>Part Name</t>
  </si>
  <si>
    <t>Implementation Date</t>
  </si>
  <si>
    <t>Stock Disposition (Use/Reject/Rework)</t>
  </si>
  <si>
    <t>Affected Documents (Drawings, SOP, WI, etc.)</t>
  </si>
  <si>
    <t>Impact Assessment (Quality/Cost/Delivery)</t>
  </si>
  <si>
    <t>Description of Proposed Change</t>
  </si>
  <si>
    <t>Description of Existing Condition</t>
  </si>
  <si>
    <t>Reason for Change</t>
  </si>
  <si>
    <t>Type of Change (Design/Process/Material)</t>
  </si>
  <si>
    <t>Department</t>
  </si>
  <si>
    <t>ECN Number</t>
  </si>
  <si>
    <t>1. Header Details</t>
  </si>
  <si>
    <t>CEA No:</t>
  </si>
  <si>
    <t>Date:</t>
  </si>
  <si>
    <t>Customer:</t>
  </si>
  <si>
    <t>Supplier:</t>
  </si>
  <si>
    <t>Part Name:</t>
  </si>
  <si>
    <t>Part No:</t>
  </si>
  <si>
    <t>Drawing No / Rev:</t>
  </si>
  <si>
    <t>Project / Model:</t>
  </si>
  <si>
    <t>2. Request Type</t>
  </si>
  <si>
    <t>☐ New Part Approval</t>
  </si>
  <si>
    <t>☐ Engineering Change</t>
  </si>
  <si>
    <t>☐ Deviation Request</t>
  </si>
  <si>
    <t>☐ Revalidation</t>
  </si>
  <si>
    <t>3. Change / Request Description</t>
  </si>
  <si>
    <t>Existing condition:</t>
  </si>
  <si>
    <t>Proposed change:</t>
  </si>
  <si>
    <t>Reason for change:</t>
  </si>
  <si>
    <t>4. Impact Assessment</t>
  </si>
  <si>
    <t>Fit:</t>
  </si>
  <si>
    <t>Form:</t>
  </si>
  <si>
    <t>Function:</t>
  </si>
  <si>
    <t>Quality Risk:</t>
  </si>
  <si>
    <t>Reliability / Life:</t>
  </si>
  <si>
    <t>Regulatory / Safety:</t>
  </si>
  <si>
    <t>5. Validation &amp; Verification</t>
  </si>
  <si>
    <t>Tests performed:</t>
  </si>
  <si>
    <t>Standard / Specification:</t>
  </si>
  <si>
    <t>Result summary:</t>
  </si>
  <si>
    <t>Supporting documents attached:</t>
  </si>
  <si>
    <t>6. PPAP Status</t>
  </si>
  <si>
    <t>PPAP Level:</t>
  </si>
  <si>
    <t>Submission status:</t>
  </si>
  <si>
    <t>Documents covered:</t>
  </si>
  <si>
    <t>7. Deviation Details (If Applicable)</t>
  </si>
  <si>
    <t>Deviation description:</t>
  </si>
  <si>
    <t>Quantity involved:</t>
  </si>
  <si>
    <t>Validity period:</t>
  </si>
  <si>
    <t>Interim control / containment action:</t>
  </si>
  <si>
    <t>8. Sample Information</t>
  </si>
  <si>
    <t>Sample quantity:</t>
  </si>
  <si>
    <t>Identification / Lot No:</t>
  </si>
  <si>
    <t>Submission date:</t>
  </si>
  <si>
    <t>9. Supplier Declaration</t>
  </si>
  <si>
    <t>We confirm that the above information is accurate and the product complies with requirements except stated deviations.</t>
  </si>
  <si>
    <t>Name:</t>
  </si>
  <si>
    <t>Designation:</t>
  </si>
  <si>
    <t>Signature:</t>
  </si>
  <si>
    <t>10. Customer Approval</t>
  </si>
  <si>
    <t>☐ Approved</t>
  </si>
  <si>
    <t>☐ Rejected</t>
  </si>
  <si>
    <t>☐ Conditional Approval</t>
  </si>
  <si>
    <t>Comments:</t>
  </si>
  <si>
    <t>Chassis Brut, NBL Raw Frame, NBL</t>
  </si>
  <si>
    <t>1170750-RAW  Rev. H</t>
  </si>
  <si>
    <t>TLD - STL</t>
  </si>
  <si>
    <t>Rev. H</t>
  </si>
  <si>
    <t>E250 BR</t>
  </si>
  <si>
    <t>Painting</t>
  </si>
  <si>
    <t>Santhosh</t>
  </si>
  <si>
    <t>Rajesh Goel</t>
  </si>
  <si>
    <t>Engineering</t>
  </si>
  <si>
    <t>Ingenious Engineering</t>
  </si>
  <si>
    <t>PPAP DOCUMENTS</t>
  </si>
  <si>
    <t>PPAP CHECK LIST</t>
  </si>
  <si>
    <t>Doc. No.: 
F-PPAP/CHECK LIST-NBL-1170750-01</t>
  </si>
  <si>
    <t>Prepared By:</t>
  </si>
  <si>
    <t>Checked By:</t>
  </si>
  <si>
    <t>Approved By:</t>
  </si>
  <si>
    <t>Santhosh BG</t>
  </si>
  <si>
    <t>Part Number:</t>
  </si>
  <si>
    <t>1170750-RAW Rev. H</t>
  </si>
  <si>
    <t>TLD STL</t>
  </si>
  <si>
    <t>2 samples submitted</t>
  </si>
  <si>
    <t>1st Principle for Validation</t>
  </si>
  <si>
    <t>MSA-NBL-001</t>
  </si>
  <si>
    <t>CEA-NBL-001</t>
  </si>
  <si>
    <t>PFMEA-NBL-001</t>
  </si>
  <si>
    <t>SPC-NBL-001</t>
  </si>
  <si>
    <t>LAB-NBL-001</t>
  </si>
  <si>
    <t>SMP-NBL-001</t>
  </si>
  <si>
    <t>FP-NBL-001</t>
  </si>
  <si>
    <t>CSR-NBL-001</t>
  </si>
  <si>
    <t>PSW-NBL-001</t>
  </si>
  <si>
    <t>DESIGN RECORD</t>
  </si>
  <si>
    <t>Doc. No.: F-ENG-8.3.2-01
Issue Date: 16-03-2026
Rev. No &amp; Date: 00 &amp; 16-03-26</t>
  </si>
  <si>
    <t>Sl. No.</t>
  </si>
  <si>
    <t>Perticuler</t>
  </si>
  <si>
    <t>Details</t>
  </si>
  <si>
    <t>As per drawing</t>
  </si>
  <si>
    <t>ECN RECORD</t>
  </si>
  <si>
    <t>Rev. H is the initial submission</t>
  </si>
  <si>
    <t>Prepared By : Santhosh BG</t>
  </si>
  <si>
    <t>Reviewed By : Rajesh Goel</t>
  </si>
  <si>
    <t>Approved By : Rajesh Goel</t>
  </si>
  <si>
    <t>Date: 01-04-2026</t>
  </si>
  <si>
    <t>Doc. No.: F-ENG-8.5.6-01
Issue Date: 16-03-2026
Rev. No &amp; Date: 00 &amp; 16-03-26</t>
  </si>
  <si>
    <t>CUSTOMER ENGINEERING APPROVAL</t>
  </si>
  <si>
    <t>Perticular</t>
  </si>
  <si>
    <t>Prepare By:  Santhosh BG</t>
  </si>
  <si>
    <t>Checked By: Rajesh Goel</t>
  </si>
  <si>
    <t>Approved By: Rajesh Goel</t>
  </si>
  <si>
    <t>Date: 1-04-2026</t>
  </si>
  <si>
    <t>Doc. No.: F-ENG-8.6-01
Issue Date: 16-03-2026
Rev. No &amp; Date: 00 &amp; 16-03-26</t>
  </si>
  <si>
    <t>Ingenious Engineering Pvt Ltd</t>
  </si>
  <si>
    <t>NBL</t>
  </si>
  <si>
    <t>ü</t>
  </si>
  <si>
    <t>Initial Submission</t>
  </si>
  <si>
    <t>Level-3</t>
  </si>
  <si>
    <t>Not yet submitted</t>
  </si>
  <si>
    <t>Refer to Check list</t>
  </si>
  <si>
    <t>Under Progress</t>
  </si>
  <si>
    <t>QA Manager</t>
  </si>
  <si>
    <t>DFMEA</t>
  </si>
  <si>
    <t>Project Name:</t>
  </si>
  <si>
    <t>Product / Part Name:</t>
  </si>
  <si>
    <t>DFMEA Start Date:</t>
  </si>
  <si>
    <t>Revision No:</t>
  </si>
  <si>
    <t>Team Members (Cross-functional):</t>
  </si>
  <si>
    <t>Design Responsibility:</t>
  </si>
  <si>
    <t>Doc. No.: F-ENG-6.1-01
Issue Date: 16-03-2026
Rev. No &amp; Date: 00 &amp; 16-03-26</t>
  </si>
  <si>
    <t>Item / Function</t>
  </si>
  <si>
    <t>Potential Failure Mode</t>
  </si>
  <si>
    <t>Potential Effect(s) of Failure</t>
  </si>
  <si>
    <t>Severity (S)</t>
  </si>
  <si>
    <t>Potential Cause(s)</t>
  </si>
  <si>
    <t>Occurrence (O)</t>
  </si>
  <si>
    <t>Current Design Controls (Prevention/Detection)</t>
  </si>
  <si>
    <t>Detection (D)</t>
  </si>
  <si>
    <t>RPN (S×O×D)</t>
  </si>
  <si>
    <t>Recommended Actions</t>
  </si>
  <si>
    <t>Responsibility</t>
  </si>
  <si>
    <t>Target Date</t>
  </si>
  <si>
    <t>Action Taken</t>
  </si>
  <si>
    <t>Revised S/O/D</t>
  </si>
  <si>
    <t>Revision No.:</t>
  </si>
  <si>
    <t xml:space="preserve">   Chassis Brut, NBL Raw Frame, NBL</t>
  </si>
  <si>
    <t xml:space="preserve">   1170750-RAW  Rev. H</t>
  </si>
  <si>
    <t xml:space="preserve">   Rev. No. H</t>
  </si>
  <si>
    <t xml:space="preserve">Rajesh Goel </t>
  </si>
  <si>
    <t>Doc. No.: F-ENG-6.1-01
Issue Date: 16-03-2026
Rev. No. &amp; Date: 00 &amp; 16-03-2026</t>
  </si>
  <si>
    <t>Customer Name:</t>
  </si>
  <si>
    <t>Rev H</t>
  </si>
  <si>
    <t>NA</t>
  </si>
  <si>
    <t>Not in our scope</t>
  </si>
  <si>
    <t>Design Not In Our Scope</t>
  </si>
  <si>
    <t>DFMEA Ref.</t>
  </si>
  <si>
    <t>DFMEA-NBL-001</t>
  </si>
  <si>
    <t>FLOW CHART FOR  -NBL CHASSIS  -1170750 Rev H</t>
  </si>
  <si>
    <t>Item No</t>
  </si>
  <si>
    <t>Part No</t>
  </si>
  <si>
    <t xml:space="preserve">Description </t>
  </si>
  <si>
    <t>Qtr/Str</t>
  </si>
  <si>
    <t>Sketch</t>
  </si>
  <si>
    <t>PROCESS</t>
  </si>
  <si>
    <t>IMAGE Reference</t>
  </si>
  <si>
    <t>LIFTING RING</t>
  </si>
  <si>
    <t xml:space="preserve">PLASMA CUTTING </t>
  </si>
  <si>
    <t>INSPECTION</t>
  </si>
  <si>
    <t>CHMAFERING</t>
  </si>
  <si>
    <t xml:space="preserve">INSPECTION </t>
  </si>
  <si>
    <t>PLASMA CUTTING</t>
  </si>
  <si>
    <t>GUSSET,BEARING SUPPORT</t>
  </si>
  <si>
    <t>HINGE,BATTERY DOOR</t>
  </si>
  <si>
    <t>MACHINING</t>
  </si>
  <si>
    <t>COVERPLATE,REAR TRAVERSE</t>
  </si>
  <si>
    <t>RIGHT SIDEMEMBER</t>
  </si>
  <si>
    <t xml:space="preserve">LASER CUTTING </t>
  </si>
  <si>
    <t xml:space="preserve">TAPPING &amp;
COUNTER DRILLING </t>
  </si>
  <si>
    <t xml:space="preserve">BENDING </t>
  </si>
  <si>
    <t xml:space="preserve">WELDING </t>
  </si>
  <si>
    <t>DRILLING</t>
  </si>
  <si>
    <t>SUPPORT,REAR AXLE</t>
  </si>
  <si>
    <t>RIGHT FENDER</t>
  </si>
  <si>
    <t xml:space="preserve">COUNTER DRILLING </t>
  </si>
  <si>
    <t>PLATEN,REAR AXLE</t>
  </si>
  <si>
    <t>RIGHT SUPPORT,FRONT AXLE</t>
  </si>
  <si>
    <t>CABLE TIE</t>
  </si>
  <si>
    <t xml:space="preserve">BANDSAWCUTTING </t>
  </si>
  <si>
    <t>INSPCETION</t>
  </si>
  <si>
    <t>WELDING</t>
  </si>
  <si>
    <t>SUB ASSEMBLY</t>
  </si>
  <si>
    <t>REAR YOKE,FRAME</t>
  </si>
  <si>
    <t>HOLD CABLES</t>
  </si>
  <si>
    <t>PLATE 1</t>
  </si>
  <si>
    <t>1062283-1</t>
  </si>
  <si>
    <t>BALLAST SUPPORT</t>
  </si>
  <si>
    <t>TAPPING</t>
  </si>
  <si>
    <t>PLATE 2</t>
  </si>
  <si>
    <t>1062283-2</t>
  </si>
  <si>
    <t>REAR LEFT</t>
  </si>
  <si>
    <t>BANDSAW CUTTING</t>
  </si>
  <si>
    <t>REAR TRAVERSE</t>
  </si>
  <si>
    <t>SHEET,ACCESS STEP</t>
  </si>
  <si>
    <t>COUNTER DRILLING  &amp;
TAPPING</t>
  </si>
  <si>
    <t>FRONT SUPPORT,BEARING</t>
  </si>
  <si>
    <t>PIG SUPPORT</t>
  </si>
  <si>
    <t>FRONT YOKE,FRAME</t>
  </si>
  <si>
    <t>PROTECTION,FRONT LEFT</t>
  </si>
  <si>
    <t>1062282-1</t>
  </si>
  <si>
    <t>RIGHT SUPPORT,ELECTRICAL BOX</t>
  </si>
  <si>
    <t>1062282-2</t>
  </si>
  <si>
    <t>FRONT SHEET, FRAME, NBL</t>
  </si>
  <si>
    <t>FRONT TRAVERSE</t>
  </si>
  <si>
    <t>SHEET,WHEEL ARCH,FRONT RIGHT</t>
  </si>
  <si>
    <t>BENDING</t>
  </si>
  <si>
    <t>TRAVERSE,LEFT OUTSIDE</t>
  </si>
  <si>
    <t>WHEEL ARCH,FRONT LEFT</t>
  </si>
  <si>
    <t>TRAVERSE,FRONT SUPPORT BATTERY</t>
  </si>
  <si>
    <t>DRILLING
 &amp;TAPPING</t>
  </si>
  <si>
    <t>LEFT SIDEMEMBER</t>
  </si>
  <si>
    <t>LEVEL STOP</t>
  </si>
  <si>
    <t xml:space="preserve">DRILLING  &amp; TAPPING </t>
  </si>
  <si>
    <t>SUPPORT,REAR LIGHT</t>
  </si>
  <si>
    <t>FIXATION PLATE,LEVEL</t>
  </si>
  <si>
    <t>TRAVERSE FIXATION</t>
  </si>
  <si>
    <t>SHEET,WHEEL ARCH,FRONT LEFT</t>
  </si>
  <si>
    <t xml:space="preserve">TAPPING </t>
  </si>
  <si>
    <t>TRAVERSE,RIGHT OUTSIDE</t>
  </si>
  <si>
    <t>LIGHT SUPPORT</t>
  </si>
  <si>
    <t>SHEET,WHEEL ARCH,REAR LEFT</t>
  </si>
  <si>
    <t>ELECTRIC BOX SUPPORT</t>
  </si>
  <si>
    <t>TRAVERSE,REAR SUPPORT BATTERY</t>
  </si>
  <si>
    <t>REAR RIGHT SHEET,FRAME,NBL</t>
  </si>
  <si>
    <t>GUSSET,REAR TRAVERSE</t>
  </si>
  <si>
    <t>FR SHEET,BAGAGE COMPARTMENT</t>
  </si>
  <si>
    <t>COUNTER DRILLING</t>
  </si>
  <si>
    <t>ROUND,Ø12-LG100</t>
  </si>
  <si>
    <t>TS11,LG105</t>
  </si>
  <si>
    <t>WIRE CLIP</t>
  </si>
  <si>
    <t>TS11,LG220</t>
  </si>
  <si>
    <t>ROUND,CABLE FIXATION,Ø6 Lg: 200</t>
  </si>
  <si>
    <t>BRIDLE,FUEL TANK</t>
  </si>
  <si>
    <t xml:space="preserve">SUB ASSEMBLY </t>
  </si>
  <si>
    <t>FIXING FLAT</t>
  </si>
  <si>
    <t>1062081-1</t>
  </si>
  <si>
    <t>BRAKE HOSE BRACKET</t>
  </si>
  <si>
    <t>1062081-2</t>
  </si>
  <si>
    <t>1212163-1</t>
  </si>
  <si>
    <t>BRIDLE,HYDRAULIC TANK</t>
  </si>
  <si>
    <t>1212163-2</t>
  </si>
  <si>
    <t>1172075-1</t>
  </si>
  <si>
    <t>WHEEL STRAIGHT</t>
  </si>
  <si>
    <t>1196404-1</t>
  </si>
  <si>
    <t>1172075-2</t>
  </si>
  <si>
    <t>BATTERY SUPPORT</t>
  </si>
  <si>
    <t>SHEET,RIGHT FRONT</t>
  </si>
  <si>
    <t>ROUND</t>
  </si>
  <si>
    <t>TS11,LG120</t>
  </si>
  <si>
    <t xml:space="preserve">DRILLING </t>
  </si>
  <si>
    <t>AXLE SUPPORT</t>
  </si>
  <si>
    <t>GUSSET</t>
  </si>
  <si>
    <t>BOP</t>
  </si>
  <si>
    <t>SCREW CHC M12X70L 8.8Gr</t>
  </si>
  <si>
    <t>IDENTIFICATION SHEET</t>
  </si>
  <si>
    <t>SELF LOCKED NUT M12 8.8Gr Zn Plated</t>
  </si>
  <si>
    <t xml:space="preserve">PROTECTION COVER </t>
  </si>
  <si>
    <t>CLOSE CLMAP</t>
  </si>
  <si>
    <t>Date - 13-FEB-2026</t>
  </si>
  <si>
    <t>Prepared  By: SUBRAMANI</t>
  </si>
  <si>
    <t>Checked by:santhosh</t>
  </si>
  <si>
    <t xml:space="preserve">Doc Description : NBL CHASSIS </t>
  </si>
  <si>
    <t>Sheet  No</t>
  </si>
  <si>
    <t>Doc No : IE/FC/1170750-R01</t>
  </si>
  <si>
    <t>Sheet 1 of 1</t>
  </si>
  <si>
    <t>INGENIUOS ENGINEERING PVT. LTD.</t>
  </si>
  <si>
    <t>PFC - 1.Material reciept 2. In coming inspection 3. Storage 4. Nesting 5. CNC gas cutting (Plasma/Oxy) 6. De slagging 7. Stage inspection 8. Bevelling 9. Drilling 10. Bending 11. Roll forming 12. Stage inspection 13. Sub assy tack welding (bought out parts add) 14. Inspection 15. Sub assy full welding 16. inspection 17. Final Tack welding 18. Inspection 19. Final Full welding 20 Finishing / derssing 21. Inspection 22. Shot Blasting 23. Painting (Primer/Final coat paint) 24. Final inspection 25. Packing 26. Delivery</t>
  </si>
  <si>
    <t>Process Step</t>
  </si>
  <si>
    <t>Process Function</t>
  </si>
  <si>
    <t>Current Prevention Controls</t>
  </si>
  <si>
    <t>Current Detection Controls</t>
  </si>
  <si>
    <t>RPN (Risk Priority Number)</t>
  </si>
  <si>
    <t>Action Priority (AP)</t>
  </si>
  <si>
    <t>Responsible Person</t>
  </si>
  <si>
    <t>Revised S</t>
  </si>
  <si>
    <t>Revised O</t>
  </si>
  <si>
    <t>Revised D</t>
  </si>
  <si>
    <t>Revised AP</t>
  </si>
  <si>
    <t>Revision No</t>
  </si>
  <si>
    <t>Revision Date</t>
  </si>
  <si>
    <t>1. Material Receipt</t>
  </si>
  <si>
    <t>Receive raw material as per PO</t>
  </si>
  <si>
    <t>Wrong material grade received</t>
  </si>
  <si>
    <t>Structural failure in final assembly</t>
  </si>
  <si>
    <t>Supplier mix-up</t>
  </si>
  <si>
    <t>Introduce PMI testing for critical grades</t>
  </si>
  <si>
    <t>Third Party Material Testing</t>
  </si>
  <si>
    <t>Medium</t>
  </si>
  <si>
    <t>QA Inspector</t>
  </si>
  <si>
    <t>Completed</t>
  </si>
  <si>
    <t>Rev0</t>
  </si>
  <si>
    <t>Incorrect thickness</t>
  </si>
  <si>
    <t>Wrong Supply / Mix up</t>
  </si>
  <si>
    <t>Incoming inspection checklist</t>
  </si>
  <si>
    <t>100% Thickness Verification</t>
  </si>
  <si>
    <t>Fake / altered MTC</t>
  </si>
  <si>
    <t>Defective Material/Ethics Breach</t>
  </si>
  <si>
    <t xml:space="preserve">Wrong Report </t>
  </si>
  <si>
    <t>MTC Verification</t>
  </si>
  <si>
    <t>High</t>
  </si>
  <si>
    <t>MTC authentication (QR verification / supplier validation)</t>
  </si>
  <si>
    <t>Damaged material in transit</t>
  </si>
  <si>
    <t>Unable to USE the material</t>
  </si>
  <si>
    <t>No proper care for PHST 
(Packing, handling, storage and Transportation)</t>
  </si>
  <si>
    <t>100% Visual inspection at the time of Reciept</t>
  </si>
  <si>
    <t>Visual Inspection</t>
  </si>
  <si>
    <t>Transit damage checklist &amp; photo documentation</t>
  </si>
  <si>
    <t>2. Incoming Inspection</t>
  </si>
  <si>
    <t>Verify material compliance</t>
  </si>
  <si>
    <t>Defective material accepted</t>
  </si>
  <si>
    <t>Downstream process failure</t>
  </si>
  <si>
    <t>Incomplete inspection</t>
  </si>
  <si>
    <t>Visual &amp; dimensional check</t>
  </si>
  <si>
    <t>Introduce CTQ checklist &amp; sampling plan</t>
  </si>
  <si>
    <t>QA Engineer</t>
  </si>
  <si>
    <t>Surface cracks missed</t>
  </si>
  <si>
    <t>UT testing for thick plates</t>
  </si>
  <si>
    <t>QA/QC</t>
  </si>
  <si>
    <t>Lamination not detected</t>
  </si>
  <si>
    <t>Surface MPI for critical components</t>
  </si>
  <si>
    <t>Hardness mismatch</t>
  </si>
  <si>
    <t>Thirdy party verification</t>
  </si>
  <si>
    <t>Incorrect heat number recording</t>
  </si>
  <si>
    <t>Heat number stamping verification log</t>
  </si>
  <si>
    <t>3. Storage</t>
  </si>
  <si>
    <t>Preserve and segregate material</t>
  </si>
  <si>
    <t>Material mix-up</t>
  </si>
  <si>
    <t>Traceability loss</t>
  </si>
  <si>
    <t>Improper tagging</t>
  </si>
  <si>
    <t>Heat number tagging</t>
  </si>
  <si>
    <t>Store audit</t>
  </si>
  <si>
    <t>Color coding by grade</t>
  </si>
  <si>
    <t>Stores Incharge</t>
  </si>
  <si>
    <t>Heat number mix-up</t>
  </si>
  <si>
    <t>Storage Procedure</t>
  </si>
  <si>
    <t>Grade-wise rack segregation</t>
  </si>
  <si>
    <t>Rust formation</t>
  </si>
  <si>
    <t>Material Rejected</t>
  </si>
  <si>
    <t>Improper Handling</t>
  </si>
  <si>
    <t>Rust preventive oil application</t>
  </si>
  <si>
    <t>Mechanical damage</t>
  </si>
  <si>
    <t>Covered storage area</t>
  </si>
  <si>
    <t>FIFO not followed</t>
  </si>
  <si>
    <t>Traceability loss/Physical decay</t>
  </si>
  <si>
    <t>FIFO tagging system</t>
  </si>
  <si>
    <t>4. Nesting</t>
  </si>
  <si>
    <t>Optimize material cutting layout</t>
  </si>
  <si>
    <t>Wrong nesting program</t>
  </si>
  <si>
    <t>Dimensional deviation</t>
  </si>
  <si>
    <t>Programming error</t>
  </si>
  <si>
    <t>Program approval checklist</t>
  </si>
  <si>
    <t>First-piece inspection</t>
  </si>
  <si>
    <t>Software validation checklist</t>
  </si>
  <si>
    <t>Production Engg</t>
  </si>
  <si>
    <t>Scale error in CNC software</t>
  </si>
  <si>
    <t>Nesting Error</t>
  </si>
  <si>
    <t>Software validation audit</t>
  </si>
  <si>
    <t>Scrap optimization compromising tolerance</t>
  </si>
  <si>
    <t>Improper consideration during dwg</t>
  </si>
  <si>
    <t>First-piece approval mandatory</t>
  </si>
  <si>
    <t>Drawing revision mismatch</t>
  </si>
  <si>
    <t>Wrong drawing refered</t>
  </si>
  <si>
    <t>Revision-controlled drawing release system</t>
  </si>
  <si>
    <t>5. CNC Gas Cutting</t>
  </si>
  <si>
    <t>Cut plates to required shape</t>
  </si>
  <si>
    <t>Wrong dimension</t>
  </si>
  <si>
    <t>Fit-up issue</t>
  </si>
  <si>
    <t>Wrong parameter setting</t>
  </si>
  <si>
    <t>Machine parameter SOP</t>
  </si>
  <si>
    <t>First-off inspection</t>
  </si>
  <si>
    <t>Periodic machine calibration</t>
  </si>
  <si>
    <t>Maintenance</t>
  </si>
  <si>
    <t>Machine parameter validation sheet</t>
  </si>
  <si>
    <t>Excess HAZ</t>
  </si>
  <si>
    <t>Distortion</t>
  </si>
  <si>
    <t>Nozzle inspection before shift</t>
  </si>
  <si>
    <t>Dross adhesion</t>
  </si>
  <si>
    <t>First-off inspection approval</t>
  </si>
  <si>
    <t>Edge cracking</t>
  </si>
  <si>
    <t>Strength Failure/Improper weld</t>
  </si>
  <si>
    <t>Quarterly machine calibration</t>
  </si>
  <si>
    <t>6. De-slagging</t>
  </si>
  <si>
    <t>Remove slag post cutting</t>
  </si>
  <si>
    <t>Slag residue left</t>
  </si>
  <si>
    <t>Weld defect</t>
  </si>
  <si>
    <t>Improper cleaning</t>
  </si>
  <si>
    <t>Operator training</t>
  </si>
  <si>
    <t>Visual check</t>
  </si>
  <si>
    <t>100% Visual Inspection</t>
  </si>
  <si>
    <t>Supervisor</t>
  </si>
  <si>
    <t>Over grinding reducing thickness</t>
  </si>
  <si>
    <t>Weld defect/GAP</t>
  </si>
  <si>
    <t>Uneven surface</t>
  </si>
  <si>
    <t>Sharp edges not removed</t>
  </si>
  <si>
    <t>SAFETY Issue</t>
  </si>
  <si>
    <t>7. Stage Inspection</t>
  </si>
  <si>
    <t>Verify cut dimensions</t>
  </si>
  <si>
    <t>Assembly misfit</t>
  </si>
  <si>
    <t>Inspection oversight</t>
  </si>
  <si>
    <t>Inspection format</t>
  </si>
  <si>
    <t>QA verification</t>
  </si>
  <si>
    <t>Double verification for CTQ</t>
  </si>
  <si>
    <t>QA</t>
  </si>
  <si>
    <t>8. Bevelling</t>
  </si>
  <si>
    <t>Prepare weld joint angle</t>
  </si>
  <si>
    <t>Incomplete penetration</t>
  </si>
  <si>
    <t>Improper setup</t>
  </si>
  <si>
    <t>Bevel SOP</t>
  </si>
  <si>
    <t>Angle gauge check</t>
  </si>
  <si>
    <t>Bevel gauge calibration</t>
  </si>
  <si>
    <t>Incorrect bevel angle</t>
  </si>
  <si>
    <t>Root face variation</t>
  </si>
  <si>
    <t>Inspection Check list</t>
  </si>
  <si>
    <t>Surface contamination</t>
  </si>
  <si>
    <t>Excessive material remove</t>
  </si>
  <si>
    <t>9. Drilling</t>
  </si>
  <si>
    <t>Create mounting holes</t>
  </si>
  <si>
    <t>Hole misalignment</t>
  </si>
  <si>
    <t>Assembly mismatch</t>
  </si>
  <si>
    <t>Fixture error</t>
  </si>
  <si>
    <t>Jig validation schedule</t>
  </si>
  <si>
    <t>Dimensional check</t>
  </si>
  <si>
    <t>Periodic jig validation</t>
  </si>
  <si>
    <t>Production</t>
  </si>
  <si>
    <t>Wrong hole diameter</t>
  </si>
  <si>
    <t>Wrong dril used</t>
  </si>
  <si>
    <t>Refer to drawing</t>
  </si>
  <si>
    <t>Burr formation</t>
  </si>
  <si>
    <t>Assembly Error</t>
  </si>
  <si>
    <t>Tool wear out</t>
  </si>
  <si>
    <t>Tool Check sheet</t>
  </si>
  <si>
    <t>Jig wear-out</t>
  </si>
  <si>
    <t>Periodic fixture calibration</t>
  </si>
  <si>
    <t>10. Bending</t>
  </si>
  <si>
    <t>Form material as per drawing</t>
  </si>
  <si>
    <t>Over bending/crack</t>
  </si>
  <si>
    <t>Structural rejection</t>
  </si>
  <si>
    <t>Improper press setting</t>
  </si>
  <si>
    <t>Press brake SOP</t>
  </si>
  <si>
    <t>Press brake load chart display</t>
  </si>
  <si>
    <t>Load chart display</t>
  </si>
  <si>
    <t>Springback not compensated</t>
  </si>
  <si>
    <t>Trial bend verification</t>
  </si>
  <si>
    <t>Crack at bend area</t>
  </si>
  <si>
    <t>Material bend radius check</t>
  </si>
  <si>
    <t>Incorrect bend sequence</t>
  </si>
  <si>
    <t>Operator skill matrix review</t>
  </si>
  <si>
    <t>11. Roll Forming</t>
  </si>
  <si>
    <t>Roll plates to curvature</t>
  </si>
  <si>
    <t>Ovality/distortion</t>
  </si>
  <si>
    <t>Improper rolling sequence</t>
  </si>
  <si>
    <t>Rolling procedure</t>
  </si>
  <si>
    <t>Template check</t>
  </si>
  <si>
    <t>Fixture support improvement</t>
  </si>
  <si>
    <t>12. Stage Inspection</t>
  </si>
  <si>
    <t>Check formed parts</t>
  </si>
  <si>
    <t>Deviation not detected</t>
  </si>
  <si>
    <t>Downstream failure</t>
  </si>
  <si>
    <t>Inspection lapse</t>
  </si>
  <si>
    <t>Inspection checklist</t>
  </si>
  <si>
    <t>Training refresh</t>
  </si>
  <si>
    <t>13. Sub Assy Tack Welding</t>
  </si>
  <si>
    <t>Align parts</t>
  </si>
  <si>
    <t>Misalignment</t>
  </si>
  <si>
    <t>Dimensional error</t>
  </si>
  <si>
    <t>Improper fit-up</t>
  </si>
  <si>
    <t>Tack welding SOP</t>
  </si>
  <si>
    <t>Stage inspection</t>
  </si>
  <si>
    <t>Fixture locking system</t>
  </si>
  <si>
    <t>Inadequate tack size</t>
  </si>
  <si>
    <t>Fit-up clearance inspection</t>
  </si>
  <si>
    <t>Improper weld sequence</t>
  </si>
  <si>
    <t>Mandatory stage QA approval</t>
  </si>
  <si>
    <t>Fixture looseness</t>
  </si>
  <si>
    <t>Fixture preventive maintenance</t>
  </si>
  <si>
    <t>14. Inspection</t>
  </si>
  <si>
    <t>Verify tack assembly</t>
  </si>
  <si>
    <t>Alignment error missed</t>
  </si>
  <si>
    <t>Final distortion</t>
  </si>
  <si>
    <t>Inspection report</t>
  </si>
  <si>
    <t>QA check</t>
  </si>
  <si>
    <t>CTQ focus inspection</t>
  </si>
  <si>
    <t>15. Sub Assy Full Welding</t>
  </si>
  <si>
    <t>Complete weld joints</t>
  </si>
  <si>
    <t>Lack of fusion/porosity</t>
  </si>
  <si>
    <t>Structural failure</t>
  </si>
  <si>
    <t>Incorrect welding parameters</t>
  </si>
  <si>
    <t>WPS &amp; Welder qualification</t>
  </si>
  <si>
    <t>Visual + NDT</t>
  </si>
  <si>
    <t>WPS</t>
  </si>
  <si>
    <t>Welding Engg</t>
  </si>
  <si>
    <t>Undercut</t>
  </si>
  <si>
    <t>Interpass temperature log</t>
  </si>
  <si>
    <t>Slag inclusion</t>
  </si>
  <si>
    <t>Welding parameter recording sheet</t>
  </si>
  <si>
    <t>16. Inspection</t>
  </si>
  <si>
    <t>NDT inspection</t>
  </si>
  <si>
    <t>Defect missed</t>
  </si>
  <si>
    <t>Field failure</t>
  </si>
  <si>
    <t>Improper NDT</t>
  </si>
  <si>
    <t>Certified NDT personnel</t>
  </si>
  <si>
    <t>NDT report review</t>
  </si>
  <si>
    <t>Third-party audit</t>
  </si>
  <si>
    <t>17. Final Tack Welding</t>
  </si>
  <si>
    <t>Final alignment before welding</t>
  </si>
  <si>
    <t>Dimensional nonconformance</t>
  </si>
  <si>
    <t>Improper clamping</t>
  </si>
  <si>
    <t>Fixture SOP</t>
  </si>
  <si>
    <t>Fixture redesign</t>
  </si>
  <si>
    <t>18. Inspection</t>
  </si>
  <si>
    <t>Verify alignment</t>
  </si>
  <si>
    <t>Error not detected</t>
  </si>
  <si>
    <t>Assembly failure</t>
  </si>
  <si>
    <t>QA approval</t>
  </si>
  <si>
    <t>Double inspection</t>
  </si>
  <si>
    <t>19. Final Full Welding</t>
  </si>
  <si>
    <t>Complete final weld</t>
  </si>
  <si>
    <t>Distortion beyond tolerance</t>
  </si>
  <si>
    <t>Dimensional rejection</t>
  </si>
  <si>
    <t>Weld sequence SOP</t>
  </si>
  <si>
    <t>Dimensional inspection</t>
  </si>
  <si>
    <t>Distortion control training</t>
  </si>
  <si>
    <t>20. Finishing/Dressing</t>
  </si>
  <si>
    <t>Grind &amp; smooth welds</t>
  </si>
  <si>
    <t>Over grinding</t>
  </si>
  <si>
    <t>Reduced weld strength</t>
  </si>
  <si>
    <t>Excess grinding</t>
  </si>
  <si>
    <t>Grinding SOP</t>
  </si>
  <si>
    <t>Visual inspection</t>
  </si>
  <si>
    <t>Grinding limit marking</t>
  </si>
  <si>
    <t>21. Inspection</t>
  </si>
  <si>
    <t>Missed CTQ dimension</t>
  </si>
  <si>
    <t>Customer rejection</t>
  </si>
  <si>
    <t>Final inspection format</t>
  </si>
  <si>
    <t>QA sign-off</t>
  </si>
  <si>
    <t>CTQ highlighted drawing</t>
  </si>
  <si>
    <t>22. Shot Blasting</t>
  </si>
  <si>
    <t>Surface preparation</t>
  </si>
  <si>
    <t>Inadequate surface profile</t>
  </si>
  <si>
    <t>Paint adhesion failure</t>
  </si>
  <si>
    <t>Improper blasting pressure</t>
  </si>
  <si>
    <t>Blasting parameter sheet</t>
  </si>
  <si>
    <t>Profile gauge check (Comparator)</t>
  </si>
  <si>
    <t>Surface roughness log</t>
  </si>
  <si>
    <t>Contamination</t>
  </si>
  <si>
    <t>Paint Peel off</t>
  </si>
  <si>
    <t>Uneven blasting</t>
  </si>
  <si>
    <t>Media contamination</t>
  </si>
  <si>
    <t>23. Painting</t>
  </si>
  <si>
    <t>Apply primer/final coat</t>
  </si>
  <si>
    <t>Low DFT</t>
  </si>
  <si>
    <t>Corrosion risk</t>
  </si>
  <si>
    <t>Improper application</t>
  </si>
  <si>
    <t>Painting SOP</t>
  </si>
  <si>
    <t>DFT measurement</t>
  </si>
  <si>
    <t>Curing time monitoring</t>
  </si>
  <si>
    <t>Painting Supervisor</t>
  </si>
  <si>
    <t>High DFT (sagging)</t>
  </si>
  <si>
    <t>Sagginig</t>
  </si>
  <si>
    <t>Improper curing</t>
  </si>
  <si>
    <t>Improper curing time</t>
  </si>
  <si>
    <t>Visual Check</t>
  </si>
  <si>
    <t>Contaminated surface</t>
  </si>
  <si>
    <t>Paint quality not OK</t>
  </si>
  <si>
    <t>Dusty Environment</t>
  </si>
  <si>
    <t>24. Final Inspection</t>
  </si>
  <si>
    <t>Verify finished product</t>
  </si>
  <si>
    <t>Undetected defect</t>
  </si>
  <si>
    <t>Final QA checklist</t>
  </si>
  <si>
    <t>QA Manager approval</t>
  </si>
  <si>
    <t>Pre-dispatch audit</t>
  </si>
  <si>
    <t>25. Packing</t>
  </si>
  <si>
    <t>Protect product for shipment</t>
  </si>
  <si>
    <t>Transit damage</t>
  </si>
  <si>
    <t>Customer complaint</t>
  </si>
  <si>
    <t>Improper packing</t>
  </si>
  <si>
    <t>Packing checklist</t>
  </si>
  <si>
    <t>Visual verification</t>
  </si>
  <si>
    <t>Shock indicator usage</t>
  </si>
  <si>
    <t>Stores</t>
  </si>
  <si>
    <t>26. Delivery</t>
  </si>
  <si>
    <t>Dispatch correct product</t>
  </si>
  <si>
    <t>Wrong part dispatched</t>
  </si>
  <si>
    <t>Major escalation</t>
  </si>
  <si>
    <t>Dispatch error</t>
  </si>
  <si>
    <t>Dispatch cross verification</t>
  </si>
  <si>
    <t>Document review</t>
  </si>
  <si>
    <t>Barcode system</t>
  </si>
  <si>
    <t>Doc. No.: F-ENG-6.1-02 R.00 &amp; 16-03-2026</t>
  </si>
  <si>
    <t>PFMEA - GENERAL PROCESS- Part Name: Chassis Brut, NBL Raw Frame, NBL, Part No. 1170750-RAW Rev H</t>
  </si>
  <si>
    <t>Comments-</t>
  </si>
  <si>
    <t>Inspected By:</t>
  </si>
  <si>
    <t>vernier</t>
  </si>
  <si>
    <t>±1</t>
  </si>
  <si>
    <t>Ref. Dimension</t>
  </si>
  <si>
    <t>±2</t>
  </si>
  <si>
    <t>Coupe T-T</t>
  </si>
  <si>
    <t>MT</t>
  </si>
  <si>
    <t>Coupe AM-AM</t>
  </si>
  <si>
    <t>+1
-0</t>
  </si>
  <si>
    <t>BP</t>
  </si>
  <si>
    <t>±1°</t>
  </si>
  <si>
    <t>1.5°</t>
  </si>
  <si>
    <t>Detail F</t>
  </si>
  <si>
    <t>Tol</t>
  </si>
  <si>
    <t>Dim</t>
  </si>
  <si>
    <t>Actual Dimension (F/W)</t>
  </si>
  <si>
    <t>Actual Dimension (T/W)</t>
  </si>
  <si>
    <t>Instrument Used</t>
  </si>
  <si>
    <t>Design Spec.</t>
  </si>
  <si>
    <t>Parameter Description</t>
  </si>
  <si>
    <t>Sl no</t>
  </si>
  <si>
    <t>NBL Chassis</t>
  </si>
  <si>
    <t>Part name:</t>
  </si>
  <si>
    <t>1170750 Rev H</t>
  </si>
  <si>
    <t>TLD Maini</t>
  </si>
  <si>
    <t xml:space="preserve"> Inspection report</t>
  </si>
  <si>
    <t>Doc No: F-8.6-02/R0</t>
  </si>
  <si>
    <t>Ingenious engineering Pvt Ltd</t>
  </si>
  <si>
    <t xml:space="preserve">Comments-
</t>
  </si>
  <si>
    <t>45°</t>
  </si>
  <si>
    <t>Angle</t>
  </si>
  <si>
    <t>127 A</t>
  </si>
  <si>
    <t>VC</t>
  </si>
  <si>
    <t>±0.5</t>
  </si>
  <si>
    <t>Coupe E-E</t>
  </si>
  <si>
    <t>±3</t>
  </si>
  <si>
    <t>Coupe C-C</t>
  </si>
  <si>
    <t>130 int</t>
  </si>
  <si>
    <t>170 int</t>
  </si>
  <si>
    <t>Side View</t>
  </si>
  <si>
    <t>±4</t>
  </si>
  <si>
    <t>±5</t>
  </si>
  <si>
    <t>±6</t>
  </si>
  <si>
    <t>2060 Ext</t>
  </si>
  <si>
    <t>Top View</t>
  </si>
  <si>
    <t>4998 Ext</t>
  </si>
  <si>
    <t>1399 Ext</t>
  </si>
  <si>
    <t>60 B</t>
  </si>
  <si>
    <t>60 A</t>
  </si>
  <si>
    <t>30 Int</t>
  </si>
  <si>
    <t>Ref.Dimension</t>
  </si>
  <si>
    <t>COUPE B-B</t>
  </si>
  <si>
    <t>1239 Int</t>
  </si>
  <si>
    <t xml:space="preserve"> </t>
  </si>
  <si>
    <t>Coupe A-A</t>
  </si>
  <si>
    <t>RANGE</t>
  </si>
  <si>
    <t>R-BAR</t>
  </si>
  <si>
    <t>L.C.L.</t>
  </si>
  <si>
    <t>U.C.L.</t>
  </si>
  <si>
    <r>
      <t>U.C.L.</t>
    </r>
    <r>
      <rPr>
        <b/>
        <sz val="10"/>
        <color indexed="10"/>
        <rFont val="Arial"/>
        <family val="2"/>
      </rPr>
      <t xml:space="preserve"> </t>
    </r>
  </si>
  <si>
    <t>X-BAR</t>
  </si>
  <si>
    <t>AVG.</t>
  </si>
  <si>
    <t>AR</t>
  </si>
  <si>
    <t>PREPARED BY:-</t>
  </si>
  <si>
    <t>Cpk={1-K}xCp)=</t>
  </si>
  <si>
    <t>REMARKS: -</t>
  </si>
  <si>
    <r>
      <t>Cp=(S/6</t>
    </r>
    <r>
      <rPr>
        <b/>
        <sz val="10"/>
        <color indexed="10"/>
        <rFont val="Bookman Old Style"/>
        <family val="1"/>
      </rPr>
      <t>s</t>
    </r>
    <r>
      <rPr>
        <b/>
        <sz val="10"/>
        <color indexed="10"/>
        <rFont val="Arial"/>
        <family val="2"/>
      </rPr>
      <t>)=</t>
    </r>
  </si>
  <si>
    <r>
      <t>Std.Dev."</t>
    </r>
    <r>
      <rPr>
        <b/>
        <sz val="10"/>
        <color indexed="10"/>
        <rFont val="Bookman Old Style"/>
        <family val="1"/>
      </rPr>
      <t>s</t>
    </r>
    <r>
      <rPr>
        <b/>
        <sz val="10"/>
        <color indexed="10"/>
        <rFont val="Arial"/>
        <family val="2"/>
      </rPr>
      <t>"=</t>
    </r>
    <r>
      <rPr>
        <b/>
        <sz val="10"/>
        <color indexed="10"/>
        <rFont val="Bookshelf Symbol 5"/>
        <charset val="2"/>
      </rPr>
      <t/>
    </r>
  </si>
  <si>
    <r>
      <t>L.C.L.</t>
    </r>
    <r>
      <rPr>
        <sz val="6"/>
        <rFont val="Arial"/>
        <family val="2"/>
      </rPr>
      <t>RBAR</t>
    </r>
    <r>
      <rPr>
        <sz val="10"/>
        <rFont val="Arial"/>
        <family val="2"/>
      </rPr>
      <t xml:space="preserve"> =</t>
    </r>
  </si>
  <si>
    <r>
      <t>U.C.L.</t>
    </r>
    <r>
      <rPr>
        <sz val="6"/>
        <rFont val="Arial"/>
        <family val="2"/>
      </rPr>
      <t>RBAR</t>
    </r>
    <r>
      <rPr>
        <sz val="10"/>
        <rFont val="Arial"/>
        <family val="2"/>
      </rPr>
      <t xml:space="preserve"> =</t>
    </r>
  </si>
  <si>
    <r>
      <t>L.C.L.</t>
    </r>
    <r>
      <rPr>
        <sz val="6"/>
        <rFont val="Arial"/>
        <family val="2"/>
      </rPr>
      <t>XBAR</t>
    </r>
    <r>
      <rPr>
        <sz val="10"/>
        <rFont val="Arial"/>
        <family val="2"/>
      </rPr>
      <t xml:space="preserve"> =</t>
    </r>
  </si>
  <si>
    <r>
      <t>U.C.L.</t>
    </r>
    <r>
      <rPr>
        <sz val="6"/>
        <rFont val="Arial"/>
        <family val="2"/>
      </rPr>
      <t xml:space="preserve">XBAR </t>
    </r>
    <r>
      <rPr>
        <sz val="10"/>
        <rFont val="Arial"/>
        <family val="2"/>
      </rPr>
      <t>=</t>
    </r>
  </si>
  <si>
    <t>Shift Of 'X-BAR' from 'D' =</t>
  </si>
  <si>
    <t>No. of readings=</t>
  </si>
  <si>
    <t>Starting Point =</t>
  </si>
  <si>
    <t>Selecting no. of classes =</t>
  </si>
  <si>
    <t>Interval =</t>
  </si>
  <si>
    <t>Design Centre ( D ) =</t>
  </si>
  <si>
    <t>CU. FREQ.</t>
  </si>
  <si>
    <t>FREQ.</t>
  </si>
  <si>
    <t>INTERVAL</t>
  </si>
  <si>
    <t>Index (K)={2 x (D-XBAR) / S}=</t>
  </si>
  <si>
    <t>Specification Width(S) =</t>
  </si>
  <si>
    <t>Process Width ( P ) =</t>
  </si>
  <si>
    <t>NOS.</t>
  </si>
  <si>
    <t xml:space="preserve">NO. OF PARTS BELOW L.T.L. = </t>
  </si>
  <si>
    <t>X - BAR =</t>
  </si>
  <si>
    <t xml:space="preserve">NO. OF PARTS ABOVE U.T.L. = </t>
  </si>
  <si>
    <t>R - BAR =</t>
  </si>
  <si>
    <t>Xmin.=</t>
  </si>
  <si>
    <r>
      <t>X</t>
    </r>
    <r>
      <rPr>
        <sz val="6"/>
        <rFont val="Arial"/>
        <family val="2"/>
      </rPr>
      <t>SMALL</t>
    </r>
  </si>
  <si>
    <t>NO.OF NON CONFORMING PART =</t>
  </si>
  <si>
    <t>Xmax.=</t>
  </si>
  <si>
    <r>
      <t>X</t>
    </r>
    <r>
      <rPr>
        <sz val="6"/>
        <rFont val="Arial"/>
        <family val="2"/>
      </rPr>
      <t>LARGE</t>
    </r>
  </si>
  <si>
    <t>FOR HISTOGRAM</t>
  </si>
  <si>
    <t>CALCULATIONS: -</t>
  </si>
  <si>
    <t>2.110</t>
  </si>
  <si>
    <t>0.590</t>
  </si>
  <si>
    <t>5</t>
  </si>
  <si>
    <t>2.230</t>
  </si>
  <si>
    <t>0.730</t>
  </si>
  <si>
    <t>4</t>
  </si>
  <si>
    <t>2.570</t>
  </si>
  <si>
    <t>1.020</t>
  </si>
  <si>
    <t>3</t>
  </si>
  <si>
    <t>L.T.L.</t>
  </si>
  <si>
    <t>3.270</t>
  </si>
  <si>
    <t>1.880</t>
  </si>
  <si>
    <t>2</t>
  </si>
  <si>
    <t>2.560</t>
  </si>
  <si>
    <t>1</t>
  </si>
  <si>
    <t>D4</t>
  </si>
  <si>
    <t>A2</t>
  </si>
  <si>
    <t>D2</t>
  </si>
  <si>
    <t>SAMPLE</t>
  </si>
  <si>
    <t>U.T.L.</t>
  </si>
  <si>
    <t>SNO.</t>
  </si>
  <si>
    <t>DATA COLLECTION: -</t>
  </si>
  <si>
    <t>25NOS</t>
  </si>
  <si>
    <t>QTY.</t>
  </si>
  <si>
    <t>D.C. NO.</t>
  </si>
  <si>
    <t>NO.OF DECIMALS:</t>
  </si>
  <si>
    <t>Machining</t>
  </si>
  <si>
    <t>OPERATION:</t>
  </si>
  <si>
    <t>25 NOS.</t>
  </si>
  <si>
    <t>SAMPLE SIZE:</t>
  </si>
  <si>
    <t>07-05-2025</t>
  </si>
  <si>
    <t>SPM</t>
  </si>
  <si>
    <t>MACHINE:</t>
  </si>
  <si>
    <t>ø76-0.460</t>
  </si>
  <si>
    <t>SPECIFIC:</t>
  </si>
  <si>
    <t>PART NO.:</t>
  </si>
  <si>
    <t>SUPPLIER</t>
  </si>
  <si>
    <t>L.COUNT:</t>
  </si>
  <si>
    <t>Micrometer</t>
  </si>
  <si>
    <t>INSTRUMENT:</t>
  </si>
  <si>
    <t>Pin, D76, 1 Level</t>
  </si>
  <si>
    <t>PART NAME:</t>
  </si>
  <si>
    <t>STATISTICAL PROCESS CONTROL STUDY</t>
  </si>
  <si>
    <t>Doc No. F-QC-9.1.1-02
Issue Date: 01-03-2023
Revision No. 00</t>
  </si>
  <si>
    <t>INGENIOUS ENGINNERING PVT. LTD.</t>
  </si>
  <si>
    <t>.</t>
  </si>
  <si>
    <t>Cpk =</t>
  </si>
  <si>
    <t>Cp =</t>
  </si>
  <si>
    <t>Mean</t>
  </si>
  <si>
    <t>LCL</t>
  </si>
  <si>
    <t>LSL</t>
  </si>
  <si>
    <t>UCL</t>
  </si>
  <si>
    <t>USL</t>
  </si>
  <si>
    <t>Data</t>
  </si>
  <si>
    <t>Sl No.</t>
  </si>
  <si>
    <t xml:space="preserve">Ingenious engineering </t>
  </si>
  <si>
    <t>Process owner</t>
  </si>
  <si>
    <t>Operation</t>
  </si>
  <si>
    <t>Machine</t>
  </si>
  <si>
    <t>ø76-0.465</t>
  </si>
  <si>
    <t>Specification</t>
  </si>
  <si>
    <t>Part No.</t>
  </si>
  <si>
    <t>Sample size (N)</t>
  </si>
  <si>
    <t>Least Count</t>
  </si>
  <si>
    <t>Instrument</t>
  </si>
  <si>
    <t>INGENIOUS ENGINEERING PVT. LTD.</t>
  </si>
  <si>
    <t>Material Specification / Grade</t>
  </si>
  <si>
    <t>Observed material Size</t>
  </si>
  <si>
    <t>Mill T.C No. and Date</t>
  </si>
  <si>
    <t>Heat No</t>
  </si>
  <si>
    <t>Plate No</t>
  </si>
  <si>
    <t>Material Identification Number</t>
  </si>
  <si>
    <t>Lab Report No.</t>
  </si>
  <si>
    <t>Date :</t>
  </si>
  <si>
    <t>INGENIOUS ENGINEERING</t>
  </si>
  <si>
    <t>RAW MATERIAL DETAILS</t>
  </si>
  <si>
    <r>
      <t>Remarks:</t>
    </r>
    <r>
      <rPr>
        <sz val="10"/>
        <rFont val="Arial"/>
        <family val="2"/>
      </rPr>
      <t xml:space="preserve">  </t>
    </r>
  </si>
  <si>
    <t>Checked by:</t>
  </si>
  <si>
    <t xml:space="preserve">IE QA (Name &amp; Sign): </t>
  </si>
  <si>
    <t>Supplier Name:</t>
  </si>
  <si>
    <t>Code No:</t>
  </si>
  <si>
    <t>Approved by:</t>
  </si>
  <si>
    <t>MATERIAL PERFORMANCE TEST RESULTS (RM TEST REPORTS)</t>
  </si>
  <si>
    <t>Required Size as per PO</t>
  </si>
  <si>
    <t>Qty. (Nos.)</t>
  </si>
  <si>
    <t>Drawing Rev. No.</t>
  </si>
  <si>
    <t>Other ref. If any</t>
  </si>
  <si>
    <t>IE QA HOD (Name &amp; Sign):</t>
  </si>
  <si>
    <t>Customer Verification:</t>
  </si>
  <si>
    <t>Customer Witnesse (Name &amp; Sign):</t>
  </si>
  <si>
    <t>Doc. No: F-QC-8.4.2-03
Issue Date:16-03-2026
Rev. No. &amp; Date: R0 &amp; 16-03-2026</t>
  </si>
  <si>
    <t>Revision - H</t>
  </si>
  <si>
    <t>SL 
NO.</t>
  </si>
  <si>
    <t>DESCRIPTION</t>
  </si>
  <si>
    <t>SERIAL 
NO.</t>
  </si>
  <si>
    <t>IE -ID-NO</t>
  </si>
  <si>
    <t>MAKE</t>
  </si>
  <si>
    <t>CALIBRATION
 FREQUENCY</t>
  </si>
  <si>
    <t>CALIBRATED ON</t>
  </si>
  <si>
    <t>CALIBRATION DUE</t>
  </si>
  <si>
    <t>LOCATION</t>
  </si>
  <si>
    <t>REMARKS</t>
  </si>
  <si>
    <t>Mitutoyo</t>
  </si>
  <si>
    <t>1 Year</t>
  </si>
  <si>
    <t>Instruments cuboard</t>
  </si>
  <si>
    <t>VERNIER CALIPER</t>
  </si>
  <si>
    <t>0-600mm</t>
  </si>
  <si>
    <t>IE-VC-01</t>
  </si>
  <si>
    <t>BEVEL PROTRACTOR</t>
  </si>
  <si>
    <r>
      <t>0-360</t>
    </r>
    <r>
      <rPr>
        <sz val="11"/>
        <color theme="1"/>
        <rFont val="Calibri"/>
        <family val="2"/>
      </rPr>
      <t>°</t>
    </r>
  </si>
  <si>
    <t>IE-BP-01</t>
  </si>
  <si>
    <t>KRISTEEL</t>
  </si>
  <si>
    <t>DIGITAL VERINER CALIPER</t>
  </si>
  <si>
    <t>0-1500mm</t>
  </si>
  <si>
    <t>IE-DVC-01</t>
  </si>
  <si>
    <t>TPG</t>
  </si>
  <si>
    <t>M10X1.5 6H</t>
  </si>
  <si>
    <t>DU-5921/DU-6095</t>
  </si>
  <si>
    <t>IE-TPG-01</t>
  </si>
  <si>
    <t>Size control</t>
  </si>
  <si>
    <t>M12X1.75 6H</t>
  </si>
  <si>
    <t>DU-9306/DU-9354</t>
  </si>
  <si>
    <t>IE-TPG-02</t>
  </si>
  <si>
    <t>SHOTBLASTING COMPARATOR</t>
  </si>
  <si>
    <t>SA2.5</t>
  </si>
  <si>
    <t>IE -SBC-01</t>
  </si>
  <si>
    <t xml:space="preserve">Rubert </t>
  </si>
  <si>
    <t>0-300MM</t>
  </si>
  <si>
    <t>IE-DVC-02</t>
  </si>
  <si>
    <t>PAINT VISCOCITY CUP</t>
  </si>
  <si>
    <t>ø4</t>
  </si>
  <si>
    <t>IE-PVC-01</t>
  </si>
  <si>
    <t>Ford</t>
  </si>
  <si>
    <t>MEASURING TAPE</t>
  </si>
  <si>
    <t>3M</t>
  </si>
  <si>
    <t>IE-MT-01</t>
  </si>
  <si>
    <t>ASA BHANU</t>
  </si>
  <si>
    <t>5M</t>
  </si>
  <si>
    <t>IE-MT-02</t>
  </si>
  <si>
    <t>BAKER</t>
  </si>
  <si>
    <t xml:space="preserve">STRAIGHT EDGE </t>
  </si>
  <si>
    <t>600MM</t>
  </si>
  <si>
    <t>IE-SE-01</t>
  </si>
  <si>
    <t>LUTHRA</t>
  </si>
  <si>
    <t>1000MM</t>
  </si>
  <si>
    <t>IE-SE-02</t>
  </si>
  <si>
    <t>Production area</t>
  </si>
  <si>
    <t>1500MM</t>
  </si>
  <si>
    <t>IE-SE-03</t>
  </si>
  <si>
    <t>2000MM</t>
  </si>
  <si>
    <t>IE-SE-04</t>
  </si>
  <si>
    <t>DIGITAL HIGHT GAUGE</t>
  </si>
  <si>
    <t>1M</t>
  </si>
  <si>
    <t>0000246</t>
  </si>
  <si>
    <t>IE-HG-02</t>
  </si>
  <si>
    <t>1 YEAR</t>
  </si>
  <si>
    <t>Radius gauge</t>
  </si>
  <si>
    <t>7.5 to 15mm</t>
  </si>
  <si>
    <t>IE-RG-01</t>
  </si>
  <si>
    <t>15.5-25mm</t>
  </si>
  <si>
    <t>IE-RG-02</t>
  </si>
  <si>
    <t>Weld fillet gauge</t>
  </si>
  <si>
    <t>4836-1</t>
  </si>
  <si>
    <t>IE-WG-02</t>
  </si>
  <si>
    <t>GLOSSY METER</t>
  </si>
  <si>
    <r>
      <t>60</t>
    </r>
    <r>
      <rPr>
        <sz val="11"/>
        <color theme="1"/>
        <rFont val="Calibri"/>
        <family val="2"/>
      </rPr>
      <t>°</t>
    </r>
  </si>
  <si>
    <t>GYS15023</t>
  </si>
  <si>
    <t>IE-GM-01</t>
  </si>
  <si>
    <t>ENH</t>
  </si>
  <si>
    <t>M5x0.8</t>
  </si>
  <si>
    <t>PNM11623</t>
  </si>
  <si>
    <t>IE-TPG-10</t>
  </si>
  <si>
    <t>M3x0.5-6H</t>
  </si>
  <si>
    <t>PCN641</t>
  </si>
  <si>
    <t>IE-TPG-12</t>
  </si>
  <si>
    <t>DIGITAL LEVEL PROTRACTOR</t>
  </si>
  <si>
    <t>0-360°</t>
  </si>
  <si>
    <t>INSIZE</t>
  </si>
  <si>
    <t>22/07/2025</t>
  </si>
  <si>
    <t>22/07/2026</t>
  </si>
  <si>
    <t>MAGNETIC V BLOCK</t>
  </si>
  <si>
    <t>200X150X100</t>
  </si>
  <si>
    <t>DIGITAL COATING GAUGE (FERROUS)</t>
  </si>
  <si>
    <t>0-6mm</t>
  </si>
  <si>
    <t>BL27410</t>
  </si>
  <si>
    <t>IE-DCG-02</t>
  </si>
  <si>
    <t>Elcometer</t>
  </si>
  <si>
    <t>SURFACE ROUGHNESS TESTER</t>
  </si>
  <si>
    <t>IE-SRT-01</t>
  </si>
  <si>
    <t>Miitutoyo</t>
  </si>
  <si>
    <t>RADIUS GAUGE</t>
  </si>
  <si>
    <t>1-7mm</t>
  </si>
  <si>
    <t>1512A</t>
  </si>
  <si>
    <t>IE-RG-03</t>
  </si>
  <si>
    <t>IS 2062 E250 BR</t>
  </si>
  <si>
    <t>3X1250X2500</t>
  </si>
  <si>
    <t>3.1X1250X2500</t>
  </si>
  <si>
    <t>909953485    31-12-2025</t>
  </si>
  <si>
    <t>T30585</t>
  </si>
  <si>
    <t>02-26-16</t>
  </si>
  <si>
    <t>4X1250X2500</t>
  </si>
  <si>
    <t>4.15X1250X2512</t>
  </si>
  <si>
    <t>909281693   28-09-2025</t>
  </si>
  <si>
    <t>V63138</t>
  </si>
  <si>
    <t>02-26-17</t>
  </si>
  <si>
    <t>5X1515X6300</t>
  </si>
  <si>
    <t>5.05X1520X6315</t>
  </si>
  <si>
    <t>909669109   23-11-2025</t>
  </si>
  <si>
    <t>T28559</t>
  </si>
  <si>
    <t>02-26-19</t>
  </si>
  <si>
    <t>10X2000X6300</t>
  </si>
  <si>
    <t>10.1X2015X6320</t>
  </si>
  <si>
    <t>909953585  31-12-2025</t>
  </si>
  <si>
    <t>A1X6691</t>
  </si>
  <si>
    <t>02-26-12</t>
  </si>
  <si>
    <t>12X2000X7000</t>
  </si>
  <si>
    <t>12.15X2015X7020</t>
  </si>
  <si>
    <t>910172958   31-01-2026</t>
  </si>
  <si>
    <t>A2X8050</t>
  </si>
  <si>
    <t>02-26-22</t>
  </si>
  <si>
    <t>15X2500X6300</t>
  </si>
  <si>
    <t>15.1X2515X6315</t>
  </si>
  <si>
    <t>862319   14-01-2026</t>
  </si>
  <si>
    <t>2522184/SCC2234891</t>
  </si>
  <si>
    <t>02-26-24</t>
  </si>
  <si>
    <t>20X2500X6000</t>
  </si>
  <si>
    <t>20.2X2521X6025</t>
  </si>
  <si>
    <t>RCL/MTL/PLM/80920180   19-01-2026</t>
  </si>
  <si>
    <t>3414100/2</t>
  </si>
  <si>
    <t>02-26-28</t>
  </si>
  <si>
    <t>25X1200X12000</t>
  </si>
  <si>
    <t>25.1X1210X12020</t>
  </si>
  <si>
    <t>RCL/MTL/PLM/80888917    29-07-2025</t>
  </si>
  <si>
    <t>3377694/1</t>
  </si>
  <si>
    <t>11-25-16</t>
  </si>
  <si>
    <t>30X2570X6000</t>
  </si>
  <si>
    <t>30.1X2570X6020</t>
  </si>
  <si>
    <t>RCL/MTL/PLM/80912186   02-12-2025</t>
  </si>
  <si>
    <t>3462379/1</t>
  </si>
  <si>
    <t>01-26-40</t>
  </si>
  <si>
    <t>Stored in RM Location</t>
  </si>
  <si>
    <t>MASTER LIST OF MEASURING INSTRUMENTS</t>
  </si>
  <si>
    <t xml:space="preserve"> F-QC-9.1.1-01/R0
Issue Date: 01-03-2023
Revision No. &amp; Date: R0 &amp; 01-03-2023</t>
  </si>
  <si>
    <t>MSA</t>
  </si>
  <si>
    <t>Doc. No.: F-QC-7.5.1-01
Issue Date: 16-03-2026
Rev. No &amp; Date: 00 &amp; 16-03-26</t>
  </si>
  <si>
    <t>Prepared By</t>
  </si>
  <si>
    <t>Approved By</t>
  </si>
  <si>
    <t>Company Name</t>
  </si>
  <si>
    <t xml:space="preserve">Lab Name </t>
  </si>
  <si>
    <t xml:space="preserve">Lab Accreditation (ISO 17025 / NABL)  </t>
  </si>
  <si>
    <t xml:space="preserve">Report No </t>
  </si>
  <si>
    <t xml:space="preserve">Test Date  </t>
  </si>
  <si>
    <t xml:space="preserve">PPAP Level </t>
  </si>
  <si>
    <t xml:space="preserve">Customer Name </t>
  </si>
  <si>
    <t xml:space="preserve">Part Name </t>
  </si>
  <si>
    <t xml:space="preserve">Drawing No </t>
  </si>
  <si>
    <t xml:space="preserve">Revision </t>
  </si>
  <si>
    <t xml:space="preserve">Material Grade </t>
  </si>
  <si>
    <t xml:space="preserve">Heat No / Batch No </t>
  </si>
  <si>
    <t xml:space="preserve">Sample Qty </t>
  </si>
  <si>
    <t xml:space="preserve">Manufacturing Process </t>
  </si>
  <si>
    <t xml:space="preserve">Heat Treatment Status </t>
  </si>
  <si>
    <t>LAB REPORTS</t>
  </si>
  <si>
    <t>Doc. No.: F-QC-7.5.1-03
Issue Date: 16-03-2026
Rev. No &amp; Date: 00 &amp; 16-03-26</t>
  </si>
  <si>
    <t>Standard</t>
  </si>
  <si>
    <t xml:space="preserve">Chemical Analysis </t>
  </si>
  <si>
    <t>Tensile Test</t>
  </si>
  <si>
    <t xml:space="preserve">Hardness Test </t>
  </si>
  <si>
    <t xml:space="preserve">Impact Test </t>
  </si>
  <si>
    <t>Coating Thickness (DFT)</t>
  </si>
  <si>
    <t xml:space="preserve">Adhesion Test </t>
  </si>
  <si>
    <t xml:space="preserve"> Method / Equipment</t>
  </si>
  <si>
    <t>Acceptance Criteria</t>
  </si>
  <si>
    <t>:</t>
  </si>
  <si>
    <t>Mechanical Properties:</t>
  </si>
  <si>
    <t>TEST DETAILS:</t>
  </si>
  <si>
    <t xml:space="preserve">Status </t>
  </si>
  <si>
    <t>Property</t>
  </si>
  <si>
    <t>Yield Strength</t>
  </si>
  <si>
    <t xml:space="preserve">Ultimate Tensile Strength </t>
  </si>
  <si>
    <t>Elongation%</t>
  </si>
  <si>
    <t xml:space="preserve">Hardness </t>
  </si>
  <si>
    <t>Impact Energy</t>
  </si>
  <si>
    <t xml:space="preserve">Requirement </t>
  </si>
  <si>
    <t xml:space="preserve">Result </t>
  </si>
  <si>
    <t>Unit</t>
  </si>
  <si>
    <t>Remarks (OK/NG)</t>
  </si>
  <si>
    <t>Element</t>
  </si>
  <si>
    <t>Status</t>
  </si>
  <si>
    <t>C</t>
  </si>
  <si>
    <t>Mn</t>
  </si>
  <si>
    <t xml:space="preserve">Si </t>
  </si>
  <si>
    <t>S</t>
  </si>
  <si>
    <t xml:space="preserve">P </t>
  </si>
  <si>
    <t>Cr</t>
  </si>
  <si>
    <t xml:space="preserve">Ni  </t>
  </si>
  <si>
    <t>Mo</t>
  </si>
  <si>
    <t>Other</t>
  </si>
  <si>
    <t xml:space="preserve">Min Spec (%) </t>
  </si>
  <si>
    <t>Max Spec (%)</t>
  </si>
  <si>
    <t>Result (%)</t>
  </si>
  <si>
    <t>Paint Details</t>
  </si>
  <si>
    <t xml:space="preserve">Parameter </t>
  </si>
  <si>
    <t>DFT</t>
  </si>
  <si>
    <t>Adhesion</t>
  </si>
  <si>
    <t>Glossy</t>
  </si>
  <si>
    <t>Ingenious QA Verification</t>
  </si>
  <si>
    <t>Signature</t>
  </si>
  <si>
    <t>Verified By</t>
  </si>
  <si>
    <t>Dated</t>
  </si>
  <si>
    <t>Additional Engineering Changes</t>
  </si>
  <si>
    <t>Shown on Drawing Number</t>
  </si>
  <si>
    <t>Purchase Order No.</t>
  </si>
  <si>
    <t>Weight (kg)</t>
  </si>
  <si>
    <t>Checking Aid Number</t>
  </si>
  <si>
    <t>Engineering Change Level</t>
  </si>
  <si>
    <t>SUPPLIER MANUFACTURING INFORMATION</t>
  </si>
  <si>
    <t>SUBMISSION INFORMATION</t>
  </si>
  <si>
    <t>Supplier Name</t>
  </si>
  <si>
    <t>Customer Name/Division</t>
  </si>
  <si>
    <t>Street Address</t>
  </si>
  <si>
    <t>Buyer/Buyer Code</t>
  </si>
  <si>
    <t>City</t>
  </si>
  <si>
    <t>State/Country</t>
  </si>
  <si>
    <t>Zip/Postal Code</t>
  </si>
  <si>
    <t>Application</t>
  </si>
  <si>
    <t>REASON FOR SUBMISSION</t>
  </si>
  <si>
    <t>Initial submission</t>
  </si>
  <si>
    <t>Change to Optional Construction or Material</t>
  </si>
  <si>
    <t>Engineering Change(s)</t>
  </si>
  <si>
    <t>Sub-Supplier or Material Source Change</t>
  </si>
  <si>
    <t>Tooling: Transfer, Replacement, Refurbishment, or additional</t>
  </si>
  <si>
    <t>Change in Part Processing</t>
  </si>
  <si>
    <t>Correction of Discrepancy</t>
  </si>
  <si>
    <t>Parts produced at Additional Location</t>
  </si>
  <si>
    <t>Other-please specify</t>
  </si>
  <si>
    <t>REQUESTED SUBMISSION LEVEL (Check one)</t>
  </si>
  <si>
    <t>Level 1 - Warrant Only Submitted to Customer</t>
  </si>
  <si>
    <t>Level 2 - Warrant, Parts, Drawings, Inspection Results, Laboratory and Functional Results, Appearance Approval Report</t>
  </si>
  <si>
    <t>Level 3 - Warrant with Product Samples and complete supporting data submitted to customer</t>
  </si>
  <si>
    <t>Level 4 - Warrant and Other Requirements as defined by Customer</t>
  </si>
  <si>
    <t>Level 5 - Warrant with Product Samples and Complete Supporting Data Reviewed at Supplier's Manufacturing Location</t>
  </si>
  <si>
    <t>SUBMISSION RESULTS</t>
  </si>
  <si>
    <t>The results for</t>
  </si>
  <si>
    <t xml:space="preserve">    dimensional measurements</t>
  </si>
  <si>
    <t xml:space="preserve">    material and functional tests</t>
  </si>
  <si>
    <t xml:space="preserve">    appearance criteria</t>
  </si>
  <si>
    <t xml:space="preserve">     statistical process package</t>
  </si>
  <si>
    <t>These results meet all drawing and specification requirements:</t>
  </si>
  <si>
    <t>(If "NO" - Explanation Required)</t>
  </si>
  <si>
    <t>DECLARATION</t>
  </si>
  <si>
    <t>I affirm that the samples represented by this warrant are representative of our parts and have been made to the applicable customer</t>
  </si>
  <si>
    <t>drawings and specifications and are made from specified materials on regular production tooling with no operations other than the</t>
  </si>
  <si>
    <t>regular production process.  I further affirm that these samples were produced at the production rate of ________/ _______ hours.</t>
  </si>
  <si>
    <t xml:space="preserve"> I have noted any deviations from this declaration below. </t>
  </si>
  <si>
    <t>EXPLANATION/COMMENTS:</t>
  </si>
  <si>
    <t>Print Name</t>
  </si>
  <si>
    <t>Title</t>
  </si>
  <si>
    <t>Phone No.</t>
  </si>
  <si>
    <t>Supplier Authorized Signature</t>
  </si>
  <si>
    <t>FOR CUSTOMER USE ONLY</t>
  </si>
  <si>
    <t>Part Disposition</t>
  </si>
  <si>
    <t>Customer Signature</t>
  </si>
  <si>
    <t>Return Signed Copy of Warrant to Supplier</t>
  </si>
  <si>
    <t>1170750 RAW (H)</t>
  </si>
  <si>
    <t>H</t>
  </si>
  <si>
    <t>16-09-2025</t>
  </si>
  <si>
    <t>831Kgs</t>
  </si>
  <si>
    <t>INGENIOUS ENGINEERING PVT LTD</t>
  </si>
  <si>
    <t>Plot No. 49-P2, Jakkasandra Industrial Area,
Kolar District, Karnataka, India-563130.</t>
  </si>
  <si>
    <t>Heavy Fabrication - Industrial</t>
  </si>
  <si>
    <t>Manager QA</t>
  </si>
  <si>
    <t xml:space="preserve">Customer </t>
  </si>
  <si>
    <t xml:space="preserve">Rev </t>
  </si>
  <si>
    <t>Approval Date</t>
  </si>
  <si>
    <t xml:space="preserve">Sample ID </t>
  </si>
  <si>
    <t>Storage Location</t>
  </si>
  <si>
    <t xml:space="preserve">Retention Period </t>
  </si>
  <si>
    <t>L-3</t>
  </si>
  <si>
    <t>NBL-001</t>
  </si>
  <si>
    <t>Prod. Area</t>
  </si>
  <si>
    <t>3Years</t>
  </si>
  <si>
    <t>Active</t>
  </si>
  <si>
    <t>Image Ref.</t>
  </si>
  <si>
    <t>MASTER SAMPLE</t>
  </si>
  <si>
    <t>Doc. No.: F-QC-7.5.1-04
Issue Date: 16-03-2026
Rev. No &amp; Date: 00 &amp; 16-03-26</t>
  </si>
  <si>
    <t>CSR - CUSTOMER SPECIFIC REQUIREMENTS</t>
  </si>
  <si>
    <t>Doc. No.: F-PPAP-CSR-NBL-01
Issue Date: 16-03-2026
Rev. No &amp; Date: 00 &amp; 16-03-26</t>
  </si>
  <si>
    <t>No defect tolerated:</t>
  </si>
  <si>
    <t>Some defects tolerated:</t>
  </si>
  <si>
    <t>A</t>
  </si>
  <si>
    <t>1. Weld beads may remain rough unless irregular and/or exhibiting protrusions</t>
  </si>
  <si>
    <t>3. Sealing joints must be smooth and regular</t>
  </si>
  <si>
    <t>5. Tensioned paint film, no scratches, runs, or foreign bodies (dust or others), no visible retouch, minimum dry film thickness 120µm (primer + finish)</t>
  </si>
  <si>
    <t>7. The observer must inspect the surface from a distance of 1 metre</t>
  </si>
  <si>
    <t>B</t>
  </si>
  <si>
    <t>Defination of zones A/B/C</t>
  </si>
  <si>
    <t>1.Appearance defects on welds tolerated (overthickness, spillage…)</t>
  </si>
  <si>
    <t>2. Grind marks, weld splashes (slag, burrs..), sheet metal defects, V-bend traces with material tearing are not tolerated</t>
  </si>
  <si>
    <t>4. Body filler mandatory and invisible under coating</t>
  </si>
  <si>
    <t>6. Gloss tolerance: between 80% and 90% at 60°</t>
  </si>
  <si>
    <t>2. Authorized paint defects: minor runs, minor contamination, textured surface (uneven), sanding marks, hazy paint.</t>
  </si>
  <si>
    <r>
      <t xml:space="preserve">3. </t>
    </r>
    <r>
      <rPr>
        <sz val="9"/>
        <color theme="1"/>
        <rFont val="Verdana"/>
        <family val="2"/>
      </rPr>
      <t>Grind marks less than 3 cm² and depth less than 1 mm Gloss tolerance: 80% 0/-20 at 60°</t>
    </r>
  </si>
  <si>
    <t>Corrosion protection must be ensured necessarily</t>
  </si>
  <si>
    <t>1. Paint defects tolerated: runs, grains, contamination, lack, orange peel, grinding marks)</t>
  </si>
  <si>
    <t>Visible Area - A</t>
  </si>
  <si>
    <t>Moderate Visible Area - B</t>
  </si>
  <si>
    <t>Moderately Visible Area - B</t>
  </si>
  <si>
    <t>1. Header Information</t>
  </si>
  <si>
    <t>Supplier Code:</t>
  </si>
  <si>
    <t>Revision Level:</t>
  </si>
  <si>
    <t>☐ New Part</t>
  </si>
  <si>
    <t>☐ Tooling Change</t>
  </si>
  <si>
    <t>☐ Supplier Change</t>
  </si>
  <si>
    <t>☐ Other (Specify)</t>
  </si>
  <si>
    <t>2. Appearance Criteria Details</t>
  </si>
  <si>
    <t>Sl. No</t>
  </si>
  <si>
    <t>Appearance Parameter</t>
  </si>
  <si>
    <t>Specification / Standard</t>
  </si>
  <si>
    <t>Evaluation Method</t>
  </si>
  <si>
    <t>Colour / Shade</t>
  </si>
  <si>
    <t>As per master sample</t>
  </si>
  <si>
    <t>Visual / Spectro</t>
  </si>
  <si>
    <t>Gloss Level</t>
  </si>
  <si>
    <t>60° Gloss meter value</t>
  </si>
  <si>
    <t>± tolerance</t>
  </si>
  <si>
    <t>Smooth / Textured</t>
  </si>
  <si>
    <t>Visual / Comparator</t>
  </si>
  <si>
    <t>No defects</t>
  </si>
  <si>
    <t>Paint Thickness</t>
  </si>
  <si>
    <t>µm range</t>
  </si>
  <si>
    <t>DFT Gauge</t>
  </si>
  <si>
    <t>As per spec</t>
  </si>
  <si>
    <t>Orange Peel</t>
  </si>
  <si>
    <t>Visual standard</t>
  </si>
  <si>
    <t>Visual</t>
  </si>
  <si>
    <t>Within limit</t>
  </si>
  <si>
    <t>Scratches / Dents</t>
  </si>
  <si>
    <t>Not allowed</t>
  </si>
  <si>
    <t>Zero defect</t>
  </si>
  <si>
    <t>Coating Adhesion</t>
  </si>
  <si>
    <t>Cross hatch test</t>
  </si>
  <si>
    <t>Test method</t>
  </si>
  <si>
    <t>Pass</t>
  </si>
  <si>
    <t>Uniformity</t>
  </si>
  <si>
    <t>Even coating</t>
  </si>
  <si>
    <t>No variation</t>
  </si>
  <si>
    <t>3. Sample Information</t>
  </si>
  <si>
    <t>Sample Size:</t>
  </si>
  <si>
    <t>No. of Samples Evaluated:</t>
  </si>
  <si>
    <t>Sample Identification / Batch No.:</t>
  </si>
  <si>
    <t>Production Condition:</t>
  </si>
  <si>
    <t>☐ Prototype</t>
  </si>
  <si>
    <t>☐ Trial Run</t>
  </si>
  <si>
    <t>☐ Mass Production</t>
  </si>
  <si>
    <t>4. Master Sample Reference</t>
  </si>
  <si>
    <t>Master Sample No.:</t>
  </si>
  <si>
    <t>Approval Date:</t>
  </si>
  <si>
    <t>Retained Location:</t>
  </si>
  <si>
    <t>5. Evaluation Summary</t>
  </si>
  <si>
    <t>Overall Result:</t>
  </si>
  <si>
    <t>☐ Conditionally Approved</t>
  </si>
  <si>
    <t>Deviation Details (if any):</t>
  </si>
  <si>
    <t>6. Approval Section</t>
  </si>
  <si>
    <t>Function</t>
  </si>
  <si>
    <t>Name</t>
  </si>
  <si>
    <t>Prepared By (Supplier QA)</t>
  </si>
  <si>
    <t>Reviewed By</t>
  </si>
  <si>
    <t>Customer Approval</t>
  </si>
  <si>
    <t>APPEARANCE APPROVAL REPORT (AAR)</t>
  </si>
  <si>
    <t>Doc. No.: F-PPAP-AAR-NBL-01
Issue Date: 16-03-2026
Rev. No &amp; Date: 00 &amp; 16-03-26</t>
  </si>
  <si>
    <t>Submission Level</t>
  </si>
  <si>
    <t>Reason for Submission:</t>
  </si>
  <si>
    <t>AAR</t>
  </si>
  <si>
    <t>IEPL</t>
  </si>
  <si>
    <t>Chassis Brut, NBL Raw Frame</t>
  </si>
  <si>
    <t>1170750-H</t>
  </si>
  <si>
    <t>Within tolerance</t>
  </si>
  <si>
    <t>Result</t>
  </si>
  <si>
    <t>2Nos</t>
  </si>
  <si>
    <t>NBL-01, NBL-02</t>
  </si>
  <si>
    <t>Corrective Action Plan :</t>
  </si>
  <si>
    <t>Sign</t>
  </si>
  <si>
    <t>(Customer Comments):</t>
  </si>
  <si>
    <t>INGENIOUS ENGINEERING PVT LTD BANGALORE</t>
  </si>
  <si>
    <t>C O N T R O L    P L A N</t>
  </si>
  <si>
    <t>PAGE  -1--   OF--1</t>
  </si>
  <si>
    <t>DATE (ORIG.)</t>
  </si>
  <si>
    <t xml:space="preserve">DATE (REV.) </t>
  </si>
  <si>
    <t xml:space="preserve">PART DESCRIPTION      : </t>
  </si>
  <si>
    <t>SUPPLIER PLANT APPROVAL / DATE :</t>
  </si>
  <si>
    <t>KEY CONTACT / PHONE NUMBER :</t>
  </si>
  <si>
    <t xml:space="preserve">CUSTOMER PART NO.  :  </t>
  </si>
  <si>
    <t xml:space="preserve">REVISION NUMBER  : </t>
  </si>
  <si>
    <t xml:space="preserve"> PART NO.                : </t>
  </si>
  <si>
    <t>CUST. ENGG. APPROVAL / DATE (IF REQD.) :</t>
  </si>
  <si>
    <t>MATERIAL</t>
  </si>
  <si>
    <t>CORE TEAM :</t>
  </si>
  <si>
    <t>PLANT :</t>
  </si>
  <si>
    <t>AS PER DRW/EQU GRADE</t>
  </si>
  <si>
    <t>CUST. QUALITY APPROVAL / DATE (IF REQD.) :</t>
  </si>
  <si>
    <t xml:space="preserve">PROCESS </t>
  </si>
  <si>
    <t>MACHINE/</t>
  </si>
  <si>
    <t>CHARACTERISTICS</t>
  </si>
  <si>
    <t>METHODS</t>
  </si>
  <si>
    <t>NAME/</t>
  </si>
  <si>
    <t>DEVICE</t>
  </si>
  <si>
    <t>SPL.</t>
  </si>
  <si>
    <t>PRODUCT / PROCESS SPECIFICATION,</t>
  </si>
  <si>
    <t>EVALUATION</t>
  </si>
  <si>
    <t>REACTION</t>
  </si>
  <si>
    <t>OPERATION</t>
  </si>
  <si>
    <t>JIG/TOOLS</t>
  </si>
  <si>
    <t>NO</t>
  </si>
  <si>
    <t>PRODUCT</t>
  </si>
  <si>
    <t>CHAR</t>
  </si>
  <si>
    <t>MEASUREMENT</t>
  </si>
  <si>
    <t>INST.</t>
  </si>
  <si>
    <t>LEAST</t>
  </si>
  <si>
    <t>CONTROL</t>
  </si>
  <si>
    <t>RECORDING</t>
  </si>
  <si>
    <t xml:space="preserve">CONTROL </t>
  </si>
  <si>
    <t>PLAN</t>
  </si>
  <si>
    <t>FOR MFG.</t>
  </si>
  <si>
    <t>CLASS</t>
  </si>
  <si>
    <t>STANDARD</t>
  </si>
  <si>
    <t>TECHNIQUE</t>
  </si>
  <si>
    <t>NO.</t>
  </si>
  <si>
    <t>COUNT</t>
  </si>
  <si>
    <t>INCHARGE</t>
  </si>
  <si>
    <t>SIZE</t>
  </si>
  <si>
    <t>(YES/NO)</t>
  </si>
  <si>
    <t>METHOD</t>
  </si>
  <si>
    <t>Receipts Inspection of Plates</t>
  </si>
  <si>
    <t>Receipt Inspection</t>
  </si>
  <si>
    <t>Appearance</t>
  </si>
  <si>
    <t>Free from Waveness,Pitting,Rust</t>
  </si>
  <si>
    <t>Q</t>
  </si>
  <si>
    <t>Each Lot</t>
  </si>
  <si>
    <t>Yes</t>
  </si>
  <si>
    <t>INCOMING INSPECTION</t>
  </si>
  <si>
    <t>D</t>
  </si>
  <si>
    <t>Dimensions (Thickness)</t>
  </si>
  <si>
    <t>As per P.O</t>
  </si>
  <si>
    <t>Vernier</t>
  </si>
  <si>
    <t>0.02 mm</t>
  </si>
  <si>
    <t>Dimensions (Length &amp; Width)</t>
  </si>
  <si>
    <t>1.00 mm</t>
  </si>
  <si>
    <t>Chemical &amp; Mechanical properties</t>
  </si>
  <si>
    <t>As per Drg.</t>
  </si>
  <si>
    <t>Compare With Mill T.C</t>
  </si>
  <si>
    <t xml:space="preserve">Material Identification </t>
  </si>
  <si>
    <t>Recipt Inspection</t>
  </si>
  <si>
    <t>Identification marking</t>
  </si>
  <si>
    <t>COLOUR CODING</t>
  </si>
  <si>
    <t>Each Part</t>
  </si>
  <si>
    <t>Plasma Cutting/Gas cutting</t>
  </si>
  <si>
    <t xml:space="preserve">Plasma  Cutting M/c </t>
  </si>
  <si>
    <t xml:space="preserve">Plate Grade    </t>
  </si>
  <si>
    <t xml:space="preserve">As per Cutting Plan                </t>
  </si>
  <si>
    <t xml:space="preserve">AS per Cutting Plan                </t>
  </si>
  <si>
    <t>W / I</t>
  </si>
  <si>
    <t xml:space="preserve">As per Cutting Plan </t>
  </si>
  <si>
    <t>Plate Profile Cutting</t>
  </si>
  <si>
    <t xml:space="preserve">Checking  as per Drg. </t>
  </si>
  <si>
    <t>W / P</t>
  </si>
  <si>
    <t>As per Sampling Plan</t>
  </si>
  <si>
    <t>AS PER STANDARD</t>
  </si>
  <si>
    <t>M/c Parameter</t>
  </si>
  <si>
    <t>As per MESSER SPECIFICATION</t>
  </si>
  <si>
    <t>W</t>
  </si>
  <si>
    <t>n=1</t>
  </si>
  <si>
    <t>Setting/Re- Setting</t>
  </si>
  <si>
    <t>OPERATOR CHECK</t>
  </si>
  <si>
    <t xml:space="preserve">Deslagging &amp; Grinding                                </t>
  </si>
  <si>
    <t>Free from Nick marks, serretion &amp; scales</t>
  </si>
  <si>
    <t>Material preparation</t>
  </si>
  <si>
    <t>Dimension</t>
  </si>
  <si>
    <t>Meas. Tape &amp; Template</t>
  </si>
  <si>
    <t>Welding M/c</t>
  </si>
  <si>
    <t>Semi Finish parts Inspection</t>
  </si>
  <si>
    <t>Checking as per drg./Weld Gauge</t>
  </si>
  <si>
    <t>P</t>
  </si>
  <si>
    <t>Inprocess inspection</t>
  </si>
  <si>
    <t>Inprocess Inspection</t>
  </si>
  <si>
    <t>1OO%</t>
  </si>
  <si>
    <t>YES</t>
  </si>
  <si>
    <t>As per  CIS</t>
  </si>
  <si>
    <t>Shot Blasting</t>
  </si>
  <si>
    <t>Shot Blasting booth</t>
  </si>
  <si>
    <t>Surface Texture</t>
  </si>
  <si>
    <t>No</t>
  </si>
  <si>
    <t>Paint booth</t>
  </si>
  <si>
    <t>Free from paint flow,paint miss etc.</t>
  </si>
  <si>
    <t>D.F.T</t>
  </si>
  <si>
    <t>D.F.T GAUGE</t>
  </si>
  <si>
    <t>1.0 micron</t>
  </si>
  <si>
    <t>Final Inspection</t>
  </si>
  <si>
    <t>Inspection</t>
  </si>
  <si>
    <t>FIR</t>
  </si>
  <si>
    <t>Packing &amp; Dispatch</t>
  </si>
  <si>
    <t>Packing</t>
  </si>
  <si>
    <t>LEGENDS FOR CONTROL INCHARGE</t>
  </si>
  <si>
    <t>LEGEND FOR CHAR. CLASSIFICATION</t>
  </si>
  <si>
    <t>LEGEND FOR REACTION PLAN</t>
  </si>
  <si>
    <t>PREPARED BY</t>
  </si>
  <si>
    <t>CHECKED BY</t>
  </si>
  <si>
    <t>APPROVED BY</t>
  </si>
  <si>
    <t xml:space="preserve">  W - REGULAR OPERATOR CHECK</t>
  </si>
  <si>
    <t>CUSTOMER</t>
  </si>
  <si>
    <t xml:space="preserve">  A  -  ADJUST AND RECHECK.</t>
  </si>
  <si>
    <t xml:space="preserve">  P  - PROCESS APPROVAL BY QA</t>
  </si>
  <si>
    <t>CRITICAL</t>
  </si>
  <si>
    <t xml:space="preserve">  B  -  REPLACE / REPROFILE THE TOOLS AND REVERSIFY SINCE LAST CHECK.</t>
  </si>
  <si>
    <t xml:space="preserve">  I   - PATROL INSPECTION</t>
  </si>
  <si>
    <t>MAJOR</t>
  </si>
  <si>
    <t xml:space="preserve">  C  -  PUT NC TAG AND INFORM SHIFT INCHARGE AND REVERSIFY SINCE LAST CHECK.</t>
  </si>
  <si>
    <t xml:space="preserve">  Q - LOT APPROVAL BY QA</t>
  </si>
  <si>
    <t xml:space="preserve">  D  -  QUARANTINE THE MATERIAL</t>
  </si>
  <si>
    <t>Rev:  0</t>
  </si>
  <si>
    <t>Full Welding</t>
  </si>
  <si>
    <t>Dressing</t>
  </si>
  <si>
    <t>Stage Inspection</t>
  </si>
  <si>
    <t>Grinding Machine/Grit wheels</t>
  </si>
  <si>
    <t>Welding defects /irregularities</t>
  </si>
  <si>
    <t>As per Drg. And Std. reqts.</t>
  </si>
  <si>
    <t>PROTOTYPE_√__                   PRE-LAUNCH_____                        PRODUCTION_ __</t>
  </si>
  <si>
    <t>1170750-NBL CHASSIS</t>
  </si>
  <si>
    <t>REVISION NO.             :  R00</t>
  </si>
  <si>
    <t>CONTROL PLAN NO.  : IE/CP/TLD-NBL/1170750</t>
  </si>
  <si>
    <t>SANTHOSH KUMAR BG  9449116311</t>
  </si>
  <si>
    <t xml:space="preserve">RAJESH GOEL, SANTHOSH BG, JEEVAN KUMAR, SUBRAMANI, NARAYANSWAMY, ALEXANDER, NAWAZ PASHA, </t>
  </si>
  <si>
    <t>Drilling</t>
  </si>
  <si>
    <t>Rolling</t>
  </si>
  <si>
    <t>Bending</t>
  </si>
  <si>
    <t>Inspection Method/ Check sheet</t>
  </si>
  <si>
    <t>Checking Aids/ Check sheet</t>
  </si>
  <si>
    <t>Stage No.</t>
  </si>
  <si>
    <t>Storage</t>
  </si>
  <si>
    <t>In coming Checksheet</t>
  </si>
  <si>
    <t>Visual/Surface Tester/Comparator</t>
  </si>
  <si>
    <t>No peel off etc</t>
  </si>
  <si>
    <t>Cross Hatch Test</t>
  </si>
  <si>
    <t xml:space="preserve">Packing </t>
  </si>
  <si>
    <t>Storage/Loading</t>
  </si>
  <si>
    <t>Packing Standard</t>
  </si>
  <si>
    <t>Loading Pallets</t>
  </si>
  <si>
    <t>As per customer approved packing standard</t>
  </si>
  <si>
    <t>P &amp; Q</t>
  </si>
  <si>
    <t>PRODUCTION PART SAMPLE FORMAT</t>
  </si>
  <si>
    <t>1. General Information</t>
  </si>
  <si>
    <t>Field</t>
  </si>
  <si>
    <t>Revision Level</t>
  </si>
  <si>
    <t>PPAP Level</t>
  </si>
  <si>
    <t>(Level 1 / 2 / 3 / 4 / 5)</t>
  </si>
  <si>
    <t>Submission Reason</t>
  </si>
  <si>
    <t>(New / Engineering Change / Tooling Change / Annual / Others)</t>
  </si>
  <si>
    <t>2. Sample Part Details</t>
  </si>
  <si>
    <t>Sample Quantity Submitted</t>
  </si>
  <si>
    <t>Lot / Batch No</t>
  </si>
  <si>
    <t>Manufacturing Date</t>
  </si>
  <si>
    <t>Shift</t>
  </si>
  <si>
    <t>Machine No</t>
  </si>
  <si>
    <t>Cavity No (if applicable)</t>
  </si>
  <si>
    <t>3. Material Details</t>
  </si>
  <si>
    <t>Raw Material Grade</t>
  </si>
  <si>
    <t>Material Standard</t>
  </si>
  <si>
    <t>(e.g., IS / ASTM / EN)</t>
  </si>
  <si>
    <t>Heat No / Batch No</t>
  </si>
  <si>
    <t>Material Test Certificate No</t>
  </si>
  <si>
    <t>Chemical Composition</t>
  </si>
  <si>
    <t>Attached / Verified</t>
  </si>
  <si>
    <t>Mechanical Properties</t>
  </si>
  <si>
    <t>4. Dimensional Inspection Results</t>
  </si>
  <si>
    <t>Sr No</t>
  </si>
  <si>
    <t>Spec</t>
  </si>
  <si>
    <t>Actual</t>
  </si>
  <si>
    <t>Measuring Instrument</t>
  </si>
  <si>
    <t>👉 Attach ballooned drawing for reference</t>
  </si>
  <si>
    <t>5. Appearance Approval (if applicable)</t>
  </si>
  <si>
    <t>Parameter</t>
  </si>
  <si>
    <t>Requirement</t>
  </si>
  <si>
    <t>Paint / Coating</t>
  </si>
  <si>
    <t>Visual Defects</t>
  </si>
  <si>
    <t>6. Functional / Performance Test</t>
  </si>
  <si>
    <t>Test Name</t>
  </si>
  <si>
    <t>7. Process Details</t>
  </si>
  <si>
    <t>Manufacturing Process</t>
  </si>
  <si>
    <t>Special Processes</t>
  </si>
  <si>
    <t>(Welding / Heat Treatment / Coating etc.)</t>
  </si>
  <si>
    <t>Control Plan Available</t>
  </si>
  <si>
    <t>Yes / No</t>
  </si>
  <si>
    <t>Attached</t>
  </si>
  <si>
    <t>PFMEA Status</t>
  </si>
  <si>
    <t>Completed / Pending</t>
  </si>
  <si>
    <t>8. Measurement System Analysis (MSA)</t>
  </si>
  <si>
    <t>Type</t>
  </si>
  <si>
    <t>Calibration Status</t>
  </si>
  <si>
    <t>GRR Status</t>
  </si>
  <si>
    <t>9. Packaging Details</t>
  </si>
  <si>
    <t>Packing Method</t>
  </si>
  <si>
    <t>Labeling</t>
  </si>
  <si>
    <t>Protection Method</t>
  </si>
  <si>
    <t>10. Declaration</t>
  </si>
  <si>
    <t>We hereby confirm that the samples submitted are manufactured using production tooling, processes, and meet all drawing and specification requirements.</t>
  </si>
  <si>
    <t>Authorized Signatory</t>
  </si>
  <si>
    <t>Designation</t>
  </si>
  <si>
    <t>11. Customer Approval</t>
  </si>
  <si>
    <t>Approved / Rejected / Conditional</t>
  </si>
  <si>
    <t>SAMPLE PRODUCTION PART</t>
  </si>
  <si>
    <t>Doc. No.: F-PPAP-SPP-NBL-01
Issue Date: 16-03-2026
Rev. No &amp; Date: 00 &amp; 16-03-26</t>
  </si>
  <si>
    <t xml:space="preserve">Tack Welding &amp; Sub assy Welding </t>
  </si>
  <si>
    <t>Paint Report</t>
  </si>
  <si>
    <r>
      <t>As per SA-2.5 (Rz 40 - 70</t>
    </r>
    <r>
      <rPr>
        <sz val="8"/>
        <rFont val="Symbol"/>
        <family val="1"/>
        <charset val="2"/>
      </rPr>
      <t>m</t>
    </r>
    <r>
      <rPr>
        <sz val="8"/>
        <rFont val="Arial"/>
        <family val="2"/>
      </rPr>
      <t>m)</t>
    </r>
  </si>
  <si>
    <t>Each Lot 4 to 5 locations</t>
  </si>
  <si>
    <t>Adherence/Cross hatch test</t>
  </si>
  <si>
    <t>Ref. DMS296</t>
  </si>
  <si>
    <t>Gloss Value</t>
  </si>
  <si>
    <t>80 GU to 90 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</si>
</sst>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00"/>
    <numFmt numFmtId="166" formatCode="&quot;$&quot;#,##0.0000"/>
    <numFmt numFmtId="167" formatCode="0.000000"/>
    <numFmt numFmtId="168" formatCode="0.000"/>
    <numFmt numFmtId="169" formatCode="dd/mm/yyyy;@"/>
    <numFmt numFmtId="170" formatCode="_(&quot;Rs.&quot;* #,##0.00_);_(&quot;Rs.&quot;* \(#,##0.00\);_(&quot;Rs.&quot;* &quot;-&quot;??_);_(@_)"/>
  </numFmts>
  <fonts count="81">
    <font>
      <sz val="11"/>
      <color theme="1"/>
      <name val="Calibri"/>
      <family val="2"/>
      <scheme val="minor"/>
    </font>
    <font>
      <b/>
      <sz val="11"/>
      <color theme="1"/>
      <name val="Calibri"/>
      <family val="2"/>
      <scheme val="minor"/>
    </font>
    <font>
      <sz val="11"/>
      <color theme="1"/>
      <name val="Calibri"/>
      <family val="2"/>
      <scheme val="minor"/>
    </font>
    <font>
      <b/>
      <sz val="12"/>
      <color theme="1"/>
      <name val="Verdana"/>
      <family val="2"/>
    </font>
    <font>
      <b/>
      <sz val="14"/>
      <color theme="1"/>
      <name val="Verdana"/>
      <family val="2"/>
    </font>
    <font>
      <b/>
      <sz val="16"/>
      <color theme="1"/>
      <name val="Calibri"/>
      <family val="2"/>
      <scheme val="minor"/>
    </font>
    <font>
      <b/>
      <sz val="11"/>
      <color theme="1"/>
      <name val="Verdana"/>
      <family val="2"/>
    </font>
    <font>
      <sz val="11"/>
      <color theme="1"/>
      <name val="Verdana"/>
      <family val="2"/>
    </font>
    <font>
      <sz val="10"/>
      <color theme="1"/>
      <name val="Calibri"/>
      <family val="2"/>
      <scheme val="minor"/>
    </font>
    <font>
      <sz val="13.5"/>
      <color theme="1"/>
      <name val="Calibri"/>
      <family val="2"/>
      <scheme val="minor"/>
    </font>
    <font>
      <b/>
      <sz val="10"/>
      <color theme="1"/>
      <name val="Verdana"/>
      <family val="2"/>
    </font>
    <font>
      <sz val="10"/>
      <color theme="1"/>
      <name val="Verdana"/>
      <family val="2"/>
    </font>
    <font>
      <sz val="11"/>
      <color theme="1"/>
      <name val="Calibri"/>
      <family val="2"/>
    </font>
    <font>
      <b/>
      <sz val="11"/>
      <color theme="1"/>
      <name val="Wingdings"/>
      <charset val="2"/>
    </font>
    <font>
      <b/>
      <sz val="14"/>
      <name val="TTT"/>
    </font>
    <font>
      <b/>
      <sz val="12"/>
      <name val="TTT"/>
    </font>
    <font>
      <b/>
      <sz val="10"/>
      <name val="TTT"/>
    </font>
    <font>
      <b/>
      <sz val="8"/>
      <name val="TTT"/>
    </font>
    <font>
      <sz val="8"/>
      <name val="TTT"/>
    </font>
    <font>
      <sz val="11"/>
      <name val="Calibri"/>
      <family val="2"/>
      <scheme val="minor"/>
    </font>
    <font>
      <sz val="10"/>
      <name val="Calibri"/>
      <family val="2"/>
      <scheme val="minor"/>
    </font>
    <font>
      <sz val="10"/>
      <name val="Arial"/>
      <family val="2"/>
    </font>
    <font>
      <b/>
      <sz val="10"/>
      <name val="Times New Roman"/>
      <family val="1"/>
    </font>
    <font>
      <b/>
      <sz val="24"/>
      <color theme="1"/>
      <name val="Aptos Display"/>
      <family val="2"/>
    </font>
    <font>
      <b/>
      <sz val="26"/>
      <color theme="1"/>
      <name val="Aptos Display"/>
      <family val="2"/>
    </font>
    <font>
      <b/>
      <sz val="14"/>
      <color theme="1"/>
      <name val="Aptos Display"/>
      <family val="2"/>
    </font>
    <font>
      <b/>
      <sz val="16"/>
      <color theme="1"/>
      <name val="Aptos Display"/>
      <family val="2"/>
    </font>
    <font>
      <b/>
      <sz val="11"/>
      <name val="Calibri"/>
      <family val="2"/>
    </font>
    <font>
      <b/>
      <sz val="11"/>
      <name val="Calibri"/>
      <family val="2"/>
    </font>
    <font>
      <sz val="11"/>
      <name val="Calibri"/>
      <family val="2"/>
    </font>
    <font>
      <sz val="11"/>
      <color rgb="FF000000"/>
      <name val="Calibri"/>
      <family val="2"/>
      <scheme val="minor"/>
    </font>
    <font>
      <sz val="11"/>
      <color rgb="FF000000"/>
      <name val="Calibri"/>
      <family val="2"/>
    </font>
    <font>
      <sz val="10"/>
      <color rgb="FF000000"/>
      <name val="Calibri"/>
      <family val="2"/>
    </font>
    <font>
      <sz val="12"/>
      <name val="Calibri"/>
      <family val="2"/>
    </font>
    <font>
      <b/>
      <sz val="12"/>
      <color rgb="FF000000"/>
      <name val="Calibri"/>
      <family val="2"/>
    </font>
    <font>
      <b/>
      <sz val="16"/>
      <color rgb="FF000000"/>
      <name val="Calibri"/>
      <family val="2"/>
    </font>
    <font>
      <sz val="11"/>
      <color rgb="FFFFFFFF"/>
      <name val="Calibri"/>
      <family val="2"/>
    </font>
    <font>
      <sz val="14"/>
      <color rgb="FF000000"/>
      <name val="Calibri"/>
      <family val="2"/>
    </font>
    <font>
      <sz val="10"/>
      <name val="Arial"/>
      <family val="2"/>
    </font>
    <font>
      <b/>
      <sz val="10"/>
      <color indexed="10"/>
      <name val="Arial"/>
      <family val="2"/>
    </font>
    <font>
      <sz val="10"/>
      <color indexed="10"/>
      <name val="Arial"/>
      <family val="2"/>
    </font>
    <font>
      <b/>
      <sz val="12"/>
      <color indexed="10"/>
      <name val="Arial"/>
      <family val="2"/>
    </font>
    <font>
      <b/>
      <i/>
      <sz val="10"/>
      <color indexed="10"/>
      <name val="Arial"/>
      <family val="2"/>
    </font>
    <font>
      <b/>
      <sz val="10"/>
      <color indexed="10"/>
      <name val="Bookman Old Style"/>
      <family val="1"/>
    </font>
    <font>
      <b/>
      <sz val="10"/>
      <color indexed="10"/>
      <name val="Bookshelf Symbol 5"/>
      <charset val="2"/>
    </font>
    <font>
      <b/>
      <i/>
      <sz val="6"/>
      <name val="Arial"/>
      <family val="2"/>
    </font>
    <font>
      <sz val="6"/>
      <name val="Arial"/>
      <family val="2"/>
    </font>
    <font>
      <sz val="8"/>
      <name val="Arial"/>
      <family val="2"/>
    </font>
    <font>
      <b/>
      <sz val="8"/>
      <name val="Arial"/>
      <family val="2"/>
    </font>
    <font>
      <b/>
      <sz val="10"/>
      <name val="Arial"/>
      <family val="2"/>
    </font>
    <font>
      <b/>
      <sz val="18"/>
      <name val="Arial"/>
      <family val="2"/>
    </font>
    <font>
      <b/>
      <sz val="20"/>
      <name val="Arial"/>
      <family val="2"/>
    </font>
    <font>
      <b/>
      <sz val="11"/>
      <name val="Arial"/>
      <family val="2"/>
    </font>
    <font>
      <sz val="11"/>
      <name val="Arial"/>
      <family val="2"/>
    </font>
    <font>
      <b/>
      <sz val="16"/>
      <name val="Arial"/>
      <family val="2"/>
    </font>
    <font>
      <b/>
      <sz val="14"/>
      <name val="Arial"/>
      <family val="2"/>
    </font>
    <font>
      <b/>
      <sz val="12"/>
      <name val="Arial"/>
      <family val="2"/>
    </font>
    <font>
      <sz val="12"/>
      <name val="Arial"/>
      <family val="2"/>
    </font>
    <font>
      <sz val="16"/>
      <name val="Calibri"/>
      <family val="2"/>
      <scheme val="minor"/>
    </font>
    <font>
      <b/>
      <sz val="11"/>
      <name val="Calibri"/>
      <family val="2"/>
      <scheme val="minor"/>
    </font>
    <font>
      <b/>
      <i/>
      <sz val="11"/>
      <color theme="1"/>
      <name val="Calibri"/>
      <family val="2"/>
      <scheme val="minor"/>
    </font>
    <font>
      <b/>
      <sz val="18"/>
      <color theme="1"/>
      <name val="Calibri"/>
      <family val="2"/>
      <scheme val="minor"/>
    </font>
    <font>
      <sz val="16"/>
      <color theme="1"/>
      <name val="Calibri"/>
      <family val="2"/>
      <scheme val="minor"/>
    </font>
    <font>
      <b/>
      <sz val="16"/>
      <color theme="1"/>
      <name val="Verdana"/>
      <family val="2"/>
    </font>
    <font>
      <b/>
      <sz val="17"/>
      <name val="Arial"/>
      <family val="2"/>
    </font>
    <font>
      <sz val="9"/>
      <name val="Arial"/>
      <family val="2"/>
    </font>
    <font>
      <sz val="8"/>
      <color rgb="FF000000"/>
      <name val="Tahoma"/>
      <family val="2"/>
    </font>
    <font>
      <sz val="8.5"/>
      <color theme="1"/>
      <name val="Verdana"/>
      <family val="2"/>
    </font>
    <font>
      <sz val="9"/>
      <color theme="1"/>
      <name val="Verdana"/>
      <family val="2"/>
    </font>
    <font>
      <sz val="16.5"/>
      <color theme="1"/>
      <name val="Verdana"/>
      <family val="2"/>
    </font>
    <font>
      <b/>
      <sz val="8.5"/>
      <color theme="1"/>
      <name val="Verdana"/>
      <family val="2"/>
    </font>
    <font>
      <sz val="9.5"/>
      <color theme="1"/>
      <name val="Verdana"/>
      <family val="2"/>
    </font>
    <font>
      <sz val="16.5"/>
      <color rgb="FF000000"/>
      <name val="Verdana"/>
      <family val="2"/>
    </font>
    <font>
      <sz val="8"/>
      <color theme="1"/>
      <name val="Verdana"/>
      <family val="2"/>
    </font>
    <font>
      <sz val="18"/>
      <color theme="1"/>
      <name val="Calibri"/>
      <family val="2"/>
      <scheme val="minor"/>
    </font>
    <font>
      <b/>
      <sz val="12"/>
      <color theme="1"/>
      <name val="Calibri"/>
      <family val="2"/>
      <scheme val="minor"/>
    </font>
    <font>
      <sz val="8"/>
      <color theme="1"/>
      <name val="Calibri"/>
      <family val="2"/>
      <scheme val="minor"/>
    </font>
    <font>
      <sz val="11"/>
      <color theme="1"/>
      <name val="Wingdings"/>
      <charset val="2"/>
    </font>
    <font>
      <b/>
      <sz val="24"/>
      <color theme="1"/>
      <name val="Calibri"/>
      <family val="2"/>
      <scheme val="minor"/>
    </font>
    <font>
      <b/>
      <sz val="13.5"/>
      <color theme="1"/>
      <name val="Calibri"/>
      <family val="2"/>
      <scheme val="minor"/>
    </font>
    <font>
      <sz val="8"/>
      <name val="Symbol"/>
      <family val="1"/>
      <charset val="2"/>
    </font>
  </fonts>
  <fills count="10">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indexed="9"/>
        <bgColor indexed="64"/>
      </patternFill>
    </fill>
    <fill>
      <patternFill patternType="solid">
        <fgColor indexed="42"/>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D23A82"/>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s>
  <cellStyleXfs count="11">
    <xf numFmtId="0" fontId="0" fillId="0" borderId="0"/>
    <xf numFmtId="0" fontId="30" fillId="0" borderId="0"/>
    <xf numFmtId="0" fontId="38" fillId="0" borderId="0"/>
    <xf numFmtId="0" fontId="21" fillId="0" borderId="0"/>
    <xf numFmtId="0" fontId="21" fillId="0" borderId="0"/>
    <xf numFmtId="0" fontId="47" fillId="0" borderId="71" applyNumberFormat="0" applyFont="0" applyFill="0" applyAlignment="0" applyProtection="0">
      <alignment wrapText="1"/>
    </xf>
    <xf numFmtId="0" fontId="47" fillId="0" borderId="72" applyNumberFormat="0" applyFont="0" applyFill="0" applyAlignment="0" applyProtection="0"/>
    <xf numFmtId="0" fontId="47" fillId="0" borderId="73"/>
    <xf numFmtId="0" fontId="47" fillId="0" borderId="73"/>
    <xf numFmtId="170" fontId="21" fillId="0" borderId="0" applyFont="0" applyFill="0" applyBorder="0" applyAlignment="0" applyProtection="0"/>
    <xf numFmtId="0" fontId="47" fillId="0" borderId="72" applyNumberFormat="0" applyFont="0" applyFill="0" applyAlignment="0" applyProtection="0"/>
  </cellStyleXfs>
  <cellXfs count="964">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20" xfId="0" applyBorder="1" applyAlignment="1">
      <alignment horizontal="center" vertical="center" wrapText="1"/>
    </xf>
    <xf numFmtId="0" fontId="0" fillId="0" borderId="21" xfId="0" applyBorder="1" applyAlignment="1">
      <alignment vertical="center" wrapText="1"/>
    </xf>
    <xf numFmtId="0" fontId="0" fillId="0" borderId="20" xfId="0" applyBorder="1" applyAlignment="1">
      <alignment horizontal="center"/>
    </xf>
    <xf numFmtId="0" fontId="0" fillId="0" borderId="21" xfId="0" applyBorder="1"/>
    <xf numFmtId="0" fontId="0" fillId="0" borderId="22" xfId="0" applyBorder="1" applyAlignment="1">
      <alignment horizontal="center"/>
    </xf>
    <xf numFmtId="0" fontId="0" fillId="0" borderId="23" xfId="0" applyBorder="1"/>
    <xf numFmtId="0" fontId="0" fillId="0" borderId="23" xfId="0" applyBorder="1" applyAlignment="1">
      <alignment horizontal="center"/>
    </xf>
    <xf numFmtId="0" fontId="0" fillId="0" borderId="24" xfId="0" applyBorder="1"/>
    <xf numFmtId="0" fontId="0" fillId="0" borderId="25" xfId="0" applyBorder="1" applyAlignment="1">
      <alignment horizontal="center"/>
    </xf>
    <xf numFmtId="0" fontId="0" fillId="0" borderId="26" xfId="0" applyBorder="1"/>
    <xf numFmtId="0" fontId="0" fillId="0" borderId="27" xfId="0" applyBorder="1"/>
    <xf numFmtId="0" fontId="0" fillId="0" borderId="28" xfId="0" applyBorder="1" applyAlignment="1">
      <alignment horizontal="center"/>
    </xf>
    <xf numFmtId="0" fontId="0" fillId="0" borderId="29" xfId="0" applyBorder="1"/>
    <xf numFmtId="0" fontId="0" fillId="0" borderId="31" xfId="0" applyBorder="1"/>
    <xf numFmtId="0" fontId="0" fillId="0" borderId="32" xfId="0" applyBorder="1"/>
    <xf numFmtId="0" fontId="0" fillId="0" borderId="28" xfId="0" applyBorder="1" applyAlignment="1">
      <alignment horizontal="right"/>
    </xf>
    <xf numFmtId="0" fontId="0" fillId="0" borderId="30" xfId="0" applyBorder="1" applyAlignment="1">
      <alignment horizontal="right"/>
    </xf>
    <xf numFmtId="14" fontId="0" fillId="0" borderId="31" xfId="0" applyNumberFormat="1" applyBorder="1" applyAlignment="1">
      <alignment horizontal="left"/>
    </xf>
    <xf numFmtId="0" fontId="0" fillId="0" borderId="21" xfId="0" quotePrefix="1" applyBorder="1"/>
    <xf numFmtId="0" fontId="0" fillId="0" borderId="0" xfId="0" applyAlignment="1">
      <alignment horizontal="center" vertical="center"/>
    </xf>
    <xf numFmtId="0" fontId="4" fillId="0" borderId="0" xfId="0" applyFont="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0" fillId="0" borderId="1" xfId="0" quotePrefix="1" applyBorder="1"/>
    <xf numFmtId="0" fontId="0" fillId="0" borderId="0" xfId="0" quotePrefix="1"/>
    <xf numFmtId="0" fontId="7" fillId="0" borderId="20" xfId="0" applyFont="1" applyBorder="1" applyAlignment="1">
      <alignment horizontal="center" vertical="center" wrapText="1"/>
    </xf>
    <xf numFmtId="0" fontId="0" fillId="0" borderId="20" xfId="0" applyBorder="1" applyAlignment="1">
      <alignment horizontal="center" vertical="center"/>
    </xf>
    <xf numFmtId="0" fontId="0" fillId="0" borderId="28" xfId="0" applyBorder="1" applyAlignment="1">
      <alignment horizontal="center" vertical="center"/>
    </xf>
    <xf numFmtId="0" fontId="4" fillId="0" borderId="29" xfId="0" applyFont="1" applyBorder="1" applyAlignment="1">
      <alignment horizontal="center" vertical="center"/>
    </xf>
    <xf numFmtId="0" fontId="0" fillId="0" borderId="28" xfId="0" applyBorder="1"/>
    <xf numFmtId="0" fontId="0" fillId="0" borderId="0" xfId="0" applyAlignment="1">
      <alignment horizontal="left"/>
    </xf>
    <xf numFmtId="14" fontId="0" fillId="0" borderId="0" xfId="0" applyNumberFormat="1" applyAlignment="1">
      <alignment horizontal="left"/>
    </xf>
    <xf numFmtId="0" fontId="0" fillId="0" borderId="30" xfId="0" applyBorder="1"/>
    <xf numFmtId="0" fontId="0" fillId="0" borderId="1" xfId="0" applyBorder="1" applyAlignment="1">
      <alignment horizontal="left" vertical="center"/>
    </xf>
    <xf numFmtId="0" fontId="0" fillId="0" borderId="21" xfId="0" applyBorder="1" applyAlignment="1">
      <alignment horizontal="left" vertical="center"/>
    </xf>
    <xf numFmtId="0" fontId="0" fillId="0" borderId="0" xfId="0" applyAlignment="1">
      <alignment wrapText="1"/>
    </xf>
    <xf numFmtId="0" fontId="0" fillId="0" borderId="21" xfId="0" applyBorder="1" applyAlignment="1">
      <alignment horizontal="center"/>
    </xf>
    <xf numFmtId="0" fontId="0" fillId="0" borderId="25" xfId="0" applyBorder="1"/>
    <xf numFmtId="0" fontId="0" fillId="0" borderId="20" xfId="0" applyBorder="1" applyAlignment="1">
      <alignment horizontal="left" vertical="center" wrapText="1"/>
    </xf>
    <xf numFmtId="0" fontId="0" fillId="0" borderId="1" xfId="0" applyBorder="1" applyAlignment="1">
      <alignment horizontal="left" vertical="center" wrapText="1"/>
    </xf>
    <xf numFmtId="0" fontId="0" fillId="0" borderId="21" xfId="0" applyBorder="1" applyAlignment="1">
      <alignment horizontal="left" vertical="center" wrapText="1"/>
    </xf>
    <xf numFmtId="0" fontId="0" fillId="0" borderId="21" xfId="0" quotePrefix="1"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1" xfId="0" applyBorder="1" applyAlignment="1">
      <alignment horizontal="left" vertical="center" indent="1"/>
    </xf>
    <xf numFmtId="0" fontId="7" fillId="0" borderId="41" xfId="0" applyFont="1" applyBorder="1" applyAlignment="1">
      <alignment horizontal="center" vertical="center" wrapText="1"/>
    </xf>
    <xf numFmtId="0" fontId="0" fillId="0" borderId="1" xfId="0" applyBorder="1" applyAlignment="1">
      <alignment horizontal="left" vertical="center" wrapText="1" indent="1"/>
    </xf>
    <xf numFmtId="0" fontId="0" fillId="0" borderId="35" xfId="0" applyBorder="1" applyAlignment="1">
      <alignment horizontal="center" vertical="center"/>
    </xf>
    <xf numFmtId="0" fontId="0" fillId="0" borderId="38" xfId="0" applyBorder="1" applyAlignment="1">
      <alignment horizontal="center" vertical="center" wrapText="1"/>
    </xf>
    <xf numFmtId="0" fontId="0" fillId="0" borderId="23" xfId="0" applyBorder="1" applyAlignment="1">
      <alignment horizontal="left" vertical="center" indent="1"/>
    </xf>
    <xf numFmtId="0" fontId="0" fillId="0" borderId="21" xfId="0" applyBorder="1" applyAlignment="1">
      <alignment horizontal="center" vertical="center"/>
    </xf>
    <xf numFmtId="0" fontId="0" fillId="0" borderId="9" xfId="0" applyBorder="1" applyAlignment="1">
      <alignment horizontal="center" vertical="center"/>
    </xf>
    <xf numFmtId="0" fontId="1" fillId="0" borderId="1" xfId="0" applyFont="1" applyBorder="1" applyAlignment="1">
      <alignment horizontal="center" vertical="center" wrapText="1"/>
    </xf>
    <xf numFmtId="0" fontId="8" fillId="0" borderId="1" xfId="0" applyFont="1" applyBorder="1" applyAlignment="1">
      <alignment horizontal="center"/>
    </xf>
    <xf numFmtId="14" fontId="0" fillId="0" borderId="1" xfId="0" applyNumberFormat="1" applyBorder="1"/>
    <xf numFmtId="0" fontId="0" fillId="0" borderId="1" xfId="0" applyBorder="1" applyAlignment="1">
      <alignment horizontal="left"/>
    </xf>
    <xf numFmtId="14" fontId="8" fillId="0" borderId="1" xfId="0" applyNumberFormat="1" applyFont="1" applyBorder="1"/>
    <xf numFmtId="0" fontId="8" fillId="0" borderId="15" xfId="0" applyFont="1" applyBorder="1" applyAlignment="1">
      <alignment horizontal="center"/>
    </xf>
    <xf numFmtId="0" fontId="8" fillId="0" borderId="20" xfId="0" applyFont="1" applyBorder="1"/>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0" fillId="0" borderId="20" xfId="0" applyBorder="1"/>
    <xf numFmtId="0" fontId="0" fillId="0" borderId="22" xfId="0" applyBorder="1"/>
    <xf numFmtId="0" fontId="0" fillId="0" borderId="22" xfId="0" applyBorder="1" applyAlignment="1">
      <alignment horizontal="center" vertical="center"/>
    </xf>
    <xf numFmtId="0" fontId="0" fillId="0" borderId="23" xfId="0" applyBorder="1" applyAlignment="1">
      <alignment horizontal="left" vertical="center"/>
    </xf>
    <xf numFmtId="0" fontId="0" fillId="0" borderId="9" xfId="0" applyBorder="1"/>
    <xf numFmtId="0" fontId="0" fillId="0" borderId="11" xfId="0" applyBorder="1"/>
    <xf numFmtId="0" fontId="0" fillId="0" borderId="51" xfId="0" applyBorder="1"/>
    <xf numFmtId="0" fontId="0" fillId="0" borderId="41" xfId="0" applyBorder="1"/>
    <xf numFmtId="0" fontId="16" fillId="2" borderId="52" xfId="0" applyFont="1" applyFill="1" applyBorder="1" applyAlignment="1">
      <alignment horizontal="center" vertical="center"/>
    </xf>
    <xf numFmtId="0" fontId="16" fillId="2" borderId="53" xfId="0" applyFont="1" applyFill="1" applyBorder="1" applyAlignment="1">
      <alignment horizontal="center" vertical="center"/>
    </xf>
    <xf numFmtId="0" fontId="16" fillId="2" borderId="54" xfId="0" applyFont="1" applyFill="1" applyBorder="1" applyAlignment="1">
      <alignment horizontal="center" vertical="center"/>
    </xf>
    <xf numFmtId="0" fontId="16" fillId="2" borderId="33" xfId="0" applyFont="1" applyFill="1" applyBorder="1" applyAlignment="1">
      <alignment horizontal="center" vertical="center"/>
    </xf>
    <xf numFmtId="0" fontId="16" fillId="2" borderId="39" xfId="0" applyFont="1" applyFill="1" applyBorder="1" applyAlignment="1">
      <alignment horizontal="center" vertical="center"/>
    </xf>
    <xf numFmtId="0" fontId="16" fillId="2" borderId="58" xfId="0" applyFont="1" applyFill="1" applyBorder="1" applyAlignment="1">
      <alignment horizontal="center" vertical="center"/>
    </xf>
    <xf numFmtId="0" fontId="16" fillId="2" borderId="59" xfId="0" applyFont="1" applyFill="1" applyBorder="1" applyAlignment="1">
      <alignment horizontal="center" vertical="center"/>
    </xf>
    <xf numFmtId="0" fontId="0" fillId="0" borderId="41" xfId="0" applyBorder="1" applyAlignment="1">
      <alignment horizontal="center"/>
    </xf>
    <xf numFmtId="0" fontId="0" fillId="0" borderId="41" xfId="0" applyBorder="1" applyAlignment="1">
      <alignment horizontal="left"/>
    </xf>
    <xf numFmtId="0" fontId="19" fillId="0" borderId="41" xfId="0" applyFont="1" applyBorder="1" applyAlignment="1">
      <alignment horizontal="center" vertical="center"/>
    </xf>
    <xf numFmtId="0" fontId="20" fillId="0" borderId="41" xfId="0" applyFont="1" applyBorder="1" applyAlignment="1">
      <alignment horizontal="center" vertical="center" wrapText="1"/>
    </xf>
    <xf numFmtId="0" fontId="20" fillId="0" borderId="0" xfId="0" applyFont="1" applyAlignment="1">
      <alignment horizontal="center" vertical="center" wrapText="1"/>
    </xf>
    <xf numFmtId="0" fontId="0" fillId="0" borderId="41" xfId="0" applyBorder="1" applyAlignment="1">
      <alignment horizontal="center" vertical="center"/>
    </xf>
    <xf numFmtId="0" fontId="20" fillId="0" borderId="15" xfId="0" applyFont="1" applyBorder="1" applyAlignment="1">
      <alignment horizontal="center" vertical="center" wrapText="1"/>
    </xf>
    <xf numFmtId="0" fontId="0" fillId="0" borderId="14" xfId="0"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20" fillId="0" borderId="0" xfId="0" applyFont="1" applyAlignment="1">
      <alignment vertical="center" wrapText="1"/>
    </xf>
    <xf numFmtId="0" fontId="21" fillId="0" borderId="1" xfId="0" applyFont="1" applyBorder="1" applyAlignment="1">
      <alignment horizontal="center"/>
    </xf>
    <xf numFmtId="0" fontId="21" fillId="0" borderId="1" xfId="0" applyFont="1" applyBorder="1" applyAlignment="1">
      <alignment horizontal="left"/>
    </xf>
    <xf numFmtId="1" fontId="0" fillId="0" borderId="1" xfId="0" applyNumberFormat="1" applyBorder="1" applyAlignment="1">
      <alignment horizontal="center" vertical="center"/>
    </xf>
    <xf numFmtId="1" fontId="0" fillId="0" borderId="1" xfId="0" applyNumberFormat="1" applyBorder="1" applyAlignment="1">
      <alignment horizontal="center" vertical="center" wrapText="1"/>
    </xf>
    <xf numFmtId="0" fontId="0" fillId="2" borderId="1" xfId="0" applyFill="1" applyBorder="1" applyAlignment="1">
      <alignment horizontal="center"/>
    </xf>
    <xf numFmtId="0" fontId="0" fillId="2" borderId="1" xfId="0" applyFill="1" applyBorder="1" applyAlignment="1">
      <alignment horizontal="left"/>
    </xf>
    <xf numFmtId="0" fontId="19" fillId="0" borderId="1" xfId="0" applyFont="1" applyBorder="1" applyAlignment="1">
      <alignment horizontal="center" vertical="center"/>
    </xf>
    <xf numFmtId="0" fontId="0" fillId="0" borderId="56" xfId="0" applyBorder="1"/>
    <xf numFmtId="0" fontId="0" fillId="0" borderId="57" xfId="0" applyBorder="1"/>
    <xf numFmtId="0" fontId="22" fillId="2" borderId="26" xfId="0" applyFont="1" applyFill="1" applyBorder="1" applyAlignment="1">
      <alignment horizontal="left"/>
    </xf>
    <xf numFmtId="0" fontId="22" fillId="2" borderId="31" xfId="0" applyFont="1" applyFill="1" applyBorder="1" applyAlignment="1">
      <alignment horizontal="left"/>
    </xf>
    <xf numFmtId="0" fontId="25" fillId="0" borderId="1" xfId="0" applyFont="1" applyBorder="1" applyAlignment="1">
      <alignment horizontal="right" vertical="center"/>
    </xf>
    <xf numFmtId="0" fontId="25" fillId="0" borderId="1" xfId="0" applyFont="1" applyBorder="1" applyAlignment="1">
      <alignment vertical="center"/>
    </xf>
    <xf numFmtId="0" fontId="27" fillId="0" borderId="20" xfId="0" applyFont="1" applyBorder="1" applyAlignment="1">
      <alignment wrapText="1"/>
    </xf>
    <xf numFmtId="0" fontId="27" fillId="0" borderId="1" xfId="0" applyFont="1" applyBorder="1" applyAlignment="1">
      <alignment wrapText="1"/>
    </xf>
    <xf numFmtId="0" fontId="27" fillId="0" borderId="1" xfId="0" applyFont="1" applyBorder="1" applyAlignment="1">
      <alignment horizontal="left" wrapText="1"/>
    </xf>
    <xf numFmtId="0" fontId="28" fillId="0" borderId="1" xfId="0" applyFont="1" applyBorder="1" applyAlignment="1">
      <alignment wrapText="1"/>
    </xf>
    <xf numFmtId="0" fontId="27" fillId="0" borderId="21" xfId="0" applyFont="1" applyBorder="1" applyAlignment="1">
      <alignment wrapText="1"/>
    </xf>
    <xf numFmtId="0" fontId="0" fillId="0" borderId="0" xfId="0" applyAlignment="1">
      <alignment horizontal="left" vertical="center"/>
    </xf>
    <xf numFmtId="0" fontId="29" fillId="0" borderId="1" xfId="0" applyFont="1" applyBorder="1" applyAlignment="1">
      <alignment vertical="center" wrapText="1"/>
    </xf>
    <xf numFmtId="0" fontId="29" fillId="0" borderId="1" xfId="0" applyFont="1" applyBorder="1" applyAlignment="1">
      <alignment horizontal="left" vertical="center" wrapText="1"/>
    </xf>
    <xf numFmtId="0" fontId="29" fillId="0" borderId="21" xfId="0" applyFont="1" applyBorder="1" applyAlignment="1">
      <alignment vertical="center" wrapText="1"/>
    </xf>
    <xf numFmtId="0" fontId="0" fillId="0" borderId="0" xfId="0" applyAlignment="1">
      <alignment vertical="center" wrapText="1"/>
    </xf>
    <xf numFmtId="0" fontId="0" fillId="0" borderId="20" xfId="0" applyBorder="1" applyAlignment="1">
      <alignment horizontal="left" vertical="center"/>
    </xf>
    <xf numFmtId="0" fontId="0" fillId="0" borderId="22" xfId="0" applyBorder="1" applyAlignment="1">
      <alignment horizontal="left" vertical="center"/>
    </xf>
    <xf numFmtId="0" fontId="0" fillId="0" borderId="24" xfId="0" applyBorder="1" applyAlignment="1">
      <alignment horizontal="left" vertical="center"/>
    </xf>
    <xf numFmtId="0" fontId="30" fillId="0" borderId="0" xfId="1"/>
    <xf numFmtId="0" fontId="31" fillId="0" borderId="0" xfId="1" applyFont="1" applyAlignment="1">
      <alignment vertical="center"/>
    </xf>
    <xf numFmtId="0" fontId="29" fillId="0" borderId="1" xfId="1" applyFont="1" applyBorder="1"/>
    <xf numFmtId="0" fontId="31" fillId="0" borderId="1" xfId="1" applyFont="1" applyBorder="1" applyAlignment="1">
      <alignment horizontal="left" vertical="top" wrapText="1"/>
    </xf>
    <xf numFmtId="0" fontId="31" fillId="0" borderId="1" xfId="1" applyFont="1" applyBorder="1" applyAlignment="1">
      <alignment horizontal="left" vertical="center"/>
    </xf>
    <xf numFmtId="0" fontId="31" fillId="0" borderId="1" xfId="1" applyFont="1" applyBorder="1" applyAlignment="1">
      <alignment horizontal="center" vertical="center"/>
    </xf>
    <xf numFmtId="0" fontId="31" fillId="0" borderId="1" xfId="1" applyFont="1" applyBorder="1" applyAlignment="1">
      <alignment horizontal="center" vertical="center" wrapText="1"/>
    </xf>
    <xf numFmtId="0" fontId="31" fillId="0" borderId="1" xfId="1" applyFont="1" applyBorder="1" applyAlignment="1">
      <alignment horizontal="left" vertical="center" wrapText="1"/>
    </xf>
    <xf numFmtId="0" fontId="31" fillId="0" borderId="1" xfId="1" quotePrefix="1" applyFont="1" applyBorder="1" applyAlignment="1">
      <alignment horizontal="center" vertical="center" wrapText="1"/>
    </xf>
    <xf numFmtId="0" fontId="32" fillId="0" borderId="1" xfId="1" applyFont="1" applyBorder="1" applyAlignment="1">
      <alignment horizontal="center" vertical="center" wrapText="1"/>
    </xf>
    <xf numFmtId="0" fontId="29" fillId="0" borderId="1" xfId="1" applyFont="1" applyBorder="1" applyAlignment="1">
      <alignment vertical="center"/>
    </xf>
    <xf numFmtId="0" fontId="28" fillId="0" borderId="1" xfId="1" applyFont="1" applyBorder="1" applyAlignment="1">
      <alignment horizontal="center" vertical="center"/>
    </xf>
    <xf numFmtId="0" fontId="31" fillId="3" borderId="1" xfId="1" applyFont="1" applyFill="1" applyBorder="1" applyAlignment="1">
      <alignment horizontal="center" vertical="center" wrapText="1"/>
    </xf>
    <xf numFmtId="0" fontId="31" fillId="3" borderId="1" xfId="1" quotePrefix="1" applyFont="1" applyFill="1" applyBorder="1" applyAlignment="1">
      <alignment horizontal="center" vertical="center" wrapText="1"/>
    </xf>
    <xf numFmtId="0" fontId="36" fillId="0" borderId="0" xfId="1" applyFont="1"/>
    <xf numFmtId="0" fontId="2" fillId="0" borderId="0" xfId="1" applyFont="1"/>
    <xf numFmtId="0" fontId="37" fillId="0" borderId="1" xfId="1" applyFont="1" applyBorder="1" applyAlignment="1">
      <alignment horizontal="center" vertical="center" wrapText="1"/>
    </xf>
    <xf numFmtId="0" fontId="31" fillId="0" borderId="0" xfId="1" applyFont="1" applyAlignment="1">
      <alignment horizontal="center" vertical="center"/>
    </xf>
    <xf numFmtId="0" fontId="38" fillId="0" borderId="0" xfId="2"/>
    <xf numFmtId="0" fontId="38" fillId="0" borderId="0" xfId="2" applyAlignment="1">
      <alignment horizontal="center"/>
    </xf>
    <xf numFmtId="164" fontId="38" fillId="0" borderId="1" xfId="2" applyNumberFormat="1" applyBorder="1"/>
    <xf numFmtId="0" fontId="39" fillId="4" borderId="1" xfId="2" applyFont="1" applyFill="1" applyBorder="1" applyAlignment="1">
      <alignment horizontal="center" vertical="center"/>
    </xf>
    <xf numFmtId="164" fontId="21" fillId="4" borderId="1" xfId="2" applyNumberFormat="1" applyFont="1" applyFill="1" applyBorder="1" applyAlignment="1">
      <alignment horizontal="center" vertical="center"/>
    </xf>
    <xf numFmtId="164" fontId="21" fillId="0" borderId="1" xfId="2" applyNumberFormat="1" applyFont="1" applyBorder="1" applyAlignment="1">
      <alignment horizontal="center" vertical="center"/>
    </xf>
    <xf numFmtId="0" fontId="39" fillId="0" borderId="1" xfId="2" applyFont="1" applyBorder="1" applyAlignment="1">
      <alignment horizontal="center" vertical="center"/>
    </xf>
    <xf numFmtId="0" fontId="21" fillId="4" borderId="1" xfId="2" applyFont="1" applyFill="1" applyBorder="1" applyAlignment="1">
      <alignment horizontal="center" vertical="center"/>
    </xf>
    <xf numFmtId="0" fontId="21" fillId="0" borderId="1" xfId="2" applyFont="1" applyBorder="1" applyAlignment="1">
      <alignment horizontal="center" vertical="center"/>
    </xf>
    <xf numFmtId="0" fontId="40" fillId="0" borderId="23" xfId="2" applyFont="1" applyBorder="1" applyAlignment="1">
      <alignment horizontal="centerContinuous" vertical="center"/>
    </xf>
    <xf numFmtId="0" fontId="40" fillId="0" borderId="62" xfId="2" applyFont="1" applyBorder="1" applyAlignment="1">
      <alignment horizontal="left" vertical="center"/>
    </xf>
    <xf numFmtId="0" fontId="40" fillId="0" borderId="30" xfId="2" applyFont="1" applyBorder="1" applyAlignment="1">
      <alignment horizontal="left" vertical="center"/>
    </xf>
    <xf numFmtId="0" fontId="39" fillId="4" borderId="11" xfId="2" applyFont="1" applyFill="1" applyBorder="1" applyAlignment="1">
      <alignment horizontal="centerContinuous" vertical="center"/>
    </xf>
    <xf numFmtId="0" fontId="39" fillId="4" borderId="9" xfId="2" applyFont="1" applyFill="1" applyBorder="1" applyAlignment="1">
      <alignment horizontal="centerContinuous" vertical="center"/>
    </xf>
    <xf numFmtId="0" fontId="40" fillId="0" borderId="1" xfId="2" applyFont="1" applyBorder="1" applyAlignment="1">
      <alignment horizontal="centerContinuous" vertical="center"/>
    </xf>
    <xf numFmtId="0" fontId="41" fillId="4" borderId="1" xfId="2" applyFont="1" applyFill="1" applyBorder="1" applyAlignment="1">
      <alignment horizontal="centerContinuous" vertical="center"/>
    </xf>
    <xf numFmtId="0" fontId="40" fillId="0" borderId="3" xfId="2" applyFont="1" applyBorder="1" applyAlignment="1">
      <alignment horizontal="left" vertical="center"/>
    </xf>
    <xf numFmtId="0" fontId="42" fillId="4" borderId="44" xfId="2" applyFont="1" applyFill="1" applyBorder="1" applyAlignment="1">
      <alignment horizontal="left" vertical="center"/>
    </xf>
    <xf numFmtId="0" fontId="38" fillId="0" borderId="49" xfId="2" applyBorder="1" applyAlignment="1">
      <alignment horizontal="centerContinuous" vertical="center"/>
    </xf>
    <xf numFmtId="165" fontId="39" fillId="4" borderId="9" xfId="2" applyNumberFormat="1" applyFont="1" applyFill="1" applyBorder="1" applyAlignment="1">
      <alignment horizontal="centerContinuous" vertical="center"/>
    </xf>
    <xf numFmtId="0" fontId="39" fillId="4" borderId="1" xfId="2" applyFont="1" applyFill="1" applyBorder="1" applyAlignment="1">
      <alignment horizontal="centerContinuous" vertical="center"/>
    </xf>
    <xf numFmtId="0" fontId="38" fillId="0" borderId="0" xfId="2" applyAlignment="1">
      <alignment horizontal="center" vertical="center"/>
    </xf>
    <xf numFmtId="0" fontId="38" fillId="0" borderId="0" xfId="2" applyAlignment="1">
      <alignment vertical="center"/>
    </xf>
    <xf numFmtId="0" fontId="38" fillId="0" borderId="28" xfId="2" applyBorder="1" applyAlignment="1">
      <alignment vertical="center"/>
    </xf>
    <xf numFmtId="0" fontId="21" fillId="0" borderId="49" xfId="2" applyFont="1" applyBorder="1" applyAlignment="1">
      <alignment horizontal="centerContinuous" vertical="center"/>
    </xf>
    <xf numFmtId="166" fontId="39" fillId="4" borderId="11" xfId="2" applyNumberFormat="1" applyFont="1" applyFill="1" applyBorder="1" applyAlignment="1">
      <alignment horizontal="centerContinuous" vertical="center"/>
    </xf>
    <xf numFmtId="166" fontId="39" fillId="4" borderId="9" xfId="2" applyNumberFormat="1" applyFont="1" applyFill="1" applyBorder="1" applyAlignment="1">
      <alignment horizontal="centerContinuous" vertical="center"/>
    </xf>
    <xf numFmtId="0" fontId="45" fillId="4" borderId="0" xfId="2" applyFont="1" applyFill="1" applyAlignment="1">
      <alignment horizontal="center" vertical="center"/>
    </xf>
    <xf numFmtId="0" fontId="45" fillId="4" borderId="28" xfId="2" applyFont="1" applyFill="1" applyBorder="1" applyAlignment="1">
      <alignment horizontal="center" vertical="center"/>
    </xf>
    <xf numFmtId="0" fontId="21" fillId="4" borderId="9" xfId="2" applyFont="1" applyFill="1" applyBorder="1" applyAlignment="1">
      <alignment horizontal="centerContinuous" vertical="center"/>
    </xf>
    <xf numFmtId="0" fontId="38" fillId="0" borderId="1" xfId="2" applyBorder="1" applyAlignment="1">
      <alignment horizontal="centerContinuous" vertical="center"/>
    </xf>
    <xf numFmtId="0" fontId="21" fillId="4" borderId="1" xfId="2" applyFont="1" applyFill="1" applyBorder="1" applyAlignment="1">
      <alignment horizontal="centerContinuous" vertical="center"/>
    </xf>
    <xf numFmtId="0" fontId="47" fillId="4" borderId="0" xfId="2" applyFont="1" applyFill="1" applyAlignment="1">
      <alignment horizontal="center" vertical="center"/>
    </xf>
    <xf numFmtId="164" fontId="21" fillId="4" borderId="0" xfId="2" applyNumberFormat="1" applyFont="1" applyFill="1" applyAlignment="1">
      <alignment horizontal="center" vertical="center"/>
    </xf>
    <xf numFmtId="0" fontId="21" fillId="4" borderId="28" xfId="2" applyFont="1" applyFill="1" applyBorder="1" applyAlignment="1">
      <alignment horizontal="center" vertical="center"/>
    </xf>
    <xf numFmtId="49" fontId="21" fillId="4" borderId="9" xfId="2" applyNumberFormat="1" applyFont="1" applyFill="1" applyBorder="1" applyAlignment="1">
      <alignment horizontal="centerContinuous" vertical="center"/>
    </xf>
    <xf numFmtId="165" fontId="21" fillId="4" borderId="9" xfId="2" applyNumberFormat="1" applyFont="1" applyFill="1" applyBorder="1" applyAlignment="1">
      <alignment horizontal="centerContinuous" vertical="center"/>
    </xf>
    <xf numFmtId="0" fontId="21" fillId="0" borderId="1" xfId="2" applyFont="1" applyBorder="1" applyAlignment="1">
      <alignment horizontal="centerContinuous" vertical="center"/>
    </xf>
    <xf numFmtId="0" fontId="21" fillId="4" borderId="0" xfId="2" applyFont="1" applyFill="1" applyAlignment="1">
      <alignment horizontal="center" vertical="center"/>
    </xf>
    <xf numFmtId="0" fontId="21" fillId="4" borderId="21" xfId="2" applyFont="1" applyFill="1" applyBorder="1" applyAlignment="1">
      <alignment horizontal="center" vertical="center"/>
    </xf>
    <xf numFmtId="164" fontId="47" fillId="4" borderId="1" xfId="2" applyNumberFormat="1" applyFont="1" applyFill="1" applyBorder="1" applyAlignment="1">
      <alignment horizontal="center" vertical="center"/>
    </xf>
    <xf numFmtId="0" fontId="48" fillId="4" borderId="0" xfId="2" applyFont="1" applyFill="1" applyAlignment="1">
      <alignment horizontal="center" vertical="center"/>
    </xf>
    <xf numFmtId="0" fontId="21" fillId="0" borderId="0" xfId="2" applyFont="1" applyAlignment="1">
      <alignment horizontal="center" vertical="center"/>
    </xf>
    <xf numFmtId="0" fontId="49" fillId="4" borderId="0" xfId="2" applyFont="1" applyFill="1" applyAlignment="1">
      <alignment horizontal="left" vertical="center"/>
    </xf>
    <xf numFmtId="0" fontId="49" fillId="4" borderId="28" xfId="2" applyFont="1" applyFill="1" applyBorder="1" applyAlignment="1">
      <alignment horizontal="left" vertical="center"/>
    </xf>
    <xf numFmtId="0" fontId="46" fillId="4" borderId="0" xfId="2" applyFont="1" applyFill="1" applyAlignment="1">
      <alignment horizontal="center" vertical="center"/>
    </xf>
    <xf numFmtId="0" fontId="38" fillId="0" borderId="28" xfId="2" applyBorder="1"/>
    <xf numFmtId="167" fontId="21" fillId="4" borderId="11" xfId="2" applyNumberFormat="1" applyFont="1" applyFill="1" applyBorder="1" applyAlignment="1">
      <alignment horizontal="center" vertical="center"/>
    </xf>
    <xf numFmtId="0" fontId="21" fillId="4" borderId="10" xfId="2" applyFont="1" applyFill="1" applyBorder="1" applyAlignment="1">
      <alignment horizontal="left" vertical="center"/>
    </xf>
    <xf numFmtId="0" fontId="21" fillId="4" borderId="9" xfId="2" applyFont="1" applyFill="1" applyBorder="1" applyAlignment="1">
      <alignment horizontal="left" vertical="center"/>
    </xf>
    <xf numFmtId="164" fontId="21" fillId="4" borderId="10" xfId="2" applyNumberFormat="1" applyFont="1" applyFill="1" applyBorder="1" applyAlignment="1">
      <alignment horizontal="centerContinuous" vertical="center"/>
    </xf>
    <xf numFmtId="164" fontId="21" fillId="4" borderId="10" xfId="2" applyNumberFormat="1" applyFont="1" applyFill="1" applyBorder="1" applyAlignment="1">
      <alignment horizontal="left" vertical="center"/>
    </xf>
    <xf numFmtId="164" fontId="21" fillId="4" borderId="11" xfId="2" applyNumberFormat="1" applyFont="1" applyFill="1" applyBorder="1" applyAlignment="1">
      <alignment horizontal="centerContinuous" vertical="center"/>
    </xf>
    <xf numFmtId="0" fontId="21" fillId="4" borderId="63" xfId="2" applyFont="1" applyFill="1" applyBorder="1" applyAlignment="1">
      <alignment horizontal="left" vertical="center"/>
    </xf>
    <xf numFmtId="0" fontId="21" fillId="4" borderId="11" xfId="2" applyFont="1" applyFill="1" applyBorder="1" applyAlignment="1">
      <alignment horizontal="center" vertical="center"/>
    </xf>
    <xf numFmtId="167" fontId="21" fillId="4" borderId="11" xfId="2" applyNumberFormat="1" applyFont="1" applyFill="1" applyBorder="1" applyAlignment="1">
      <alignment horizontal="centerContinuous" vertical="center"/>
    </xf>
    <xf numFmtId="167" fontId="21" fillId="4" borderId="10" xfId="2" applyNumberFormat="1" applyFont="1" applyFill="1" applyBorder="1" applyAlignment="1">
      <alignment horizontal="left" vertical="center"/>
    </xf>
    <xf numFmtId="164" fontId="48" fillId="4" borderId="38" xfId="2" applyNumberFormat="1" applyFont="1" applyFill="1" applyBorder="1" applyAlignment="1">
      <alignment horizontal="center" vertical="center"/>
    </xf>
    <xf numFmtId="164" fontId="48" fillId="4" borderId="41" xfId="2" applyNumberFormat="1" applyFont="1" applyFill="1" applyBorder="1" applyAlignment="1">
      <alignment horizontal="center" vertical="center"/>
    </xf>
    <xf numFmtId="164" fontId="21" fillId="4" borderId="11" xfId="2" applyNumberFormat="1" applyFont="1" applyFill="1" applyBorder="1" applyAlignment="1">
      <alignment horizontal="center" vertical="center"/>
    </xf>
    <xf numFmtId="0" fontId="39" fillId="0" borderId="49" xfId="2" applyFont="1" applyBorder="1" applyAlignment="1">
      <alignment horizontal="left" vertical="center"/>
    </xf>
    <xf numFmtId="0" fontId="39" fillId="0" borderId="9" xfId="2" applyFont="1" applyBorder="1" applyAlignment="1">
      <alignment horizontal="right" vertical="center"/>
    </xf>
    <xf numFmtId="0" fontId="38" fillId="0" borderId="10" xfId="2" applyBorder="1" applyAlignment="1">
      <alignment horizontal="centerContinuous" vertical="center"/>
    </xf>
    <xf numFmtId="0" fontId="39" fillId="0" borderId="9" xfId="2" applyFont="1" applyBorder="1" applyAlignment="1">
      <alignment horizontal="centerContinuous" vertical="center"/>
    </xf>
    <xf numFmtId="168" fontId="39" fillId="4" borderId="1" xfId="2" applyNumberFormat="1" applyFont="1" applyFill="1" applyBorder="1" applyAlignment="1">
      <alignment horizontal="center" vertical="center"/>
    </xf>
    <xf numFmtId="0" fontId="21" fillId="4" borderId="20" xfId="2" applyFont="1" applyFill="1" applyBorder="1" applyAlignment="1">
      <alignment horizontal="center" vertical="center"/>
    </xf>
    <xf numFmtId="0" fontId="39" fillId="0" borderId="45" xfId="2" applyFont="1" applyBorder="1" applyAlignment="1">
      <alignment horizontal="left" vertical="center"/>
    </xf>
    <xf numFmtId="0" fontId="39" fillId="0" borderId="2" xfId="2" applyFont="1" applyBorder="1" applyAlignment="1">
      <alignment horizontal="right" vertical="center"/>
    </xf>
    <xf numFmtId="0" fontId="39" fillId="0" borderId="10" xfId="2" applyFont="1" applyBorder="1" applyAlignment="1">
      <alignment horizontal="centerContinuous" vertical="center"/>
    </xf>
    <xf numFmtId="164" fontId="21" fillId="4" borderId="51" xfId="2" applyNumberFormat="1" applyFont="1" applyFill="1" applyBorder="1" applyAlignment="1">
      <alignment horizontal="center" vertical="center"/>
    </xf>
    <xf numFmtId="0" fontId="21" fillId="4" borderId="44" xfId="2" applyFont="1" applyFill="1" applyBorder="1" applyAlignment="1">
      <alignment horizontal="center" vertical="center"/>
    </xf>
    <xf numFmtId="0" fontId="39" fillId="0" borderId="29" xfId="2" applyFont="1" applyBorder="1" applyAlignment="1">
      <alignment horizontal="left" vertical="center"/>
    </xf>
    <xf numFmtId="0" fontId="39" fillId="0" borderId="4" xfId="2" applyFont="1" applyBorder="1" applyAlignment="1">
      <alignment horizontal="right" vertical="center"/>
    </xf>
    <xf numFmtId="168" fontId="21" fillId="4" borderId="1" xfId="2" applyNumberFormat="1" applyFont="1" applyFill="1" applyBorder="1" applyAlignment="1">
      <alignment horizontal="center" vertical="center"/>
    </xf>
    <xf numFmtId="0" fontId="21" fillId="4" borderId="63" xfId="2" applyFont="1" applyFill="1" applyBorder="1" applyAlignment="1">
      <alignment horizontal="center" vertical="center"/>
    </xf>
    <xf numFmtId="164" fontId="21" fillId="4" borderId="6" xfId="2" applyNumberFormat="1" applyFont="1" applyFill="1" applyBorder="1" applyAlignment="1">
      <alignment horizontal="center" vertical="center"/>
    </xf>
    <xf numFmtId="0" fontId="21" fillId="4" borderId="46" xfId="2" applyFont="1" applyFill="1" applyBorder="1" applyAlignment="1">
      <alignment horizontal="center" vertical="center"/>
    </xf>
    <xf numFmtId="0" fontId="38" fillId="0" borderId="21" xfId="2" applyBorder="1" applyAlignment="1">
      <alignment vertical="center"/>
    </xf>
    <xf numFmtId="0" fontId="21" fillId="0" borderId="1" xfId="2" applyFont="1" applyBorder="1" applyAlignment="1">
      <alignment vertical="center"/>
    </xf>
    <xf numFmtId="0" fontId="49" fillId="4" borderId="20" xfId="2" applyFont="1" applyFill="1" applyBorder="1" applyAlignment="1">
      <alignment horizontal="left" vertical="center"/>
    </xf>
    <xf numFmtId="49" fontId="21" fillId="4" borderId="21" xfId="2" applyNumberFormat="1" applyFont="1" applyFill="1" applyBorder="1" applyAlignment="1">
      <alignment horizontal="center" vertical="center"/>
    </xf>
    <xf numFmtId="49" fontId="21" fillId="4" borderId="1" xfId="2" applyNumberFormat="1" applyFont="1" applyFill="1" applyBorder="1" applyAlignment="1">
      <alignment horizontal="center" vertical="center"/>
    </xf>
    <xf numFmtId="0" fontId="21" fillId="4" borderId="51" xfId="2" applyFont="1" applyFill="1" applyBorder="1" applyAlignment="1">
      <alignment horizontal="center" vertical="center"/>
    </xf>
    <xf numFmtId="0" fontId="39" fillId="0" borderId="0" xfId="2" applyFont="1" applyAlignment="1" applyProtection="1">
      <alignment horizontal="centerContinuous" vertical="center"/>
      <protection locked="0"/>
    </xf>
    <xf numFmtId="164" fontId="21" fillId="5" borderId="1" xfId="2" applyNumberFormat="1" applyFont="1" applyFill="1" applyBorder="1" applyAlignment="1" applyProtection="1">
      <alignment horizontal="center" vertical="center"/>
      <protection locked="0"/>
    </xf>
    <xf numFmtId="0" fontId="21" fillId="4" borderId="41" xfId="2" applyFont="1" applyFill="1" applyBorder="1" applyAlignment="1">
      <alignment horizontal="center" vertical="center"/>
    </xf>
    <xf numFmtId="49" fontId="21" fillId="4" borderId="41" xfId="2" applyNumberFormat="1" applyFont="1" applyFill="1" applyBorder="1" applyAlignment="1">
      <alignment horizontal="center" vertical="center"/>
    </xf>
    <xf numFmtId="0" fontId="39" fillId="0" borderId="7" xfId="2" applyFont="1" applyBorder="1" applyAlignment="1" applyProtection="1">
      <alignment horizontal="centerContinuous" vertical="center"/>
      <protection locked="0"/>
    </xf>
    <xf numFmtId="0" fontId="39" fillId="0" borderId="6" xfId="2" applyFont="1" applyBorder="1" applyAlignment="1" applyProtection="1">
      <alignment horizontal="centerContinuous" vertical="center"/>
      <protection locked="0"/>
    </xf>
    <xf numFmtId="0" fontId="39" fillId="0" borderId="5" xfId="2" applyFont="1" applyBorder="1" applyAlignment="1" applyProtection="1">
      <alignment horizontal="centerContinuous" vertical="center"/>
      <protection locked="0"/>
    </xf>
    <xf numFmtId="0" fontId="39" fillId="0" borderId="4" xfId="2" applyFont="1" applyBorder="1" applyAlignment="1" applyProtection="1">
      <alignment horizontal="centerContinuous" vertical="center"/>
      <protection locked="0"/>
    </xf>
    <xf numFmtId="0" fontId="49" fillId="4" borderId="21" xfId="2" applyFont="1" applyFill="1" applyBorder="1" applyAlignment="1">
      <alignment horizontal="center" vertical="center"/>
    </xf>
    <xf numFmtId="0" fontId="49" fillId="4" borderId="1" xfId="2" applyFont="1" applyFill="1" applyBorder="1" applyAlignment="1">
      <alignment horizontal="center" vertical="center"/>
    </xf>
    <xf numFmtId="164" fontId="21" fillId="5" borderId="21" xfId="2" applyNumberFormat="1" applyFont="1" applyFill="1" applyBorder="1" applyAlignment="1" applyProtection="1">
      <alignment horizontal="left" vertical="center"/>
      <protection locked="0"/>
    </xf>
    <xf numFmtId="0" fontId="21" fillId="5" borderId="9" xfId="2" applyFont="1" applyFill="1" applyBorder="1" applyAlignment="1" applyProtection="1">
      <alignment horizontal="center" vertical="center"/>
      <protection locked="0"/>
    </xf>
    <xf numFmtId="0" fontId="21" fillId="0" borderId="11" xfId="2" applyFont="1" applyBorder="1" applyAlignment="1">
      <alignment horizontal="left" vertical="center"/>
    </xf>
    <xf numFmtId="0" fontId="21" fillId="0" borderId="10" xfId="2" applyFont="1" applyBorder="1" applyAlignment="1">
      <alignment vertical="center"/>
    </xf>
    <xf numFmtId="0" fontId="21" fillId="0" borderId="11" xfId="2" applyFont="1" applyBorder="1" applyAlignment="1">
      <alignment vertical="center"/>
    </xf>
    <xf numFmtId="0" fontId="21" fillId="5" borderId="6" xfId="2" applyFont="1" applyFill="1" applyBorder="1" applyAlignment="1" applyProtection="1">
      <alignment horizontal="center" vertical="center"/>
      <protection locked="0"/>
    </xf>
    <xf numFmtId="0" fontId="21" fillId="0" borderId="7" xfId="2" applyFont="1" applyBorder="1" applyAlignment="1">
      <alignment vertical="center"/>
    </xf>
    <xf numFmtId="0" fontId="21" fillId="4" borderId="8" xfId="2" applyFont="1" applyFill="1" applyBorder="1" applyAlignment="1">
      <alignment horizontal="left" vertical="center"/>
    </xf>
    <xf numFmtId="0" fontId="21" fillId="0" borderId="8" xfId="2" applyFont="1" applyBorder="1" applyAlignment="1">
      <alignment vertical="center"/>
    </xf>
    <xf numFmtId="0" fontId="21" fillId="4" borderId="6" xfId="2" applyFont="1" applyFill="1" applyBorder="1" applyAlignment="1">
      <alignment horizontal="left" vertical="center"/>
    </xf>
    <xf numFmtId="0" fontId="21" fillId="4" borderId="46" xfId="2" applyFont="1" applyFill="1" applyBorder="1" applyAlignment="1">
      <alignment horizontal="left" vertical="center"/>
    </xf>
    <xf numFmtId="0" fontId="21" fillId="5" borderId="15" xfId="2" applyFont="1" applyFill="1" applyBorder="1" applyAlignment="1" applyProtection="1">
      <alignment horizontal="center" vertical="center"/>
      <protection locked="0"/>
    </xf>
    <xf numFmtId="0" fontId="21" fillId="0" borderId="15" xfId="2" applyFont="1" applyBorder="1" applyAlignment="1">
      <alignment vertical="center"/>
    </xf>
    <xf numFmtId="0" fontId="21" fillId="4" borderId="15" xfId="2" applyFont="1" applyFill="1" applyBorder="1" applyAlignment="1">
      <alignment horizontal="left" vertical="center"/>
    </xf>
    <xf numFmtId="0" fontId="21" fillId="4" borderId="14" xfId="2" applyFont="1" applyFill="1" applyBorder="1" applyAlignment="1">
      <alignment horizontal="left" vertical="center"/>
    </xf>
    <xf numFmtId="0" fontId="38" fillId="0" borderId="32" xfId="2" applyBorder="1"/>
    <xf numFmtId="0" fontId="38" fillId="0" borderId="31" xfId="2" applyBorder="1"/>
    <xf numFmtId="0" fontId="38" fillId="0" borderId="30" xfId="2" applyBorder="1"/>
    <xf numFmtId="0" fontId="38" fillId="0" borderId="29" xfId="2" applyBorder="1"/>
    <xf numFmtId="0" fontId="38" fillId="0" borderId="28" xfId="2" applyBorder="1" applyAlignment="1">
      <alignment horizontal="center" vertical="center"/>
    </xf>
    <xf numFmtId="0" fontId="21" fillId="0" borderId="28" xfId="2" applyFont="1" applyBorder="1" applyAlignment="1">
      <alignment horizontal="center" vertical="center"/>
    </xf>
    <xf numFmtId="0" fontId="38" fillId="0" borderId="0" xfId="2" applyAlignment="1">
      <alignment horizontal="left" vertical="center"/>
    </xf>
    <xf numFmtId="0" fontId="38" fillId="0" borderId="21" xfId="2" applyBorder="1" applyAlignment="1">
      <alignment horizontal="center" vertical="center"/>
    </xf>
    <xf numFmtId="0" fontId="38" fillId="0" borderId="1" xfId="2" applyBorder="1" applyAlignment="1">
      <alignment horizontal="center" vertical="center"/>
    </xf>
    <xf numFmtId="0" fontId="38" fillId="0" borderId="20" xfId="2" applyBorder="1"/>
    <xf numFmtId="2" fontId="38" fillId="0" borderId="21" xfId="2" applyNumberFormat="1" applyBorder="1" applyAlignment="1">
      <alignment horizontal="center" vertical="center"/>
    </xf>
    <xf numFmtId="2" fontId="38" fillId="0" borderId="1" xfId="2" applyNumberFormat="1" applyBorder="1" applyAlignment="1">
      <alignment horizontal="center" vertical="center"/>
    </xf>
    <xf numFmtId="0" fontId="38" fillId="0" borderId="20" xfId="2" applyBorder="1" applyAlignment="1">
      <alignment horizontal="center" vertical="center"/>
    </xf>
    <xf numFmtId="0" fontId="52" fillId="0" borderId="29" xfId="2" applyFont="1" applyBorder="1" applyAlignment="1">
      <alignment horizontal="center"/>
    </xf>
    <xf numFmtId="0" fontId="52" fillId="0" borderId="0" xfId="2" applyFont="1" applyAlignment="1">
      <alignment horizontal="center"/>
    </xf>
    <xf numFmtId="0" fontId="57" fillId="0" borderId="20" xfId="0" applyFont="1" applyBorder="1" applyAlignment="1">
      <alignment horizontal="center" vertical="center" wrapText="1"/>
    </xf>
    <xf numFmtId="0" fontId="60" fillId="6" borderId="1" xfId="0" applyFont="1" applyFill="1" applyBorder="1" applyAlignment="1">
      <alignment horizontal="center" vertical="center" wrapText="1"/>
    </xf>
    <xf numFmtId="0" fontId="60" fillId="6" borderId="1" xfId="0" applyFont="1" applyFill="1" applyBorder="1" applyAlignment="1">
      <alignment horizontal="center" vertical="center"/>
    </xf>
    <xf numFmtId="169" fontId="60" fillId="6" borderId="1" xfId="0" applyNumberFormat="1" applyFont="1" applyFill="1" applyBorder="1" applyAlignment="1">
      <alignment horizontal="center" vertical="center"/>
    </xf>
    <xf numFmtId="169" fontId="0" fillId="0" borderId="1" xfId="0" applyNumberFormat="1" applyBorder="1" applyAlignment="1">
      <alignment horizontal="center" vertical="center"/>
    </xf>
    <xf numFmtId="0" fontId="0" fillId="0" borderId="1" xfId="0" quotePrefix="1" applyBorder="1" applyAlignment="1">
      <alignment horizontal="center" vertical="center"/>
    </xf>
    <xf numFmtId="169" fontId="0" fillId="0" borderId="1" xfId="0" quotePrefix="1" applyNumberFormat="1" applyBorder="1" applyAlignment="1">
      <alignment horizontal="center" vertical="center"/>
    </xf>
    <xf numFmtId="0" fontId="12"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66" xfId="0" applyBorder="1" applyAlignment="1">
      <alignment horizontal="center" vertical="center"/>
    </xf>
    <xf numFmtId="14" fontId="0" fillId="0" borderId="66" xfId="0" applyNumberFormat="1" applyBorder="1" applyAlignment="1">
      <alignment horizontal="center" vertical="center"/>
    </xf>
    <xf numFmtId="0" fontId="0" fillId="0" borderId="40" xfId="0" applyBorder="1" applyAlignment="1">
      <alignment horizontal="center" vertical="center"/>
    </xf>
    <xf numFmtId="0" fontId="0" fillId="0" borderId="67" xfId="0" applyBorder="1" applyAlignment="1">
      <alignment horizontal="center" vertical="center"/>
    </xf>
    <xf numFmtId="14" fontId="0" fillId="0" borderId="40" xfId="0" applyNumberFormat="1" applyBorder="1" applyAlignment="1">
      <alignment horizontal="center" vertical="center"/>
    </xf>
    <xf numFmtId="0" fontId="0" fillId="0" borderId="1" xfId="0" applyBorder="1" applyAlignment="1">
      <alignment vertical="center"/>
    </xf>
    <xf numFmtId="0" fontId="57" fillId="0" borderId="1" xfId="1" applyFont="1" applyBorder="1" applyAlignment="1" applyProtection="1">
      <alignment horizontal="center" vertical="center" wrapText="1"/>
      <protection locked="0"/>
    </xf>
    <xf numFmtId="0" fontId="0" fillId="0" borderId="48" xfId="0" applyBorder="1" applyAlignment="1">
      <alignment horizontal="left" vertical="center"/>
    </xf>
    <xf numFmtId="0" fontId="0" fillId="0" borderId="48" xfId="0" applyBorder="1" applyAlignment="1">
      <alignment horizontal="left"/>
    </xf>
    <xf numFmtId="0" fontId="0" fillId="0" borderId="50" xfId="0" applyBorder="1" applyAlignment="1">
      <alignment horizontal="left"/>
    </xf>
    <xf numFmtId="0" fontId="60" fillId="6" borderId="20" xfId="0" applyFont="1" applyFill="1" applyBorder="1" applyAlignment="1">
      <alignment horizontal="center" vertical="center" wrapText="1"/>
    </xf>
    <xf numFmtId="0" fontId="60" fillId="6" borderId="65" xfId="0" applyFont="1" applyFill="1" applyBorder="1" applyAlignment="1">
      <alignment horizontal="center" vertical="center"/>
    </xf>
    <xf numFmtId="0" fontId="60" fillId="0" borderId="20" xfId="0" applyFont="1" applyBorder="1" applyAlignment="1">
      <alignment horizontal="center" vertical="center" wrapText="1"/>
    </xf>
    <xf numFmtId="0" fontId="60" fillId="0" borderId="22" xfId="0" applyFont="1" applyBorder="1" applyAlignment="1">
      <alignment horizontal="center" vertical="center" wrapText="1"/>
    </xf>
    <xf numFmtId="0" fontId="0" fillId="0" borderId="23" xfId="0" applyBorder="1" applyAlignment="1">
      <alignment horizontal="center" vertical="center"/>
    </xf>
    <xf numFmtId="14" fontId="0" fillId="0" borderId="23" xfId="0" applyNumberFormat="1" applyBorder="1" applyAlignment="1">
      <alignment horizontal="center" vertical="center"/>
    </xf>
    <xf numFmtId="0" fontId="0" fillId="0" borderId="24" xfId="0" applyBorder="1" applyAlignment="1">
      <alignment horizontal="center" vertical="center"/>
    </xf>
    <xf numFmtId="0" fontId="0" fillId="0" borderId="44" xfId="0" applyBorder="1" applyAlignment="1">
      <alignment vertical="center"/>
    </xf>
    <xf numFmtId="0" fontId="0" fillId="0" borderId="12" xfId="0" applyBorder="1" applyAlignment="1">
      <alignment vertical="center"/>
    </xf>
    <xf numFmtId="0" fontId="0" fillId="0" borderId="29" xfId="0" applyBorder="1" applyAlignment="1">
      <alignment vertical="center"/>
    </xf>
    <xf numFmtId="0" fontId="0" fillId="0" borderId="31" xfId="0" applyBorder="1" applyAlignment="1">
      <alignment vertical="center"/>
    </xf>
    <xf numFmtId="0" fontId="21" fillId="0" borderId="12" xfId="3" applyBorder="1"/>
    <xf numFmtId="0" fontId="47" fillId="0" borderId="0" xfId="3" applyFont="1"/>
    <xf numFmtId="0" fontId="21" fillId="0" borderId="0" xfId="3"/>
    <xf numFmtId="0" fontId="21" fillId="0" borderId="8" xfId="3" applyBorder="1" applyAlignment="1" applyProtection="1">
      <alignment horizontal="center"/>
      <protection locked="0"/>
    </xf>
    <xf numFmtId="14" fontId="21" fillId="0" borderId="8" xfId="3" applyNumberFormat="1" applyBorder="1" applyAlignment="1" applyProtection="1">
      <alignment horizontal="center"/>
      <protection locked="0"/>
    </xf>
    <xf numFmtId="0" fontId="21" fillId="0" borderId="8" xfId="3" applyBorder="1"/>
    <xf numFmtId="0" fontId="46" fillId="0" borderId="8" xfId="3" applyFont="1" applyBorder="1"/>
    <xf numFmtId="0" fontId="21" fillId="0" borderId="0" xfId="0" applyFont="1"/>
    <xf numFmtId="0" fontId="21" fillId="0" borderId="0" xfId="3" applyAlignment="1">
      <alignment horizontal="center" vertical="center"/>
    </xf>
    <xf numFmtId="0" fontId="21" fillId="0" borderId="0" xfId="3" applyAlignment="1">
      <alignment horizontal="left"/>
    </xf>
    <xf numFmtId="0" fontId="21" fillId="0" borderId="44" xfId="3" applyBorder="1"/>
    <xf numFmtId="0" fontId="21" fillId="0" borderId="45" xfId="3" applyBorder="1" applyAlignment="1">
      <alignment horizontal="right"/>
    </xf>
    <xf numFmtId="0" fontId="21" fillId="0" borderId="28" xfId="3" applyBorder="1"/>
    <xf numFmtId="0" fontId="21" fillId="0" borderId="29" xfId="3" applyBorder="1"/>
    <xf numFmtId="0" fontId="47" fillId="0" borderId="0" xfId="3" applyFont="1" applyAlignment="1">
      <alignment horizontal="right"/>
    </xf>
    <xf numFmtId="0" fontId="47" fillId="0" borderId="0" xfId="3" applyFont="1" applyAlignment="1">
      <alignment horizontal="center"/>
    </xf>
    <xf numFmtId="0" fontId="47" fillId="0" borderId="0" xfId="3" applyFont="1" applyAlignment="1">
      <alignment horizontal="centerContinuous"/>
    </xf>
    <xf numFmtId="0" fontId="48" fillId="0" borderId="0" xfId="3" applyFont="1"/>
    <xf numFmtId="0" fontId="21" fillId="0" borderId="46" xfId="3" applyBorder="1"/>
    <xf numFmtId="0" fontId="21" fillId="0" borderId="47" xfId="3" applyBorder="1"/>
    <xf numFmtId="0" fontId="65" fillId="0" borderId="0" xfId="3" applyFont="1"/>
    <xf numFmtId="0" fontId="21" fillId="0" borderId="30" xfId="3" applyBorder="1"/>
    <xf numFmtId="0" fontId="21" fillId="0" borderId="31" xfId="3" applyBorder="1"/>
    <xf numFmtId="0" fontId="21" fillId="0" borderId="32" xfId="3" applyBorder="1"/>
    <xf numFmtId="14" fontId="21" fillId="0" borderId="8" xfId="3" quotePrefix="1" applyNumberFormat="1" applyBorder="1" applyAlignment="1" applyProtection="1">
      <alignment horizontal="center"/>
      <protection locked="0"/>
    </xf>
    <xf numFmtId="0" fontId="0" fillId="0" borderId="20" xfId="0" applyBorder="1" applyAlignment="1">
      <alignment vertical="center" wrapText="1"/>
    </xf>
    <xf numFmtId="14" fontId="0" fillId="0" borderId="1" xfId="0" applyNumberFormat="1" applyBorder="1" applyAlignment="1">
      <alignment vertical="center" wrapText="1"/>
    </xf>
    <xf numFmtId="0" fontId="75" fillId="0" borderId="28" xfId="0" applyFont="1" applyBorder="1"/>
    <xf numFmtId="0" fontId="67" fillId="0" borderId="28" xfId="0" applyFont="1" applyBorder="1" applyAlignment="1">
      <alignment vertical="center"/>
    </xf>
    <xf numFmtId="0" fontId="67" fillId="0" borderId="0" xfId="0" applyFont="1" applyAlignment="1">
      <alignment horizontal="center" vertical="center"/>
    </xf>
    <xf numFmtId="0" fontId="1" fillId="0" borderId="0" xfId="0" applyFont="1"/>
    <xf numFmtId="0" fontId="70" fillId="0" borderId="0" xfId="0" applyFont="1" applyAlignment="1">
      <alignment horizontal="left" vertical="center" indent="7"/>
    </xf>
    <xf numFmtId="0" fontId="69" fillId="0" borderId="28" xfId="0" applyFont="1" applyBorder="1" applyAlignment="1">
      <alignment horizontal="left" vertical="center" indent="7"/>
    </xf>
    <xf numFmtId="0" fontId="71" fillId="0" borderId="28" xfId="0" applyFont="1" applyBorder="1" applyAlignment="1">
      <alignment vertical="center"/>
    </xf>
    <xf numFmtId="0" fontId="71" fillId="0" borderId="0" xfId="0" applyFont="1" applyAlignment="1">
      <alignment vertical="center"/>
    </xf>
    <xf numFmtId="0" fontId="71" fillId="0" borderId="29" xfId="0" applyFont="1" applyBorder="1" applyAlignment="1">
      <alignment vertical="center"/>
    </xf>
    <xf numFmtId="0" fontId="70" fillId="0" borderId="28" xfId="0" applyFont="1" applyBorder="1" applyAlignment="1">
      <alignment vertical="center"/>
    </xf>
    <xf numFmtId="0" fontId="71" fillId="0" borderId="28" xfId="0" applyFont="1" applyBorder="1" applyAlignment="1">
      <alignment horizontal="left" vertical="center" indent="9"/>
    </xf>
    <xf numFmtId="0" fontId="11" fillId="0" borderId="28" xfId="0" applyFont="1" applyBorder="1" applyAlignment="1">
      <alignment vertical="center"/>
    </xf>
    <xf numFmtId="0" fontId="72" fillId="0" borderId="28" xfId="0" applyFont="1" applyBorder="1" applyAlignment="1">
      <alignment vertical="center"/>
    </xf>
    <xf numFmtId="0" fontId="73" fillId="0" borderId="28" xfId="0" applyFont="1" applyBorder="1" applyAlignment="1">
      <alignment vertical="center"/>
    </xf>
    <xf numFmtId="0" fontId="68" fillId="0" borderId="28" xfId="0" applyFont="1" applyBorder="1" applyAlignment="1">
      <alignment horizontal="center" vertical="center"/>
    </xf>
    <xf numFmtId="0" fontId="68" fillId="0" borderId="28" xfId="0" applyFont="1" applyBorder="1" applyAlignment="1">
      <alignment vertical="center"/>
    </xf>
    <xf numFmtId="0" fontId="61" fillId="0" borderId="0" xfId="0" applyFont="1" applyAlignment="1">
      <alignment vertical="center"/>
    </xf>
    <xf numFmtId="0" fontId="1" fillId="0" borderId="0" xfId="0" applyFont="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0" fillId="0" borderId="70" xfId="0" applyBorder="1" applyAlignment="1">
      <alignment horizontal="left" vertical="center"/>
    </xf>
    <xf numFmtId="0" fontId="21" fillId="0" borderId="0" xfId="4"/>
    <xf numFmtId="0" fontId="47" fillId="0" borderId="20" xfId="6" applyFont="1" applyBorder="1" applyAlignment="1">
      <alignment vertical="center"/>
    </xf>
    <xf numFmtId="0" fontId="47" fillId="0" borderId="1" xfId="4" applyFont="1" applyBorder="1"/>
    <xf numFmtId="0" fontId="48" fillId="0" borderId="44" xfId="4" applyFont="1" applyBorder="1" applyAlignment="1">
      <alignment vertical="center"/>
    </xf>
    <xf numFmtId="0" fontId="48" fillId="0" borderId="12" xfId="4" applyFont="1" applyBorder="1" applyAlignment="1">
      <alignment vertical="center"/>
    </xf>
    <xf numFmtId="0" fontId="48" fillId="0" borderId="46" xfId="4" applyFont="1" applyBorder="1" applyAlignment="1">
      <alignment vertical="center"/>
    </xf>
    <xf numFmtId="0" fontId="48" fillId="0" borderId="8" xfId="4" applyFont="1" applyBorder="1" applyAlignment="1">
      <alignment vertical="center"/>
    </xf>
    <xf numFmtId="0" fontId="48" fillId="0" borderId="1" xfId="4" applyFont="1" applyBorder="1" applyAlignment="1">
      <alignment horizontal="left" vertical="center"/>
    </xf>
    <xf numFmtId="0" fontId="48" fillId="4" borderId="20" xfId="4" applyFont="1" applyFill="1" applyBorder="1" applyAlignment="1">
      <alignment vertical="center"/>
    </xf>
    <xf numFmtId="0" fontId="48" fillId="4" borderId="1" xfId="4" applyFont="1" applyFill="1" applyBorder="1" applyAlignment="1">
      <alignment vertical="center"/>
    </xf>
    <xf numFmtId="0" fontId="48" fillId="4" borderId="2" xfId="4" applyFont="1" applyFill="1" applyBorder="1" applyAlignment="1">
      <alignment vertical="center"/>
    </xf>
    <xf numFmtId="0" fontId="48" fillId="4" borderId="12" xfId="4" applyFont="1" applyFill="1" applyBorder="1" applyAlignment="1">
      <alignment vertical="center"/>
    </xf>
    <xf numFmtId="0" fontId="48" fillId="0" borderId="20" xfId="4" applyFont="1" applyBorder="1" applyAlignment="1">
      <alignment horizontal="left" vertical="center"/>
    </xf>
    <xf numFmtId="0" fontId="48" fillId="0" borderId="1" xfId="4" applyFont="1" applyBorder="1" applyAlignment="1">
      <alignment vertical="center"/>
    </xf>
    <xf numFmtId="0" fontId="48" fillId="0" borderId="4" xfId="4" applyFont="1" applyBorder="1" applyAlignment="1">
      <alignment vertical="center"/>
    </xf>
    <xf numFmtId="0" fontId="48" fillId="0" borderId="0" xfId="4" applyFont="1" applyAlignment="1">
      <alignment vertical="center"/>
    </xf>
    <xf numFmtId="0" fontId="48" fillId="0" borderId="20" xfId="4" applyFont="1" applyBorder="1" applyAlignment="1">
      <alignment horizontal="center" vertical="center"/>
    </xf>
    <xf numFmtId="0" fontId="48" fillId="0" borderId="1" xfId="4" applyFont="1" applyBorder="1" applyAlignment="1">
      <alignment horizontal="center" vertical="center"/>
    </xf>
    <xf numFmtId="0" fontId="48" fillId="0" borderId="35" xfId="4" applyFont="1" applyBorder="1" applyAlignment="1">
      <alignment horizontal="center" vertical="center"/>
    </xf>
    <xf numFmtId="0" fontId="48" fillId="0" borderId="41" xfId="4" applyFont="1" applyBorder="1" applyAlignment="1">
      <alignment horizontal="center" vertical="center"/>
    </xf>
    <xf numFmtId="0" fontId="48" fillId="0" borderId="38" xfId="4" applyFont="1" applyBorder="1" applyAlignment="1">
      <alignment horizontal="center" vertical="center"/>
    </xf>
    <xf numFmtId="0" fontId="48" fillId="0" borderId="21" xfId="4" applyFont="1" applyBorder="1" applyAlignment="1">
      <alignment horizontal="center" vertical="center"/>
    </xf>
    <xf numFmtId="0" fontId="47" fillId="0" borderId="20" xfId="4" applyFont="1" applyBorder="1" applyAlignment="1">
      <alignment horizontal="center" vertical="center" wrapText="1"/>
    </xf>
    <xf numFmtId="0" fontId="47" fillId="0" borderId="1" xfId="4" applyFont="1" applyBorder="1" applyAlignment="1">
      <alignment horizontal="center" vertical="center" wrapText="1"/>
    </xf>
    <xf numFmtId="0" fontId="47" fillId="0" borderId="1" xfId="4" quotePrefix="1" applyFont="1" applyBorder="1" applyAlignment="1">
      <alignment horizontal="center" vertical="center" wrapText="1"/>
    </xf>
    <xf numFmtId="9" fontId="47" fillId="0" borderId="1" xfId="4" applyNumberFormat="1" applyFont="1" applyBorder="1" applyAlignment="1">
      <alignment horizontal="center" vertical="center" wrapText="1"/>
    </xf>
    <xf numFmtId="0" fontId="47" fillId="0" borderId="21" xfId="4" applyFont="1" applyBorder="1" applyAlignment="1">
      <alignment horizontal="center" vertical="center" wrapText="1"/>
    </xf>
    <xf numFmtId="0" fontId="47" fillId="2" borderId="1" xfId="4" applyFont="1" applyFill="1" applyBorder="1" applyAlignment="1">
      <alignment horizontal="center" vertical="center" wrapText="1"/>
    </xf>
    <xf numFmtId="0" fontId="47" fillId="0" borderId="1" xfId="4" applyFont="1" applyBorder="1" applyAlignment="1">
      <alignment horizontal="center" vertical="center"/>
    </xf>
    <xf numFmtId="0" fontId="47" fillId="0" borderId="21" xfId="4" applyFont="1" applyBorder="1" applyAlignment="1">
      <alignment horizontal="center" vertical="center"/>
    </xf>
    <xf numFmtId="0" fontId="47" fillId="0" borderId="20" xfId="10" applyFont="1" applyBorder="1" applyAlignment="1">
      <alignment horizontal="center" vertical="center" wrapText="1"/>
    </xf>
    <xf numFmtId="0" fontId="47" fillId="0" borderId="1" xfId="10" applyFont="1" applyBorder="1" applyAlignment="1">
      <alignment horizontal="center" vertical="center" wrapText="1"/>
    </xf>
    <xf numFmtId="0" fontId="47" fillId="0" borderId="1" xfId="10" quotePrefix="1" applyFont="1" applyBorder="1" applyAlignment="1">
      <alignment horizontal="center" vertical="center" wrapText="1"/>
    </xf>
    <xf numFmtId="0" fontId="47" fillId="2" borderId="1" xfId="10" applyFont="1" applyFill="1" applyBorder="1" applyAlignment="1">
      <alignment horizontal="center" vertical="center" wrapText="1"/>
    </xf>
    <xf numFmtId="9" fontId="47" fillId="0" borderId="1" xfId="10" applyNumberFormat="1" applyFont="1" applyBorder="1" applyAlignment="1">
      <alignment horizontal="center" vertical="center" wrapText="1"/>
    </xf>
    <xf numFmtId="0" fontId="47" fillId="0" borderId="40" xfId="10" applyFont="1" applyFill="1" applyBorder="1" applyAlignment="1">
      <alignment horizontal="center" vertical="center" wrapText="1"/>
    </xf>
    <xf numFmtId="0" fontId="47" fillId="0" borderId="21" xfId="10" applyFont="1" applyBorder="1" applyAlignment="1">
      <alignment horizontal="center" vertical="center" wrapText="1"/>
    </xf>
    <xf numFmtId="9" fontId="47" fillId="2" borderId="1" xfId="10" applyNumberFormat="1" applyFont="1" applyFill="1" applyBorder="1" applyAlignment="1">
      <alignment horizontal="center" vertical="center" wrapText="1"/>
    </xf>
    <xf numFmtId="0" fontId="47" fillId="2" borderId="21" xfId="10" applyFont="1" applyFill="1" applyBorder="1" applyAlignment="1">
      <alignment horizontal="center" vertical="center" wrapText="1"/>
    </xf>
    <xf numFmtId="0" fontId="46" fillId="2" borderId="0" xfId="10" applyFont="1" applyFill="1" applyBorder="1"/>
    <xf numFmtId="0" fontId="47" fillId="0" borderId="64" xfId="10" applyFont="1" applyBorder="1" applyAlignment="1">
      <alignment horizontal="center" vertical="center" wrapText="1"/>
    </xf>
    <xf numFmtId="0" fontId="47" fillId="0" borderId="51" xfId="10" applyFont="1" applyBorder="1" applyAlignment="1">
      <alignment horizontal="center" vertical="center" wrapText="1"/>
    </xf>
    <xf numFmtId="0" fontId="47" fillId="0" borderId="51" xfId="10" quotePrefix="1" applyFont="1" applyBorder="1" applyAlignment="1">
      <alignment horizontal="center" vertical="center" wrapText="1"/>
    </xf>
    <xf numFmtId="0" fontId="47" fillId="0" borderId="1" xfId="10" applyFont="1" applyFill="1" applyBorder="1" applyAlignment="1">
      <alignment horizontal="center" vertical="center" wrapText="1"/>
    </xf>
    <xf numFmtId="0" fontId="48" fillId="0" borderId="21" xfId="4" applyFont="1" applyBorder="1" applyAlignment="1">
      <alignment horizontal="center"/>
    </xf>
    <xf numFmtId="0" fontId="48" fillId="0" borderId="1" xfId="4" applyFont="1" applyBorder="1" applyAlignment="1">
      <alignment horizontal="center"/>
    </xf>
    <xf numFmtId="0" fontId="49" fillId="4" borderId="23" xfId="4" applyFont="1" applyFill="1" applyBorder="1" applyAlignment="1">
      <alignment vertical="center"/>
    </xf>
    <xf numFmtId="49" fontId="48" fillId="2" borderId="1" xfId="4" applyNumberFormat="1" applyFont="1" applyFill="1" applyBorder="1" applyAlignment="1">
      <alignment horizontal="left" vertical="center"/>
    </xf>
    <xf numFmtId="0" fontId="47" fillId="0" borderId="9" xfId="4" applyFont="1" applyBorder="1" applyAlignment="1">
      <alignment vertical="center" wrapText="1"/>
    </xf>
    <xf numFmtId="0" fontId="47" fillId="0" borderId="10" xfId="4" applyFont="1" applyBorder="1" applyAlignment="1">
      <alignment vertical="center" wrapText="1"/>
    </xf>
    <xf numFmtId="0" fontId="47" fillId="0" borderId="11" xfId="4" applyFont="1" applyBorder="1" applyAlignment="1">
      <alignment vertical="center" wrapText="1"/>
    </xf>
    <xf numFmtId="0" fontId="47" fillId="0" borderId="42" xfId="4" applyFont="1" applyBorder="1" applyAlignment="1">
      <alignment vertical="center" wrapText="1"/>
    </xf>
    <xf numFmtId="0" fontId="47" fillId="0" borderId="2" xfId="4" applyFont="1" applyBorder="1" applyAlignment="1">
      <alignment vertical="center" wrapText="1"/>
    </xf>
    <xf numFmtId="0" fontId="47" fillId="0" borderId="2" xfId="4" applyFont="1" applyBorder="1" applyAlignment="1">
      <alignment horizontal="center" vertical="center" wrapText="1"/>
    </xf>
    <xf numFmtId="0" fontId="47" fillId="0" borderId="2" xfId="10" applyFont="1" applyFill="1" applyBorder="1" applyAlignment="1">
      <alignment horizontal="center" vertical="center" wrapText="1"/>
    </xf>
    <xf numFmtId="0" fontId="47" fillId="0" borderId="1" xfId="4" applyFont="1" applyBorder="1" applyAlignment="1">
      <alignment vertical="center" wrapText="1"/>
    </xf>
    <xf numFmtId="0" fontId="47" fillId="0" borderId="68" xfId="4" applyFont="1" applyBorder="1" applyAlignment="1">
      <alignment vertical="center" wrapText="1"/>
    </xf>
    <xf numFmtId="0" fontId="47" fillId="0" borderId="63" xfId="4" applyFont="1" applyBorder="1" applyAlignment="1">
      <alignment horizontal="center" vertical="center" wrapText="1"/>
    </xf>
    <xf numFmtId="0" fontId="78" fillId="0" borderId="0" xfId="0" applyFont="1" applyAlignment="1">
      <alignment vertical="center"/>
    </xf>
    <xf numFmtId="0" fontId="1" fillId="0" borderId="0" xfId="0" applyFont="1" applyAlignment="1">
      <alignment horizontal="center" vertical="center" wrapText="1"/>
    </xf>
    <xf numFmtId="0" fontId="0" fillId="0" borderId="0" xfId="0" applyAlignment="1">
      <alignment horizontal="left" vertical="center" indent="1"/>
    </xf>
    <xf numFmtId="0" fontId="79" fillId="0" borderId="0" xfId="0" applyFont="1" applyAlignment="1">
      <alignment vertical="center"/>
    </xf>
    <xf numFmtId="0" fontId="47" fillId="0" borderId="64" xfId="4" applyFont="1" applyBorder="1" applyAlignment="1">
      <alignment horizontal="center" vertical="center" wrapText="1"/>
    </xf>
    <xf numFmtId="0" fontId="47" fillId="0" borderId="75" xfId="4" applyFont="1" applyBorder="1" applyAlignment="1">
      <alignment horizontal="center" vertical="center" wrapText="1"/>
    </xf>
    <xf numFmtId="0" fontId="47" fillId="0" borderId="51" xfId="4" applyFont="1" applyBorder="1" applyAlignment="1">
      <alignment horizontal="center" vertical="center" wrapText="1"/>
    </xf>
    <xf numFmtId="0" fontId="47" fillId="0" borderId="74" xfId="4" applyFont="1" applyBorder="1" applyAlignment="1">
      <alignment horizontal="center" vertical="center" wrapText="1"/>
    </xf>
    <xf numFmtId="0" fontId="47" fillId="0" borderId="51" xfId="4" quotePrefix="1" applyFont="1" applyBorder="1" applyAlignment="1">
      <alignment horizontal="center" vertical="center" wrapText="1"/>
    </xf>
    <xf numFmtId="0" fontId="47" fillId="0" borderId="40" xfId="4" quotePrefix="1" applyFont="1" applyBorder="1" applyAlignment="1">
      <alignment horizontal="center" vertical="center" wrapText="1"/>
    </xf>
    <xf numFmtId="0" fontId="47" fillId="0" borderId="41" xfId="4" quotePrefix="1" applyFont="1" applyBorder="1" applyAlignment="1">
      <alignment horizontal="center" vertical="center" wrapText="1"/>
    </xf>
    <xf numFmtId="170" fontId="48" fillId="0" borderId="58" xfId="9" applyFont="1" applyBorder="1" applyAlignment="1">
      <alignment horizontal="center" vertical="center"/>
    </xf>
    <xf numFmtId="170" fontId="48" fillId="0" borderId="26" xfId="9" applyFont="1" applyBorder="1" applyAlignment="1">
      <alignment horizontal="center" vertical="center"/>
    </xf>
    <xf numFmtId="170" fontId="48" fillId="0" borderId="60" xfId="9" applyFont="1" applyBorder="1" applyAlignment="1">
      <alignment horizontal="center" vertical="center"/>
    </xf>
    <xf numFmtId="170" fontId="48" fillId="0" borderId="6" xfId="9" applyFont="1" applyBorder="1" applyAlignment="1">
      <alignment horizontal="center" vertical="center"/>
    </xf>
    <xf numFmtId="170" fontId="48" fillId="0" borderId="8" xfId="9" applyFont="1" applyBorder="1" applyAlignment="1">
      <alignment horizontal="center" vertical="center"/>
    </xf>
    <xf numFmtId="170" fontId="48" fillId="0" borderId="7" xfId="9" applyFont="1" applyBorder="1" applyAlignment="1">
      <alignment horizontal="center" vertical="center"/>
    </xf>
    <xf numFmtId="0" fontId="48" fillId="0" borderId="51" xfId="4" applyFont="1" applyBorder="1" applyAlignment="1">
      <alignment horizontal="center" vertical="center"/>
    </xf>
    <xf numFmtId="0" fontId="48" fillId="0" borderId="41" xfId="4" applyFont="1" applyBorder="1" applyAlignment="1">
      <alignment horizontal="center" vertical="center"/>
    </xf>
    <xf numFmtId="0" fontId="47" fillId="0" borderId="40" xfId="4" applyFont="1" applyBorder="1" applyAlignment="1">
      <alignment horizontal="center" vertical="center" wrapText="1"/>
    </xf>
    <xf numFmtId="0" fontId="47" fillId="0" borderId="41" xfId="4" applyFont="1" applyBorder="1" applyAlignment="1">
      <alignment horizontal="center" vertical="center" wrapText="1"/>
    </xf>
    <xf numFmtId="0" fontId="48" fillId="0" borderId="9" xfId="4" applyFont="1" applyBorder="1" applyAlignment="1">
      <alignment horizontal="center"/>
    </xf>
    <xf numFmtId="0" fontId="48" fillId="0" borderId="11" xfId="4" applyFont="1" applyBorder="1" applyAlignment="1">
      <alignment horizontal="center"/>
    </xf>
    <xf numFmtId="0" fontId="48" fillId="0" borderId="1" xfId="4" applyFont="1" applyBorder="1" applyAlignment="1">
      <alignment horizontal="center"/>
    </xf>
    <xf numFmtId="0" fontId="48" fillId="0" borderId="21" xfId="4" applyFont="1" applyBorder="1" applyAlignment="1">
      <alignment horizontal="center"/>
    </xf>
    <xf numFmtId="0" fontId="49" fillId="4" borderId="22" xfId="4" applyFont="1" applyFill="1" applyBorder="1" applyAlignment="1">
      <alignment horizontal="left" vertical="center"/>
    </xf>
    <xf numFmtId="0" fontId="49" fillId="4" borderId="23" xfId="4" applyFont="1" applyFill="1" applyBorder="1" applyAlignment="1">
      <alignment horizontal="left" vertical="center"/>
    </xf>
    <xf numFmtId="0" fontId="49" fillId="4" borderId="23" xfId="4" applyFont="1" applyFill="1" applyBorder="1" applyAlignment="1">
      <alignment horizontal="center" vertical="center"/>
    </xf>
    <xf numFmtId="15" fontId="48" fillId="0" borderId="42" xfId="4" applyNumberFormat="1" applyFont="1" applyBorder="1" applyAlignment="1">
      <alignment horizontal="center" vertical="center"/>
    </xf>
    <xf numFmtId="15" fontId="48" fillId="0" borderId="50" xfId="4" applyNumberFormat="1" applyFont="1" applyBorder="1" applyAlignment="1">
      <alignment horizontal="center" vertical="center"/>
    </xf>
    <xf numFmtId="0" fontId="48" fillId="0" borderId="36" xfId="4" applyFont="1" applyBorder="1" applyAlignment="1">
      <alignment horizontal="center" vertical="center"/>
    </xf>
    <xf numFmtId="0" fontId="48" fillId="0" borderId="38" xfId="4" applyFont="1" applyBorder="1" applyAlignment="1">
      <alignment horizontal="center" vertical="center"/>
    </xf>
    <xf numFmtId="0" fontId="48" fillId="0" borderId="1" xfId="4" applyFont="1" applyBorder="1" applyAlignment="1">
      <alignment horizontal="center" vertical="center"/>
    </xf>
    <xf numFmtId="0" fontId="47" fillId="0" borderId="20" xfId="4" applyFont="1" applyBorder="1" applyAlignment="1">
      <alignment horizontal="center" vertical="center" wrapText="1"/>
    </xf>
    <xf numFmtId="0" fontId="47" fillId="0" borderId="1" xfId="4" applyFont="1" applyBorder="1" applyAlignment="1">
      <alignment horizontal="center" vertical="center" wrapText="1"/>
    </xf>
    <xf numFmtId="0" fontId="47" fillId="2" borderId="64" xfId="10" applyFont="1" applyFill="1" applyBorder="1" applyAlignment="1">
      <alignment horizontal="center" vertical="center" wrapText="1"/>
    </xf>
    <xf numFmtId="0" fontId="47" fillId="2" borderId="34" xfId="10" applyFont="1" applyFill="1" applyBorder="1" applyAlignment="1">
      <alignment horizontal="center" vertical="center" wrapText="1"/>
    </xf>
    <xf numFmtId="0" fontId="47" fillId="2" borderId="35" xfId="10" applyFont="1" applyFill="1" applyBorder="1" applyAlignment="1">
      <alignment horizontal="center" vertical="center" wrapText="1"/>
    </xf>
    <xf numFmtId="0" fontId="47" fillId="2" borderId="51" xfId="10" applyFont="1" applyFill="1" applyBorder="1" applyAlignment="1">
      <alignment horizontal="center" vertical="center" wrapText="1"/>
    </xf>
    <xf numFmtId="0" fontId="47" fillId="2" borderId="40" xfId="10" applyFont="1" applyFill="1" applyBorder="1" applyAlignment="1">
      <alignment horizontal="center" vertical="center" wrapText="1"/>
    </xf>
    <xf numFmtId="0" fontId="47" fillId="2" borderId="41" xfId="10" applyFont="1" applyFill="1" applyBorder="1" applyAlignment="1">
      <alignment horizontal="center" vertical="center" wrapText="1"/>
    </xf>
    <xf numFmtId="0" fontId="47" fillId="2" borderId="51" xfId="10" quotePrefix="1" applyFont="1" applyFill="1" applyBorder="1" applyAlignment="1">
      <alignment horizontal="center" vertical="center" wrapText="1"/>
    </xf>
    <xf numFmtId="0" fontId="47" fillId="2" borderId="40" xfId="10" quotePrefix="1" applyFont="1" applyFill="1" applyBorder="1" applyAlignment="1">
      <alignment horizontal="center" vertical="center" wrapText="1"/>
    </xf>
    <xf numFmtId="0" fontId="47" fillId="2" borderId="41" xfId="10" quotePrefix="1" applyFont="1" applyFill="1" applyBorder="1" applyAlignment="1">
      <alignment horizontal="center" vertical="center" wrapText="1"/>
    </xf>
    <xf numFmtId="0" fontId="47" fillId="0" borderId="34" xfId="4" applyFont="1" applyBorder="1" applyAlignment="1">
      <alignment horizontal="center" vertical="center" wrapText="1"/>
    </xf>
    <xf numFmtId="0" fontId="47" fillId="0" borderId="35" xfId="4" applyFont="1" applyBorder="1" applyAlignment="1">
      <alignment horizontal="center" vertical="center" wrapText="1"/>
    </xf>
    <xf numFmtId="0" fontId="48" fillId="0" borderId="14" xfId="4" applyFont="1" applyBorder="1" applyAlignment="1">
      <alignment horizontal="center" vertical="center"/>
    </xf>
    <xf numFmtId="0" fontId="48" fillId="0" borderId="15" xfId="4" applyFont="1" applyBorder="1" applyAlignment="1">
      <alignment horizontal="center" vertical="center"/>
    </xf>
    <xf numFmtId="0" fontId="48" fillId="0" borderId="39" xfId="4" applyFont="1" applyBorder="1" applyAlignment="1">
      <alignment horizontal="center" vertical="center"/>
    </xf>
    <xf numFmtId="0" fontId="48" fillId="0" borderId="2" xfId="4" applyFont="1" applyBorder="1" applyAlignment="1">
      <alignment horizontal="center" vertical="center" wrapText="1"/>
    </xf>
    <xf numFmtId="0" fontId="48" fillId="0" borderId="3" xfId="4" applyFont="1" applyBorder="1" applyAlignment="1">
      <alignment horizontal="center" vertical="center" wrapText="1"/>
    </xf>
    <xf numFmtId="0" fontId="48" fillId="0" borderId="6" xfId="4" applyFont="1" applyBorder="1" applyAlignment="1">
      <alignment horizontal="center" vertical="center" wrapText="1"/>
    </xf>
    <xf numFmtId="0" fontId="48" fillId="0" borderId="7" xfId="4" applyFont="1" applyBorder="1" applyAlignment="1">
      <alignment horizontal="center" vertical="center" wrapText="1"/>
    </xf>
    <xf numFmtId="0" fontId="47" fillId="0" borderId="1" xfId="4" quotePrefix="1" applyFont="1" applyBorder="1" applyAlignment="1">
      <alignment horizontal="center" vertical="center" wrapText="1"/>
    </xf>
    <xf numFmtId="0" fontId="49" fillId="4" borderId="9" xfId="4" applyFont="1" applyFill="1" applyBorder="1" applyAlignment="1">
      <alignment horizontal="left" vertical="center"/>
    </xf>
    <xf numFmtId="0" fontId="49" fillId="4" borderId="11" xfId="4" applyFont="1" applyFill="1" applyBorder="1" applyAlignment="1">
      <alignment horizontal="left" vertical="center"/>
    </xf>
    <xf numFmtId="14" fontId="48" fillId="4" borderId="6" xfId="4" applyNumberFormat="1" applyFont="1" applyFill="1" applyBorder="1" applyAlignment="1">
      <alignment horizontal="left" vertical="center"/>
    </xf>
    <xf numFmtId="0" fontId="48" fillId="4" borderId="8" xfId="4" applyFont="1" applyFill="1" applyBorder="1" applyAlignment="1">
      <alignment horizontal="left" vertical="center"/>
    </xf>
    <xf numFmtId="0" fontId="48" fillId="4" borderId="7" xfId="4" applyFont="1" applyFill="1" applyBorder="1" applyAlignment="1">
      <alignment horizontal="left" vertical="center"/>
    </xf>
    <xf numFmtId="0" fontId="48" fillId="4" borderId="4" xfId="4" applyFont="1" applyFill="1" applyBorder="1" applyAlignment="1">
      <alignment horizontal="left" vertical="center"/>
    </xf>
    <xf numFmtId="0" fontId="48" fillId="4" borderId="0" xfId="4" applyFont="1" applyFill="1" applyAlignment="1">
      <alignment horizontal="left" vertical="center"/>
    </xf>
    <xf numFmtId="0" fontId="48" fillId="4" borderId="29" xfId="4" applyFont="1" applyFill="1" applyBorder="1" applyAlignment="1">
      <alignment horizontal="left" vertical="center"/>
    </xf>
    <xf numFmtId="0" fontId="48" fillId="4" borderId="6" xfId="4" applyFont="1" applyFill="1" applyBorder="1" applyAlignment="1">
      <alignment horizontal="left" vertical="center"/>
    </xf>
    <xf numFmtId="0" fontId="48" fillId="4" borderId="47" xfId="4" applyFont="1" applyFill="1" applyBorder="1" applyAlignment="1">
      <alignment horizontal="left" vertical="center"/>
    </xf>
    <xf numFmtId="0" fontId="48" fillId="4" borderId="12" xfId="4" applyFont="1" applyFill="1" applyBorder="1" applyAlignment="1">
      <alignment horizontal="center" vertical="center"/>
    </xf>
    <xf numFmtId="0" fontId="48" fillId="4" borderId="3" xfId="4" applyFont="1" applyFill="1" applyBorder="1" applyAlignment="1">
      <alignment horizontal="center" vertical="center"/>
    </xf>
    <xf numFmtId="0" fontId="48" fillId="0" borderId="20" xfId="4" applyFont="1" applyBorder="1" applyAlignment="1">
      <alignment horizontal="left" vertical="center"/>
    </xf>
    <xf numFmtId="0" fontId="48" fillId="0" borderId="1" xfId="4" applyFont="1" applyBorder="1" applyAlignment="1">
      <alignment horizontal="left" vertical="center"/>
    </xf>
    <xf numFmtId="0" fontId="48" fillId="0" borderId="2" xfId="4" applyFont="1" applyBorder="1" applyAlignment="1">
      <alignment horizontal="left" vertical="center"/>
    </xf>
    <xf numFmtId="0" fontId="48" fillId="0" borderId="12" xfId="4" applyFont="1" applyBorder="1" applyAlignment="1">
      <alignment horizontal="left" vertical="center"/>
    </xf>
    <xf numFmtId="0" fontId="48" fillId="0" borderId="3" xfId="4" applyFont="1" applyBorder="1" applyAlignment="1">
      <alignment horizontal="left" vertical="center"/>
    </xf>
    <xf numFmtId="0" fontId="48" fillId="0" borderId="4" xfId="4" applyFont="1" applyBorder="1" applyAlignment="1">
      <alignment horizontal="left" vertical="center"/>
    </xf>
    <xf numFmtId="0" fontId="48" fillId="0" borderId="0" xfId="4" applyFont="1" applyAlignment="1">
      <alignment horizontal="left" vertical="center"/>
    </xf>
    <xf numFmtId="0" fontId="48" fillId="0" borderId="5" xfId="4" applyFont="1" applyBorder="1" applyAlignment="1">
      <alignment horizontal="left" vertical="center"/>
    </xf>
    <xf numFmtId="0" fontId="48" fillId="0" borderId="68" xfId="4" applyFont="1" applyBorder="1" applyAlignment="1">
      <alignment horizontal="left" vertical="center"/>
    </xf>
    <xf numFmtId="0" fontId="48" fillId="0" borderId="31" xfId="4" applyFont="1" applyBorder="1" applyAlignment="1">
      <alignment horizontal="left" vertical="center"/>
    </xf>
    <xf numFmtId="0" fontId="48" fillId="0" borderId="62" xfId="4" applyFont="1" applyBorder="1" applyAlignment="1">
      <alignment horizontal="left" vertical="center"/>
    </xf>
    <xf numFmtId="0" fontId="48" fillId="0" borderId="1" xfId="7" applyFont="1" applyBorder="1" applyAlignment="1">
      <alignment vertical="center"/>
    </xf>
    <xf numFmtId="14" fontId="48" fillId="0" borderId="6" xfId="4" applyNumberFormat="1" applyFont="1" applyBorder="1" applyAlignment="1">
      <alignment horizontal="left" vertical="center"/>
    </xf>
    <xf numFmtId="0" fontId="48" fillId="0" borderId="8" xfId="4" applyFont="1" applyBorder="1" applyAlignment="1">
      <alignment horizontal="left" vertical="center"/>
    </xf>
    <xf numFmtId="0" fontId="48" fillId="0" borderId="7" xfId="4" applyFont="1" applyBorder="1" applyAlignment="1">
      <alignment horizontal="left" vertical="center"/>
    </xf>
    <xf numFmtId="0" fontId="48" fillId="0" borderId="9" xfId="4" applyFont="1" applyBorder="1" applyAlignment="1">
      <alignment horizontal="left" vertical="center"/>
    </xf>
    <xf numFmtId="0" fontId="48" fillId="0" borderId="10" xfId="4" applyFont="1" applyBorder="1" applyAlignment="1">
      <alignment horizontal="left" vertical="center"/>
    </xf>
    <xf numFmtId="0" fontId="48" fillId="0" borderId="49" xfId="4" applyFont="1" applyBorder="1" applyAlignment="1">
      <alignment horizontal="left" vertical="center"/>
    </xf>
    <xf numFmtId="0" fontId="48" fillId="4" borderId="1" xfId="7" applyFont="1" applyFill="1" applyBorder="1" applyAlignment="1">
      <alignment horizontal="left" vertical="center" wrapText="1"/>
    </xf>
    <xf numFmtId="0" fontId="48" fillId="4" borderId="23" xfId="7" applyFont="1" applyFill="1" applyBorder="1" applyAlignment="1">
      <alignment horizontal="left" vertical="center" wrapText="1"/>
    </xf>
    <xf numFmtId="0" fontId="48" fillId="0" borderId="0" xfId="4" applyFont="1" applyAlignment="1">
      <alignment horizontal="center" vertical="center"/>
    </xf>
    <xf numFmtId="0" fontId="48" fillId="0" borderId="5" xfId="4" applyFont="1" applyBorder="1" applyAlignment="1">
      <alignment horizontal="center" vertical="center"/>
    </xf>
    <xf numFmtId="0" fontId="48" fillId="0" borderId="2" xfId="8" applyFont="1" applyBorder="1" applyAlignment="1">
      <alignment horizontal="left" vertical="center" wrapText="1"/>
    </xf>
    <xf numFmtId="0" fontId="48" fillId="0" borderId="12" xfId="8" applyFont="1" applyBorder="1" applyAlignment="1">
      <alignment horizontal="left" vertical="center" wrapText="1"/>
    </xf>
    <xf numFmtId="0" fontId="48" fillId="0" borderId="45" xfId="8" applyFont="1" applyBorder="1" applyAlignment="1">
      <alignment horizontal="left" vertical="center" wrapText="1"/>
    </xf>
    <xf numFmtId="0" fontId="48" fillId="0" borderId="68" xfId="8" applyFont="1" applyBorder="1" applyAlignment="1">
      <alignment horizontal="left" vertical="center" wrapText="1"/>
    </xf>
    <xf numFmtId="0" fontId="48" fillId="0" borderId="31" xfId="8" applyFont="1" applyBorder="1" applyAlignment="1">
      <alignment horizontal="left" vertical="center" wrapText="1"/>
    </xf>
    <xf numFmtId="0" fontId="48" fillId="0" borderId="32" xfId="8" applyFont="1" applyBorder="1" applyAlignment="1">
      <alignment horizontal="left" vertical="center" wrapText="1"/>
    </xf>
    <xf numFmtId="0" fontId="48" fillId="0" borderId="20" xfId="4" applyFont="1" applyBorder="1" applyAlignment="1">
      <alignment horizontal="center" vertical="center"/>
    </xf>
    <xf numFmtId="14" fontId="48" fillId="0" borderId="68" xfId="4" applyNumberFormat="1" applyFont="1" applyBorder="1" applyAlignment="1">
      <alignment horizontal="left" vertical="center"/>
    </xf>
    <xf numFmtId="0" fontId="48" fillId="0" borderId="8" xfId="4" applyFont="1" applyBorder="1" applyAlignment="1">
      <alignment horizontal="center" vertical="center"/>
    </xf>
    <xf numFmtId="0" fontId="48" fillId="0" borderId="7" xfId="4" applyFont="1" applyBorder="1" applyAlignment="1">
      <alignment horizontal="center" vertical="center"/>
    </xf>
    <xf numFmtId="15" fontId="48" fillId="0" borderId="9" xfId="4" applyNumberFormat="1" applyFont="1" applyBorder="1" applyAlignment="1">
      <alignment horizontal="center" vertical="center"/>
    </xf>
    <xf numFmtId="15" fontId="48" fillId="0" borderId="11" xfId="4" applyNumberFormat="1" applyFont="1" applyBorder="1" applyAlignment="1">
      <alignment horizontal="center" vertical="center"/>
    </xf>
    <xf numFmtId="15" fontId="48" fillId="0" borderId="1" xfId="4" quotePrefix="1" applyNumberFormat="1" applyFont="1" applyBorder="1" applyAlignment="1">
      <alignment vertical="center"/>
    </xf>
    <xf numFmtId="0" fontId="48" fillId="0" borderId="21" xfId="4" applyFont="1" applyBorder="1" applyAlignment="1">
      <alignment horizontal="left" vertical="center"/>
    </xf>
    <xf numFmtId="0" fontId="48" fillId="4" borderId="9" xfId="4" applyFont="1" applyFill="1" applyBorder="1" applyAlignment="1">
      <alignment horizontal="left" vertical="center"/>
    </xf>
    <xf numFmtId="0" fontId="48" fillId="4" borderId="11" xfId="4" applyFont="1" applyFill="1" applyBorder="1" applyAlignment="1">
      <alignment horizontal="left" vertical="center"/>
    </xf>
    <xf numFmtId="0" fontId="48" fillId="4" borderId="2" xfId="4" applyFont="1" applyFill="1" applyBorder="1" applyAlignment="1">
      <alignment horizontal="center" vertical="center"/>
    </xf>
    <xf numFmtId="0" fontId="48" fillId="4" borderId="45" xfId="4" applyFont="1" applyFill="1" applyBorder="1" applyAlignment="1">
      <alignment horizontal="center" vertical="center"/>
    </xf>
    <xf numFmtId="0" fontId="48" fillId="0" borderId="14" xfId="5" applyFont="1" applyBorder="1" applyAlignment="1">
      <alignment horizontal="center" vertical="center" wrapText="1"/>
    </xf>
    <xf numFmtId="0" fontId="47" fillId="0" borderId="15" xfId="5" applyFont="1" applyBorder="1" applyAlignment="1">
      <alignment horizontal="center" vertical="center"/>
    </xf>
    <xf numFmtId="0" fontId="55" fillId="0" borderId="15" xfId="4" applyFont="1" applyBorder="1" applyAlignment="1">
      <alignment horizontal="center" vertical="center"/>
    </xf>
    <xf numFmtId="0" fontId="55" fillId="0" borderId="19" xfId="4" applyFont="1" applyBorder="1" applyAlignment="1">
      <alignment horizontal="center" vertical="center"/>
    </xf>
    <xf numFmtId="0" fontId="52" fillId="0" borderId="1" xfId="5" applyFont="1" applyBorder="1" applyAlignment="1">
      <alignment vertical="center"/>
    </xf>
    <xf numFmtId="0" fontId="47" fillId="0" borderId="1" xfId="4" applyFont="1" applyBorder="1" applyAlignment="1">
      <alignment vertical="center"/>
    </xf>
    <xf numFmtId="0" fontId="47" fillId="0" borderId="21" xfId="4" applyFont="1" applyBorder="1" applyAlignment="1">
      <alignment vertical="center"/>
    </xf>
    <xf numFmtId="0" fontId="48" fillId="0" borderId="12" xfId="4" applyFont="1" applyBorder="1" applyAlignment="1">
      <alignment horizontal="center" vertical="center"/>
    </xf>
    <xf numFmtId="0" fontId="48" fillId="0" borderId="3" xfId="4" applyFont="1" applyBorder="1" applyAlignment="1">
      <alignment horizontal="center" vertical="center"/>
    </xf>
    <xf numFmtId="0" fontId="48" fillId="0" borderId="9" xfId="4" applyFont="1" applyBorder="1" applyAlignment="1">
      <alignment horizontal="center" vertical="center"/>
    </xf>
    <xf numFmtId="0" fontId="48" fillId="0" borderId="11" xfId="4" applyFont="1" applyBorder="1" applyAlignment="1">
      <alignment horizontal="center" vertical="center"/>
    </xf>
    <xf numFmtId="0" fontId="48" fillId="2" borderId="1" xfId="4" applyFont="1" applyFill="1" applyBorder="1" applyAlignment="1">
      <alignment horizontal="left" vertical="center"/>
    </xf>
    <xf numFmtId="0" fontId="48" fillId="2" borderId="21" xfId="4" applyFont="1" applyFill="1" applyBorder="1" applyAlignment="1">
      <alignment horizontal="left" vertic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0" fillId="0" borderId="36" xfId="0" applyBorder="1" applyAlignment="1">
      <alignment horizontal="left" wrapText="1"/>
    </xf>
    <xf numFmtId="0" fontId="0" fillId="0" borderId="37" xfId="0" applyBorder="1" applyAlignment="1">
      <alignment horizontal="left" wrapText="1"/>
    </xf>
    <xf numFmtId="0" fontId="0" fillId="0" borderId="38" xfId="0" applyBorder="1" applyAlignment="1">
      <alignment horizontal="left" wrapText="1"/>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4" fillId="0" borderId="2" xfId="0" applyFont="1" applyBorder="1" applyAlignment="1">
      <alignment horizontal="center" vertical="center"/>
    </xf>
    <xf numFmtId="0" fontId="4" fillId="0" borderId="12" xfId="0" applyFont="1" applyBorder="1" applyAlignment="1">
      <alignment horizontal="center" vertical="center"/>
    </xf>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horizontal="center" vertical="center"/>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0" fillId="0" borderId="1" xfId="0" applyBorder="1" applyAlignment="1">
      <alignment horizontal="left" vertical="center"/>
    </xf>
    <xf numFmtId="0" fontId="0" fillId="0" borderId="21" xfId="0" applyBorder="1" applyAlignment="1">
      <alignment horizontal="left" vertical="center"/>
    </xf>
    <xf numFmtId="0" fontId="0" fillId="0" borderId="1" xfId="0" quotePrefix="1" applyBorder="1" applyAlignment="1">
      <alignment horizontal="left" vertical="center"/>
    </xf>
    <xf numFmtId="0" fontId="7" fillId="0" borderId="1" xfId="0" applyFont="1" applyBorder="1" applyAlignment="1">
      <alignment horizontal="left" vertical="center"/>
    </xf>
    <xf numFmtId="0" fontId="7" fillId="0" borderId="21" xfId="0" applyFont="1" applyBorder="1" applyAlignment="1">
      <alignment horizontal="left" vertical="center"/>
    </xf>
    <xf numFmtId="0" fontId="0" fillId="0" borderId="9" xfId="0" applyBorder="1" applyAlignment="1">
      <alignment horizontal="center"/>
    </xf>
    <xf numFmtId="0" fontId="0" fillId="0" borderId="10" xfId="0" applyBorder="1" applyAlignment="1">
      <alignment horizontal="center"/>
    </xf>
    <xf numFmtId="0" fontId="4" fillId="2" borderId="2"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8" xfId="0" applyFont="1" applyFill="1" applyBorder="1" applyAlignment="1">
      <alignment horizontal="center" vertical="center"/>
    </xf>
    <xf numFmtId="0" fontId="0" fillId="0" borderId="1" xfId="0" quotePrefix="1" applyBorder="1" applyAlignment="1">
      <alignment horizontal="left" vertical="center" wrapText="1"/>
    </xf>
    <xf numFmtId="0" fontId="0" fillId="0" borderId="28" xfId="0" applyBorder="1" applyAlignment="1">
      <alignment horizontal="left"/>
    </xf>
    <xf numFmtId="0" fontId="0" fillId="0" borderId="0" xfId="0"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3" xfId="0" quotePrefix="1" applyBorder="1" applyAlignment="1">
      <alignment horizontal="left" vertical="center" wrapText="1"/>
    </xf>
    <xf numFmtId="0" fontId="0" fillId="0" borderId="9" xfId="0" quotePrefix="1" applyBorder="1" applyAlignment="1">
      <alignment horizontal="left"/>
    </xf>
    <xf numFmtId="0" fontId="0" fillId="0" borderId="11" xfId="0" applyBorder="1" applyAlignment="1">
      <alignment horizontal="left"/>
    </xf>
    <xf numFmtId="0" fontId="10" fillId="2" borderId="2"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9" fillId="0" borderId="20" xfId="0" applyFont="1" applyBorder="1" applyAlignment="1">
      <alignment horizontal="left" vertical="center"/>
    </xf>
    <xf numFmtId="0" fontId="9" fillId="0" borderId="1" xfId="0" applyFont="1" applyBorder="1" applyAlignment="1">
      <alignment horizontal="left" vertical="center"/>
    </xf>
    <xf numFmtId="0" fontId="9" fillId="0" borderId="21" xfId="0" applyFont="1" applyBorder="1" applyAlignment="1">
      <alignment horizontal="left" vertical="center"/>
    </xf>
    <xf numFmtId="0" fontId="0" fillId="0" borderId="20" xfId="0" applyBorder="1" applyAlignment="1">
      <alignment horizontal="left" vertical="top"/>
    </xf>
    <xf numFmtId="0" fontId="0" fillId="0" borderId="1" xfId="0" applyBorder="1" applyAlignment="1">
      <alignment horizontal="left" vertical="top"/>
    </xf>
    <xf numFmtId="0" fontId="0" fillId="0" borderId="21" xfId="0" applyBorder="1" applyAlignment="1">
      <alignment horizontal="left" vertical="top"/>
    </xf>
    <xf numFmtId="0" fontId="0" fillId="0" borderId="20" xfId="0" applyBorder="1" applyAlignment="1">
      <alignment vertical="center"/>
    </xf>
    <xf numFmtId="0" fontId="0" fillId="0" borderId="1" xfId="0" applyBorder="1" applyAlignment="1">
      <alignment vertical="center"/>
    </xf>
    <xf numFmtId="0" fontId="0" fillId="0" borderId="9" xfId="0" applyBorder="1" applyAlignment="1">
      <alignment horizontal="left"/>
    </xf>
    <xf numFmtId="14" fontId="0" fillId="0" borderId="9" xfId="0" applyNumberFormat="1" applyBorder="1" applyAlignment="1">
      <alignment horizontal="left"/>
    </xf>
    <xf numFmtId="0" fontId="0" fillId="0" borderId="11" xfId="0" applyBorder="1" applyAlignment="1">
      <alignment horizontal="center"/>
    </xf>
    <xf numFmtId="0" fontId="13" fillId="0" borderId="9" xfId="0" applyFont="1" applyBorder="1" applyAlignment="1">
      <alignment horizontal="left"/>
    </xf>
    <xf numFmtId="0" fontId="1" fillId="0" borderId="11" xfId="0" applyFont="1" applyBorder="1" applyAlignment="1">
      <alignment horizontal="left"/>
    </xf>
    <xf numFmtId="0" fontId="0" fillId="0" borderId="9" xfId="0" quotePrefix="1" applyBorder="1" applyAlignment="1">
      <alignment horizontal="left" vertical="center"/>
    </xf>
    <xf numFmtId="0" fontId="0" fillId="0" borderId="11" xfId="0" applyBorder="1" applyAlignment="1">
      <alignment horizontal="left" vertical="center"/>
    </xf>
    <xf numFmtId="0" fontId="11" fillId="0" borderId="9" xfId="0" applyFont="1" applyBorder="1" applyAlignment="1">
      <alignment horizontal="center" vertical="center" wrapText="1"/>
    </xf>
    <xf numFmtId="0" fontId="11" fillId="0" borderId="11" xfId="0" applyFont="1" applyBorder="1" applyAlignment="1">
      <alignment horizontal="center" vertical="center" wrapText="1"/>
    </xf>
    <xf numFmtId="0" fontId="0" fillId="0" borderId="42" xfId="0" applyBorder="1" applyAlignment="1">
      <alignment horizontal="center"/>
    </xf>
    <xf numFmtId="0" fontId="0" fillId="0" borderId="43" xfId="0" applyBorder="1" applyAlignment="1">
      <alignment horizontal="center"/>
    </xf>
    <xf numFmtId="0" fontId="0" fillId="0" borderId="44" xfId="0" applyBorder="1" applyAlignment="1">
      <alignment horizontal="left" vertical="center" wrapText="1"/>
    </xf>
    <xf numFmtId="0" fontId="0" fillId="0" borderId="12" xfId="0" applyBorder="1" applyAlignment="1">
      <alignment horizontal="left" vertical="center" wrapText="1"/>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8" xfId="0" applyBorder="1" applyAlignment="1">
      <alignment horizontal="left" vertical="center" wrapText="1"/>
    </xf>
    <xf numFmtId="0" fontId="0" fillId="0" borderId="47" xfId="0" applyBorder="1" applyAlignment="1">
      <alignment horizontal="lef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9" fillId="0" borderId="19" xfId="0" applyFont="1" applyBorder="1" applyAlignment="1">
      <alignment horizontal="left" vertical="center"/>
    </xf>
    <xf numFmtId="0" fontId="0" fillId="0" borderId="15" xfId="0" applyBorder="1" applyAlignment="1">
      <alignment horizontal="left" wrapText="1"/>
    </xf>
    <xf numFmtId="0" fontId="0" fillId="0" borderId="19" xfId="0" applyBorder="1" applyAlignment="1">
      <alignment horizontal="left" wrapText="1"/>
    </xf>
    <xf numFmtId="0" fontId="0" fillId="0" borderId="1" xfId="0" applyBorder="1" applyAlignment="1">
      <alignment horizontal="left" wrapText="1"/>
    </xf>
    <xf numFmtId="0" fontId="0" fillId="0" borderId="21" xfId="0" applyBorder="1" applyAlignment="1">
      <alignment horizontal="left"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49" xfId="0" applyBorder="1" applyAlignment="1">
      <alignment horizontal="center" vertical="center"/>
    </xf>
    <xf numFmtId="0" fontId="0" fillId="0" borderId="10" xfId="0" applyBorder="1" applyAlignment="1">
      <alignment horizontal="left"/>
    </xf>
    <xf numFmtId="0" fontId="0" fillId="0" borderId="49" xfId="0" applyBorder="1" applyAlignment="1">
      <alignment horizontal="left"/>
    </xf>
    <xf numFmtId="0" fontId="0" fillId="0" borderId="1" xfId="0" applyBorder="1" applyAlignment="1">
      <alignment horizontal="left" vertical="center" wrapText="1"/>
    </xf>
    <xf numFmtId="0" fontId="0" fillId="0" borderId="23" xfId="0" applyBorder="1" applyAlignment="1">
      <alignment horizontal="left"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left" vertical="center"/>
    </xf>
    <xf numFmtId="0" fontId="0" fillId="0" borderId="9" xfId="0" applyBorder="1" applyAlignment="1">
      <alignment horizontal="left" vertical="center"/>
    </xf>
    <xf numFmtId="0" fontId="8" fillId="0" borderId="1" xfId="0" applyFont="1" applyBorder="1" applyAlignment="1">
      <alignment horizontal="right"/>
    </xf>
    <xf numFmtId="0" fontId="0" fillId="0" borderId="15" xfId="0" applyBorder="1" applyAlignment="1">
      <alignment horizontal="left" vertical="center" wrapText="1"/>
    </xf>
    <xf numFmtId="0" fontId="0" fillId="0" borderId="15" xfId="0" applyBorder="1" applyAlignment="1">
      <alignment horizontal="left" vertical="center"/>
    </xf>
    <xf numFmtId="0" fontId="0" fillId="0" borderId="19" xfId="0" applyBorder="1" applyAlignment="1">
      <alignment horizontal="left" vertical="center"/>
    </xf>
    <xf numFmtId="0" fontId="0" fillId="0" borderId="31" xfId="0" applyBorder="1" applyAlignment="1">
      <alignment horizontal="center" vertical="center"/>
    </xf>
    <xf numFmtId="0" fontId="0" fillId="0" borderId="55" xfId="0" applyBorder="1" applyAlignment="1">
      <alignment horizontal="center"/>
    </xf>
    <xf numFmtId="0" fontId="0" fillId="0" borderId="56" xfId="0" applyBorder="1" applyAlignment="1">
      <alignment horizontal="center"/>
    </xf>
    <xf numFmtId="0" fontId="0" fillId="0" borderId="57" xfId="0" applyBorder="1" applyAlignment="1">
      <alignment horizontal="center"/>
    </xf>
    <xf numFmtId="0" fontId="0" fillId="0" borderId="42" xfId="0" applyBorder="1" applyAlignment="1">
      <alignment horizontal="left" vertical="center"/>
    </xf>
    <xf numFmtId="0" fontId="0" fillId="0" borderId="48" xfId="0" applyBorder="1" applyAlignment="1">
      <alignment horizontal="left" vertical="center"/>
    </xf>
    <xf numFmtId="0" fontId="0" fillId="0" borderId="43" xfId="0" applyBorder="1" applyAlignment="1">
      <alignment horizontal="left"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20" xfId="0" applyFont="1" applyBorder="1" applyAlignment="1">
      <alignment horizontal="center" vertical="center"/>
    </xf>
    <xf numFmtId="0" fontId="5" fillId="0" borderId="1" xfId="0" applyFont="1" applyBorder="1" applyAlignment="1">
      <alignment horizontal="center" vertical="center"/>
    </xf>
    <xf numFmtId="0" fontId="0" fillId="0" borderId="15" xfId="0" applyBorder="1" applyAlignment="1">
      <alignment horizontal="right" vertical="center"/>
    </xf>
    <xf numFmtId="0" fontId="0" fillId="0" borderId="1" xfId="0" applyBorder="1" applyAlignment="1">
      <alignment horizontal="right" vertical="center"/>
    </xf>
    <xf numFmtId="0" fontId="0" fillId="0" borderId="1" xfId="0" applyBorder="1" applyAlignment="1">
      <alignment horizontal="right"/>
    </xf>
    <xf numFmtId="0" fontId="0" fillId="0" borderId="15" xfId="0" quotePrefix="1" applyBorder="1" applyAlignment="1">
      <alignment horizontal="left" vertical="center"/>
    </xf>
    <xf numFmtId="0" fontId="0" fillId="0" borderId="1" xfId="0" applyBorder="1" applyAlignment="1">
      <alignment horizontal="left"/>
    </xf>
    <xf numFmtId="0" fontId="8" fillId="0" borderId="15" xfId="0" applyFont="1" applyBorder="1" applyAlignment="1">
      <alignment horizontal="right" vertical="center"/>
    </xf>
    <xf numFmtId="0" fontId="8" fillId="0" borderId="1" xfId="0" applyFont="1" applyBorder="1" applyAlignment="1">
      <alignment horizontal="right" vertical="center"/>
    </xf>
    <xf numFmtId="0" fontId="0" fillId="0" borderId="42" xfId="0" applyBorder="1" applyAlignment="1">
      <alignment horizontal="left"/>
    </xf>
    <xf numFmtId="0" fontId="0" fillId="0" borderId="48" xfId="0" applyBorder="1" applyAlignment="1">
      <alignment horizontal="left"/>
    </xf>
    <xf numFmtId="0" fontId="0" fillId="0" borderId="50" xfId="0" applyBorder="1" applyAlignment="1">
      <alignment horizontal="left"/>
    </xf>
    <xf numFmtId="0" fontId="0" fillId="0" borderId="28" xfId="0" applyBorder="1" applyAlignment="1">
      <alignment horizontal="center"/>
    </xf>
    <xf numFmtId="0" fontId="0" fillId="0" borderId="0" xfId="0"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14" fillId="2" borderId="55" xfId="0" applyFont="1" applyFill="1" applyBorder="1" applyAlignment="1">
      <alignment horizontal="center" vertical="center"/>
    </xf>
    <xf numFmtId="0" fontId="14" fillId="2" borderId="56" xfId="0" applyFont="1" applyFill="1" applyBorder="1" applyAlignment="1">
      <alignment horizontal="center" vertical="center"/>
    </xf>
    <xf numFmtId="0" fontId="14" fillId="2" borderId="57" xfId="0" applyFont="1" applyFill="1" applyBorder="1" applyAlignment="1">
      <alignment horizontal="center" vertical="center"/>
    </xf>
    <xf numFmtId="0" fontId="15" fillId="2" borderId="55" xfId="0" applyFont="1" applyFill="1" applyBorder="1" applyAlignment="1">
      <alignment horizontal="center" vertical="center"/>
    </xf>
    <xf numFmtId="0" fontId="15" fillId="2" borderId="56" xfId="0" applyFont="1" applyFill="1" applyBorder="1" applyAlignment="1">
      <alignment horizontal="center" vertical="center"/>
    </xf>
    <xf numFmtId="0" fontId="15" fillId="2" borderId="57" xfId="0" applyFont="1" applyFill="1" applyBorder="1" applyAlignment="1">
      <alignment horizontal="center" vertical="center"/>
    </xf>
    <xf numFmtId="0" fontId="17" fillId="2" borderId="55" xfId="0" applyFont="1" applyFill="1" applyBorder="1" applyAlignment="1">
      <alignment horizontal="center" vertical="center"/>
    </xf>
    <xf numFmtId="0" fontId="17" fillId="2" borderId="56" xfId="0" applyFont="1" applyFill="1" applyBorder="1" applyAlignment="1">
      <alignment horizontal="center" vertical="center"/>
    </xf>
    <xf numFmtId="0" fontId="17" fillId="2" borderId="57" xfId="0" applyFont="1" applyFill="1" applyBorder="1" applyAlignment="1">
      <alignment horizontal="center" vertical="center"/>
    </xf>
    <xf numFmtId="0" fontId="18" fillId="2" borderId="55" xfId="0" applyFont="1" applyFill="1" applyBorder="1" applyAlignment="1">
      <alignment horizontal="center" vertical="center"/>
    </xf>
    <xf numFmtId="0" fontId="18" fillId="2" borderId="56" xfId="0" applyFont="1" applyFill="1" applyBorder="1" applyAlignment="1">
      <alignment horizontal="center" vertical="center"/>
    </xf>
    <xf numFmtId="0" fontId="18" fillId="2" borderId="57"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61" xfId="0" applyFont="1" applyFill="1" applyBorder="1" applyAlignment="1">
      <alignment horizontal="center" vertical="center"/>
    </xf>
    <xf numFmtId="0" fontId="22" fillId="2" borderId="42" xfId="0" applyFont="1" applyFill="1" applyBorder="1" applyAlignment="1">
      <alignment horizontal="center" vertical="center"/>
    </xf>
    <xf numFmtId="0" fontId="22" fillId="2" borderId="48" xfId="0" applyFont="1" applyFill="1" applyBorder="1" applyAlignment="1">
      <alignment horizontal="center" vertical="center"/>
    </xf>
    <xf numFmtId="0" fontId="22" fillId="2" borderId="43" xfId="0" applyFont="1" applyFill="1" applyBorder="1" applyAlignment="1">
      <alignment horizontal="center" vertical="center"/>
    </xf>
    <xf numFmtId="0" fontId="22" fillId="2" borderId="50" xfId="0" applyFont="1" applyFill="1" applyBorder="1" applyAlignment="1">
      <alignment horizontal="center" vertical="center"/>
    </xf>
    <xf numFmtId="0" fontId="0" fillId="0" borderId="25" xfId="0" applyBorder="1" applyAlignment="1">
      <alignment horizontal="center"/>
    </xf>
    <xf numFmtId="0" fontId="0" fillId="0" borderId="26" xfId="0" applyBorder="1" applyAlignment="1">
      <alignment horizontal="center"/>
    </xf>
    <xf numFmtId="0" fontId="22" fillId="2" borderId="25" xfId="0" applyFont="1" applyFill="1" applyBorder="1" applyAlignment="1">
      <alignment horizontal="left"/>
    </xf>
    <xf numFmtId="0" fontId="22" fillId="2" borderId="26" xfId="0" applyFont="1" applyFill="1" applyBorder="1" applyAlignment="1">
      <alignment horizontal="left"/>
    </xf>
    <xf numFmtId="0" fontId="22" fillId="2" borderId="30" xfId="0" applyFont="1" applyFill="1" applyBorder="1" applyAlignment="1">
      <alignment horizontal="left"/>
    </xf>
    <xf numFmtId="0" fontId="22" fillId="2" borderId="31" xfId="0" applyFont="1" applyFill="1" applyBorder="1" applyAlignment="1">
      <alignment horizontal="left"/>
    </xf>
    <xf numFmtId="0" fontId="22" fillId="2" borderId="14" xfId="0" applyFont="1" applyFill="1" applyBorder="1" applyAlignment="1">
      <alignment horizontal="left"/>
    </xf>
    <xf numFmtId="0" fontId="22" fillId="2" borderId="18" xfId="0" applyFont="1" applyFill="1" applyBorder="1" applyAlignment="1">
      <alignment horizontal="left"/>
    </xf>
    <xf numFmtId="0" fontId="22" fillId="2" borderId="15" xfId="0" applyFont="1" applyFill="1" applyBorder="1" applyAlignment="1">
      <alignment horizontal="left"/>
    </xf>
    <xf numFmtId="0" fontId="22" fillId="2" borderId="19" xfId="0" applyFont="1" applyFill="1" applyBorder="1" applyAlignment="1">
      <alignment horizontal="left"/>
    </xf>
    <xf numFmtId="0" fontId="22" fillId="2" borderId="22" xfId="0" applyFont="1" applyFill="1" applyBorder="1" applyAlignment="1">
      <alignment horizontal="left"/>
    </xf>
    <xf numFmtId="0" fontId="22" fillId="2" borderId="43" xfId="0" applyFont="1" applyFill="1" applyBorder="1" applyAlignment="1">
      <alignment horizontal="left"/>
    </xf>
    <xf numFmtId="0" fontId="22" fillId="2" borderId="23" xfId="0" applyFont="1" applyFill="1" applyBorder="1" applyAlignment="1">
      <alignment horizontal="left"/>
    </xf>
    <xf numFmtId="0" fontId="22" fillId="2" borderId="24" xfId="0" applyFont="1" applyFill="1" applyBorder="1" applyAlignment="1">
      <alignment horizontal="left"/>
    </xf>
    <xf numFmtId="0" fontId="22" fillId="2" borderId="27" xfId="0" applyFont="1" applyFill="1" applyBorder="1" applyAlignment="1">
      <alignment horizontal="left"/>
    </xf>
    <xf numFmtId="0" fontId="22" fillId="2" borderId="32" xfId="0" applyFont="1" applyFill="1" applyBorder="1" applyAlignment="1">
      <alignment horizontal="left"/>
    </xf>
    <xf numFmtId="0" fontId="22" fillId="2" borderId="60" xfId="0" applyFont="1" applyFill="1" applyBorder="1" applyAlignment="1">
      <alignment horizontal="left"/>
    </xf>
    <xf numFmtId="0" fontId="22" fillId="2" borderId="62" xfId="0" applyFont="1" applyFill="1" applyBorder="1" applyAlignment="1">
      <alignment horizontal="left"/>
    </xf>
    <xf numFmtId="0" fontId="22" fillId="2" borderId="58"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60" xfId="0" applyFont="1" applyFill="1" applyBorder="1" applyAlignment="1">
      <alignment horizontal="center" vertical="center"/>
    </xf>
    <xf numFmtId="0" fontId="23" fillId="0" borderId="14" xfId="0" applyFont="1" applyBorder="1" applyAlignment="1">
      <alignment horizontal="center" vertical="center"/>
    </xf>
    <xf numFmtId="0" fontId="23" fillId="0" borderId="15"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1" xfId="0" applyFont="1" applyBorder="1" applyAlignment="1">
      <alignment horizontal="center" vertical="center"/>
    </xf>
    <xf numFmtId="0" fontId="23" fillId="0" borderId="21" xfId="0" applyFont="1" applyBorder="1" applyAlignment="1">
      <alignment horizontal="center" vertical="center"/>
    </xf>
    <xf numFmtId="0" fontId="24" fillId="0" borderId="20" xfId="0" applyFont="1" applyBorder="1" applyAlignment="1">
      <alignment horizontal="center" vertical="center"/>
    </xf>
    <xf numFmtId="0" fontId="24" fillId="0" borderId="1" xfId="0" applyFont="1" applyBorder="1" applyAlignment="1">
      <alignment horizontal="center" vertical="center"/>
    </xf>
    <xf numFmtId="0" fontId="24" fillId="0" borderId="21" xfId="0" applyFont="1" applyBorder="1" applyAlignment="1">
      <alignment horizontal="center" vertical="center"/>
    </xf>
    <xf numFmtId="0" fontId="25" fillId="0" borderId="63" xfId="0" applyFont="1" applyBorder="1" applyAlignment="1">
      <alignment horizontal="center" vertical="center"/>
    </xf>
    <xf numFmtId="0" fontId="25" fillId="0" borderId="11" xfId="0" applyFont="1" applyBorder="1" applyAlignment="1">
      <alignment horizontal="center" vertical="center"/>
    </xf>
    <xf numFmtId="0" fontId="26" fillId="0" borderId="2"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0" xfId="0" applyFont="1" applyAlignment="1">
      <alignment horizontal="center" vertical="center" wrapText="1"/>
    </xf>
    <xf numFmtId="0" fontId="26" fillId="0" borderId="29"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47" xfId="0" applyFont="1" applyBorder="1" applyAlignment="1">
      <alignment horizontal="center" vertical="center" wrapText="1"/>
    </xf>
    <xf numFmtId="0" fontId="0" fillId="0" borderId="20" xfId="0" applyBorder="1" applyAlignment="1">
      <alignment horizontal="left" vertical="center"/>
    </xf>
    <xf numFmtId="0" fontId="6" fillId="0" borderId="58"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63" fillId="0" borderId="12" xfId="0" applyFont="1" applyBorder="1" applyAlignment="1">
      <alignment horizontal="center" vertical="center" wrapText="1"/>
    </xf>
    <xf numFmtId="0" fontId="63" fillId="0" borderId="3" xfId="0" applyFont="1" applyBorder="1" applyAlignment="1">
      <alignment horizontal="center" vertical="center" wrapText="1"/>
    </xf>
    <xf numFmtId="0" fontId="63" fillId="0" borderId="8" xfId="0" applyFont="1" applyBorder="1" applyAlignment="1">
      <alignment horizontal="center" vertical="center" wrapText="1"/>
    </xf>
    <xf numFmtId="0" fontId="63" fillId="0" borderId="7" xfId="0" applyFont="1" applyBorder="1" applyAlignment="1">
      <alignment horizontal="center" vertical="center" wrapText="1"/>
    </xf>
    <xf numFmtId="0" fontId="0" fillId="0" borderId="44" xfId="0" applyBorder="1" applyAlignment="1">
      <alignment horizontal="center"/>
    </xf>
    <xf numFmtId="0" fontId="0" fillId="0" borderId="12" xfId="0" applyBorder="1" applyAlignment="1">
      <alignment horizontal="center"/>
    </xf>
    <xf numFmtId="0" fontId="0" fillId="0" borderId="45" xfId="0" applyBorder="1" applyAlignment="1">
      <alignment horizontal="center"/>
    </xf>
    <xf numFmtId="0" fontId="0" fillId="0" borderId="1"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31" fillId="0" borderId="1" xfId="1" applyFont="1" applyBorder="1" applyAlignment="1">
      <alignment horizontal="center" vertical="center"/>
    </xf>
    <xf numFmtId="0" fontId="31" fillId="0" borderId="1" xfId="1" applyFont="1" applyBorder="1" applyAlignment="1">
      <alignment horizontal="center" vertical="center" wrapText="1"/>
    </xf>
    <xf numFmtId="0" fontId="31" fillId="0" borderId="1" xfId="1" applyFont="1" applyBorder="1" applyAlignment="1">
      <alignment horizontal="left" vertical="center"/>
    </xf>
    <xf numFmtId="14" fontId="12" fillId="0" borderId="1" xfId="1" applyNumberFormat="1" applyFont="1" applyBorder="1" applyAlignment="1">
      <alignment vertical="center"/>
    </xf>
    <xf numFmtId="0" fontId="12" fillId="0" borderId="1" xfId="1" applyFont="1" applyBorder="1" applyAlignment="1">
      <alignment vertical="center"/>
    </xf>
    <xf numFmtId="0" fontId="31" fillId="0" borderId="1" xfId="1" applyFont="1" applyBorder="1" applyAlignment="1">
      <alignment vertical="center"/>
    </xf>
    <xf numFmtId="0" fontId="29" fillId="0" borderId="1" xfId="1" applyFont="1" applyBorder="1"/>
    <xf numFmtId="0" fontId="29" fillId="0" borderId="1" xfId="1" applyFont="1" applyBorder="1" applyAlignment="1">
      <alignment vertical="center"/>
    </xf>
    <xf numFmtId="0" fontId="31" fillId="0" borderId="1" xfId="1" applyFont="1" applyBorder="1" applyAlignment="1">
      <alignment horizontal="left" vertical="top" wrapText="1"/>
    </xf>
    <xf numFmtId="0" fontId="29" fillId="0" borderId="1" xfId="1" applyFont="1" applyBorder="1" applyAlignment="1">
      <alignment horizontal="center"/>
    </xf>
    <xf numFmtId="0" fontId="29" fillId="0" borderId="1" xfId="1" applyFont="1" applyBorder="1" applyAlignment="1">
      <alignment horizontal="center" vertical="center"/>
    </xf>
    <xf numFmtId="0" fontId="34" fillId="0" borderId="1" xfId="1" applyFont="1" applyBorder="1" applyAlignment="1">
      <alignment horizontal="center" vertical="center"/>
    </xf>
    <xf numFmtId="0" fontId="33" fillId="0" borderId="1" xfId="1" applyFont="1" applyBorder="1"/>
    <xf numFmtId="0" fontId="35" fillId="0" borderId="1" xfId="1" applyFont="1" applyBorder="1" applyAlignment="1">
      <alignment horizontal="center" vertical="center"/>
    </xf>
    <xf numFmtId="0" fontId="21" fillId="0" borderId="14" xfId="0" applyFont="1" applyBorder="1" applyAlignment="1">
      <alignment horizontal="center"/>
    </xf>
    <xf numFmtId="0" fontId="21" fillId="0" borderId="15" xfId="0" applyFont="1" applyBorder="1" applyAlignment="1">
      <alignment horizontal="center"/>
    </xf>
    <xf numFmtId="0" fontId="21" fillId="0" borderId="20" xfId="0" applyFont="1" applyBorder="1" applyAlignment="1">
      <alignment horizontal="center"/>
    </xf>
    <xf numFmtId="0" fontId="21" fillId="0" borderId="1" xfId="0" applyFont="1" applyBorder="1" applyAlignment="1">
      <alignment horizontal="center"/>
    </xf>
    <xf numFmtId="0" fontId="54" fillId="0" borderId="15" xfId="0" applyFont="1" applyBorder="1" applyAlignment="1">
      <alignment horizontal="center" vertical="center" wrapText="1"/>
    </xf>
    <xf numFmtId="0" fontId="54" fillId="0" borderId="1" xfId="0" applyFont="1" applyBorder="1" applyAlignment="1">
      <alignment horizontal="center" vertical="center" wrapText="1"/>
    </xf>
    <xf numFmtId="0" fontId="19" fillId="0" borderId="23" xfId="0" applyFont="1" applyBorder="1" applyAlignment="1">
      <alignment vertical="center" wrapText="1"/>
    </xf>
    <xf numFmtId="0" fontId="19" fillId="0" borderId="24" xfId="0" applyFont="1" applyBorder="1" applyAlignment="1">
      <alignment vertical="center" wrapText="1"/>
    </xf>
    <xf numFmtId="0" fontId="19" fillId="0" borderId="20" xfId="0" applyFont="1" applyBorder="1" applyAlignment="1">
      <alignment vertical="top" wrapText="1"/>
    </xf>
    <xf numFmtId="0" fontId="19" fillId="0" borderId="1" xfId="0" applyFont="1" applyBorder="1" applyAlignment="1">
      <alignment vertical="top" wrapText="1"/>
    </xf>
    <xf numFmtId="0" fontId="59" fillId="0" borderId="1" xfId="0" applyFont="1" applyBorder="1" applyAlignment="1">
      <alignment vertical="center" wrapText="1"/>
    </xf>
    <xf numFmtId="0" fontId="59" fillId="0" borderId="20" xfId="0" applyFont="1" applyBorder="1" applyAlignment="1">
      <alignment vertical="center" wrapText="1"/>
    </xf>
    <xf numFmtId="0" fontId="59" fillId="0" borderId="21" xfId="0" applyFont="1" applyBorder="1" applyAlignment="1">
      <alignment vertical="center" wrapText="1"/>
    </xf>
    <xf numFmtId="0" fontId="19" fillId="0" borderId="21" xfId="0" applyFont="1" applyBorder="1" applyAlignment="1">
      <alignment vertical="top" wrapText="1"/>
    </xf>
    <xf numFmtId="0" fontId="53" fillId="0" borderId="1" xfId="0" applyFont="1" applyBorder="1" applyAlignment="1">
      <alignment horizontal="left" vertical="center"/>
    </xf>
    <xf numFmtId="0" fontId="53" fillId="0" borderId="20" xfId="0" applyFont="1" applyBorder="1" applyAlignment="1">
      <alignment horizontal="center"/>
    </xf>
    <xf numFmtId="0" fontId="53" fillId="0" borderId="1" xfId="0" applyFont="1" applyBorder="1" applyAlignment="1">
      <alignment horizontal="center"/>
    </xf>
    <xf numFmtId="0" fontId="53" fillId="0" borderId="64" xfId="0" applyFont="1" applyBorder="1" applyAlignment="1">
      <alignment horizontal="center"/>
    </xf>
    <xf numFmtId="0" fontId="53" fillId="0" borderId="51" xfId="0" applyFont="1" applyBorder="1" applyAlignment="1">
      <alignment horizontal="center"/>
    </xf>
    <xf numFmtId="0" fontId="53" fillId="0" borderId="1" xfId="0" applyFont="1" applyBorder="1" applyAlignment="1">
      <alignment horizontal="left" vertical="center" wrapText="1"/>
    </xf>
    <xf numFmtId="0" fontId="53" fillId="0" borderId="51" xfId="0" quotePrefix="1" applyFont="1" applyBorder="1" applyAlignment="1">
      <alignment horizontal="left" vertical="center" wrapText="1"/>
    </xf>
    <xf numFmtId="0" fontId="53" fillId="0" borderId="51" xfId="0" applyFont="1" applyBorder="1" applyAlignment="1">
      <alignment horizontal="left" vertical="center" wrapText="1"/>
    </xf>
    <xf numFmtId="0" fontId="19" fillId="0" borderId="22" xfId="0" applyFont="1" applyBorder="1" applyAlignment="1">
      <alignment vertical="center" wrapText="1"/>
    </xf>
    <xf numFmtId="0" fontId="49" fillId="0" borderId="41" xfId="0" applyFont="1" applyBorder="1" applyAlignment="1">
      <alignment horizontal="center" vertical="center" wrapText="1"/>
    </xf>
    <xf numFmtId="0" fontId="49" fillId="0" borderId="1" xfId="0" applyFont="1" applyBorder="1" applyAlignment="1">
      <alignment horizontal="center" vertical="center" wrapText="1"/>
    </xf>
    <xf numFmtId="0" fontId="57" fillId="0" borderId="9" xfId="1" applyFont="1" applyBorder="1" applyAlignment="1" applyProtection="1">
      <alignment horizontal="center" vertical="center" wrapText="1"/>
      <protection locked="0"/>
    </xf>
    <xf numFmtId="0" fontId="57" fillId="0" borderId="11" xfId="1" applyFont="1" applyBorder="1" applyAlignment="1" applyProtection="1">
      <alignment horizontal="center" vertical="center" wrapText="1"/>
      <protection locked="0"/>
    </xf>
    <xf numFmtId="0" fontId="57" fillId="0" borderId="9" xfId="1" quotePrefix="1" applyFont="1" applyBorder="1" applyAlignment="1" applyProtection="1">
      <alignment horizontal="center" vertical="center" wrapText="1"/>
      <protection locked="0"/>
    </xf>
    <xf numFmtId="14" fontId="0" fillId="0" borderId="51" xfId="0" applyNumberFormat="1" applyBorder="1" applyAlignment="1">
      <alignment horizontal="center"/>
    </xf>
    <xf numFmtId="0" fontId="0" fillId="0" borderId="65" xfId="0" applyBorder="1" applyAlignment="1">
      <alignment horizontal="center"/>
    </xf>
    <xf numFmtId="0" fontId="56" fillId="0" borderId="15" xfId="0" applyFont="1" applyBorder="1" applyAlignment="1">
      <alignment horizontal="center" vertical="center"/>
    </xf>
    <xf numFmtId="0" fontId="55" fillId="0" borderId="1" xfId="0" applyFont="1" applyBorder="1" applyAlignment="1">
      <alignment horizontal="center" vertical="center"/>
    </xf>
    <xf numFmtId="0" fontId="53" fillId="0" borderId="15" xfId="0" applyFont="1" applyBorder="1" applyAlignment="1">
      <alignment horizontal="left" vertical="center" wrapText="1"/>
    </xf>
    <xf numFmtId="0" fontId="53" fillId="0" borderId="15" xfId="0" applyFont="1" applyBorder="1" applyAlignment="1">
      <alignment horizontal="left" vertical="center"/>
    </xf>
    <xf numFmtId="0" fontId="53" fillId="0" borderId="19" xfId="0" applyFont="1" applyBorder="1" applyAlignment="1">
      <alignment horizontal="left" vertical="center"/>
    </xf>
    <xf numFmtId="0" fontId="53" fillId="0" borderId="21" xfId="0" applyFont="1" applyBorder="1" applyAlignment="1">
      <alignment horizontal="left" vertical="center"/>
    </xf>
    <xf numFmtId="0" fontId="53" fillId="0" borderId="51" xfId="0" applyFont="1" applyBorder="1" applyAlignment="1">
      <alignment horizontal="left" vertical="center"/>
    </xf>
    <xf numFmtId="0" fontId="53" fillId="0" borderId="1" xfId="0" applyFont="1" applyBorder="1" applyAlignment="1">
      <alignment horizontal="right" vertical="center"/>
    </xf>
    <xf numFmtId="0" fontId="53" fillId="0" borderId="51" xfId="0" applyFont="1" applyBorder="1" applyAlignment="1">
      <alignment horizontal="right" vertical="center"/>
    </xf>
    <xf numFmtId="0" fontId="53" fillId="0" borderId="1" xfId="0" applyFont="1" applyBorder="1" applyAlignment="1">
      <alignment horizontal="center" vertical="center"/>
    </xf>
    <xf numFmtId="0" fontId="53" fillId="0" borderId="1" xfId="0" quotePrefix="1" applyFont="1" applyBorder="1" applyAlignment="1">
      <alignment horizontal="center" vertical="center"/>
    </xf>
    <xf numFmtId="0" fontId="53" fillId="0" borderId="51" xfId="0" applyFont="1" applyBorder="1" applyAlignment="1">
      <alignment horizontal="center" vertical="center"/>
    </xf>
    <xf numFmtId="0" fontId="49" fillId="0" borderId="35" xfId="0" applyFont="1" applyBorder="1" applyAlignment="1">
      <alignment horizontal="center" vertical="center" wrapText="1"/>
    </xf>
    <xf numFmtId="0" fontId="49" fillId="0" borderId="20" xfId="0" applyFont="1" applyBorder="1" applyAlignment="1">
      <alignment horizontal="center" vertical="center" wrapText="1"/>
    </xf>
    <xf numFmtId="0" fontId="49" fillId="0" borderId="38" xfId="0" applyFont="1" applyBorder="1" applyAlignment="1">
      <alignment horizontal="center" vertical="center" wrapText="1"/>
    </xf>
    <xf numFmtId="0" fontId="49" fillId="0" borderId="21" xfId="0" applyFont="1" applyBorder="1" applyAlignment="1">
      <alignment horizontal="center" vertical="center" wrapText="1"/>
    </xf>
    <xf numFmtId="0" fontId="0" fillId="0" borderId="1" xfId="0" applyBorder="1" applyAlignment="1">
      <alignment horizontal="center" wrapText="1"/>
    </xf>
    <xf numFmtId="0" fontId="0" fillId="0" borderId="21" xfId="0" applyBorder="1" applyAlignment="1">
      <alignment horizontal="center" wrapText="1"/>
    </xf>
    <xf numFmtId="1" fontId="57" fillId="0" borderId="1" xfId="1" quotePrefix="1" applyNumberFormat="1" applyFont="1" applyBorder="1" applyAlignment="1" applyProtection="1">
      <alignment horizontal="center" vertical="center" wrapText="1"/>
      <protection locked="0"/>
    </xf>
    <xf numFmtId="1" fontId="57" fillId="0" borderId="1" xfId="1" applyNumberFormat="1" applyFont="1" applyBorder="1" applyAlignment="1" applyProtection="1">
      <alignment horizontal="center" vertical="center" wrapText="1"/>
      <protection locked="0"/>
    </xf>
    <xf numFmtId="0" fontId="57" fillId="0" borderId="1" xfId="1" applyFont="1" applyBorder="1" applyAlignment="1" applyProtection="1">
      <alignment horizontal="center" vertical="center" wrapText="1"/>
      <protection locked="0"/>
    </xf>
    <xf numFmtId="0" fontId="56" fillId="0" borderId="52" xfId="0" applyFont="1" applyBorder="1" applyAlignment="1">
      <alignment horizontal="center" vertical="center" wrapText="1"/>
    </xf>
    <xf numFmtId="0" fontId="56" fillId="0" borderId="53" xfId="0" applyFont="1" applyBorder="1" applyAlignment="1">
      <alignment horizontal="center" vertical="center" wrapText="1"/>
    </xf>
    <xf numFmtId="0" fontId="56" fillId="0" borderId="54" xfId="0" applyFont="1" applyBorder="1" applyAlignment="1">
      <alignment horizontal="center" vertical="center" wrapText="1"/>
    </xf>
    <xf numFmtId="0" fontId="49" fillId="0" borderId="44" xfId="0" applyFont="1" applyBorder="1" applyAlignment="1">
      <alignment horizontal="left" vertical="top" wrapText="1"/>
    </xf>
    <xf numFmtId="0" fontId="49" fillId="0" borderId="12" xfId="0" applyFont="1" applyBorder="1" applyAlignment="1">
      <alignment horizontal="left" vertical="top" wrapText="1"/>
    </xf>
    <xf numFmtId="0" fontId="49" fillId="0" borderId="45" xfId="0" applyFont="1" applyBorder="1" applyAlignment="1">
      <alignment horizontal="left" vertical="top" wrapText="1"/>
    </xf>
    <xf numFmtId="0" fontId="49" fillId="0" borderId="46" xfId="0" applyFont="1" applyBorder="1" applyAlignment="1">
      <alignment horizontal="left" vertical="top" wrapText="1"/>
    </xf>
    <xf numFmtId="0" fontId="49" fillId="0" borderId="8" xfId="0" applyFont="1" applyBorder="1" applyAlignment="1">
      <alignment horizontal="left" vertical="top" wrapText="1"/>
    </xf>
    <xf numFmtId="0" fontId="49" fillId="0" borderId="47" xfId="0" applyFont="1" applyBorder="1" applyAlignment="1">
      <alignment horizontal="left" vertical="top" wrapText="1"/>
    </xf>
    <xf numFmtId="0" fontId="58" fillId="0" borderId="1" xfId="0" quotePrefix="1" applyFont="1" applyBorder="1" applyAlignment="1">
      <alignment horizontal="center" vertical="center" wrapText="1"/>
    </xf>
    <xf numFmtId="0" fontId="58" fillId="0" borderId="1" xfId="0" applyFont="1" applyBorder="1" applyAlignment="1">
      <alignment horizontal="center" vertical="center" wrapText="1"/>
    </xf>
    <xf numFmtId="1" fontId="57" fillId="0" borderId="9" xfId="1" quotePrefix="1" applyNumberFormat="1" applyFont="1" applyBorder="1" applyAlignment="1" applyProtection="1">
      <alignment horizontal="center" vertical="center" wrapText="1"/>
      <protection locked="0"/>
    </xf>
    <xf numFmtId="1" fontId="57" fillId="0" borderId="11" xfId="1" quotePrefix="1" applyNumberFormat="1" applyFont="1" applyBorder="1" applyAlignment="1" applyProtection="1">
      <alignment horizontal="center" vertical="center" wrapText="1"/>
      <protection locked="0"/>
    </xf>
    <xf numFmtId="0" fontId="38" fillId="0" borderId="0" xfId="2" applyAlignment="1">
      <alignment horizontal="center"/>
    </xf>
    <xf numFmtId="0" fontId="21" fillId="4" borderId="42" xfId="2" applyFont="1" applyFill="1" applyBorder="1" applyAlignment="1">
      <alignment horizontal="left" vertical="center"/>
    </xf>
    <xf numFmtId="0" fontId="21" fillId="4" borderId="43" xfId="2" applyFont="1" applyFill="1" applyBorder="1" applyAlignment="1">
      <alignment horizontal="left" vertical="center"/>
    </xf>
    <xf numFmtId="15" fontId="21" fillId="5" borderId="42" xfId="2" applyNumberFormat="1" applyFont="1" applyFill="1" applyBorder="1" applyAlignment="1" applyProtection="1">
      <alignment horizontal="left" vertical="center"/>
      <protection locked="0"/>
    </xf>
    <xf numFmtId="15" fontId="21" fillId="5" borderId="50" xfId="2" applyNumberFormat="1" applyFont="1" applyFill="1" applyBorder="1" applyAlignment="1" applyProtection="1">
      <alignment horizontal="left" vertical="center"/>
      <protection locked="0"/>
    </xf>
    <xf numFmtId="0" fontId="51" fillId="0" borderId="13" xfId="2" applyFont="1" applyBorder="1" applyAlignment="1">
      <alignment horizontal="center"/>
    </xf>
    <xf numFmtId="0" fontId="38" fillId="0" borderId="13" xfId="2" applyBorder="1" applyAlignment="1">
      <alignment horizontal="left" vertical="center" wrapText="1"/>
    </xf>
    <xf numFmtId="0" fontId="38" fillId="0" borderId="13" xfId="2" applyBorder="1" applyAlignment="1">
      <alignment horizontal="left" vertical="center"/>
    </xf>
    <xf numFmtId="0" fontId="50" fillId="4" borderId="59" xfId="2" applyFont="1" applyFill="1" applyBorder="1" applyAlignment="1">
      <alignment horizontal="center" vertical="center"/>
    </xf>
    <xf numFmtId="0" fontId="21" fillId="5" borderId="15" xfId="2" applyFont="1" applyFill="1" applyBorder="1" applyAlignment="1" applyProtection="1">
      <alignment horizontal="center" vertical="center"/>
      <protection locked="0"/>
    </xf>
    <xf numFmtId="0" fontId="21" fillId="4" borderId="15" xfId="2" applyFont="1" applyFill="1" applyBorder="1" applyAlignment="1">
      <alignment horizontal="center" vertical="center"/>
    </xf>
    <xf numFmtId="0" fontId="21" fillId="5" borderId="19" xfId="2" applyFont="1" applyFill="1" applyBorder="1" applyAlignment="1" applyProtection="1">
      <alignment horizontal="center" vertical="center"/>
      <protection locked="0"/>
    </xf>
    <xf numFmtId="0" fontId="38" fillId="0" borderId="13" xfId="2" applyBorder="1" applyAlignment="1">
      <alignment horizontal="center"/>
    </xf>
    <xf numFmtId="0" fontId="38" fillId="0" borderId="59" xfId="2" applyBorder="1" applyAlignment="1">
      <alignment horizontal="center"/>
    </xf>
    <xf numFmtId="164" fontId="38" fillId="0" borderId="4" xfId="2" applyNumberFormat="1" applyBorder="1" applyAlignment="1">
      <alignment horizontal="center"/>
    </xf>
    <xf numFmtId="0" fontId="38" fillId="0" borderId="4" xfId="2" applyBorder="1" applyAlignment="1">
      <alignment horizontal="center"/>
    </xf>
    <xf numFmtId="165" fontId="39" fillId="4" borderId="9" xfId="2" applyNumberFormat="1" applyFont="1" applyFill="1" applyBorder="1" applyAlignment="1">
      <alignment horizontal="center" vertical="center"/>
    </xf>
    <xf numFmtId="165" fontId="39" fillId="4" borderId="49" xfId="2" applyNumberFormat="1" applyFont="1" applyFill="1" applyBorder="1" applyAlignment="1">
      <alignment horizontal="center" vertical="center"/>
    </xf>
    <xf numFmtId="0" fontId="21" fillId="4" borderId="9" xfId="2" applyFont="1" applyFill="1" applyBorder="1" applyAlignment="1">
      <alignment horizontal="center" vertical="center"/>
    </xf>
    <xf numFmtId="0" fontId="21" fillId="4" borderId="10" xfId="2" applyFont="1" applyFill="1" applyBorder="1" applyAlignment="1">
      <alignment horizontal="center" vertical="center"/>
    </xf>
    <xf numFmtId="0" fontId="21" fillId="4" borderId="11" xfId="2" applyFont="1" applyFill="1" applyBorder="1" applyAlignment="1">
      <alignment horizontal="center" vertical="center"/>
    </xf>
    <xf numFmtId="0" fontId="21" fillId="5" borderId="9" xfId="2" applyFont="1" applyFill="1" applyBorder="1" applyAlignment="1" applyProtection="1">
      <alignment horizontal="center" vertical="center"/>
      <protection locked="0"/>
    </xf>
    <xf numFmtId="0" fontId="21" fillId="5" borderId="10" xfId="2" applyFont="1" applyFill="1" applyBorder="1" applyAlignment="1" applyProtection="1">
      <alignment horizontal="center" vertical="center"/>
      <protection locked="0"/>
    </xf>
    <xf numFmtId="0" fontId="21" fillId="5" borderId="11" xfId="2" applyFont="1" applyFill="1" applyBorder="1" applyAlignment="1" applyProtection="1">
      <alignment horizontal="center" vertical="center"/>
      <protection locked="0"/>
    </xf>
    <xf numFmtId="0" fontId="39" fillId="4" borderId="51" xfId="2" applyFont="1" applyFill="1" applyBorder="1" applyAlignment="1">
      <alignment horizontal="center" vertical="top"/>
    </xf>
    <xf numFmtId="0" fontId="39" fillId="4" borderId="40" xfId="2" applyFont="1" applyFill="1" applyBorder="1" applyAlignment="1">
      <alignment horizontal="center" vertical="top"/>
    </xf>
    <xf numFmtId="0" fontId="39" fillId="4" borderId="41" xfId="2" applyFont="1" applyFill="1" applyBorder="1" applyAlignment="1">
      <alignment horizontal="center" vertical="top"/>
    </xf>
    <xf numFmtId="164" fontId="39" fillId="5" borderId="1" xfId="2" applyNumberFormat="1" applyFont="1" applyFill="1" applyBorder="1" applyAlignment="1" applyProtection="1">
      <alignment horizontal="center" vertical="center"/>
      <protection locked="0"/>
    </xf>
    <xf numFmtId="0" fontId="39" fillId="4" borderId="1" xfId="2" applyFont="1" applyFill="1" applyBorder="1" applyAlignment="1">
      <alignment horizontal="center" vertical="top"/>
    </xf>
    <xf numFmtId="164" fontId="39" fillId="5" borderId="11" xfId="2" applyNumberFormat="1" applyFont="1" applyFill="1" applyBorder="1" applyAlignment="1" applyProtection="1">
      <alignment horizontal="center" vertical="center"/>
      <protection locked="0"/>
    </xf>
    <xf numFmtId="0" fontId="39" fillId="0" borderId="2" xfId="2" applyFont="1" applyBorder="1" applyAlignment="1">
      <alignment horizontal="left" vertical="center" wrapText="1"/>
    </xf>
    <xf numFmtId="0" fontId="39" fillId="0" borderId="12" xfId="2" applyFont="1" applyBorder="1" applyAlignment="1">
      <alignment horizontal="left" vertical="center" wrapText="1"/>
    </xf>
    <xf numFmtId="0" fontId="39" fillId="0" borderId="3" xfId="2" applyFont="1" applyBorder="1" applyAlignment="1">
      <alignment horizontal="left" vertical="center" wrapText="1"/>
    </xf>
    <xf numFmtId="0" fontId="39" fillId="0" borderId="6" xfId="2" applyFont="1" applyBorder="1" applyAlignment="1">
      <alignment horizontal="left" vertical="center" wrapText="1"/>
    </xf>
    <xf numFmtId="0" fontId="39" fillId="0" borderId="8" xfId="2" applyFont="1" applyBorder="1" applyAlignment="1">
      <alignment horizontal="left" vertical="center" wrapText="1"/>
    </xf>
    <xf numFmtId="0" fontId="39" fillId="0" borderId="7" xfId="2" applyFont="1" applyBorder="1" applyAlignment="1">
      <alignment horizontal="left" vertical="center" wrapText="1"/>
    </xf>
    <xf numFmtId="164" fontId="48" fillId="4" borderId="9" xfId="2" applyNumberFormat="1" applyFont="1" applyFill="1" applyBorder="1" applyAlignment="1">
      <alignment horizontal="center" vertical="center"/>
    </xf>
    <xf numFmtId="164" fontId="48" fillId="4" borderId="11" xfId="2" applyNumberFormat="1" applyFont="1" applyFill="1" applyBorder="1" applyAlignment="1">
      <alignment horizontal="center" vertical="center"/>
    </xf>
    <xf numFmtId="0" fontId="21" fillId="5" borderId="6" xfId="2" applyFont="1" applyFill="1" applyBorder="1" applyAlignment="1" applyProtection="1">
      <alignment horizontal="center" vertical="center"/>
      <protection locked="0"/>
    </xf>
    <xf numFmtId="0" fontId="21" fillId="5" borderId="8" xfId="2" applyFont="1" applyFill="1" applyBorder="1" applyAlignment="1" applyProtection="1">
      <alignment horizontal="center" vertical="center"/>
      <protection locked="0"/>
    </xf>
    <xf numFmtId="0" fontId="21" fillId="5" borderId="7" xfId="2" applyFont="1" applyFill="1" applyBorder="1" applyAlignment="1" applyProtection="1">
      <alignment horizontal="center" vertical="center"/>
      <protection locked="0"/>
    </xf>
    <xf numFmtId="0" fontId="21" fillId="0" borderId="6" xfId="2" applyFont="1" applyBorder="1" applyAlignment="1">
      <alignment horizontal="center" vertical="center"/>
    </xf>
    <xf numFmtId="0" fontId="21" fillId="0" borderId="7" xfId="2" applyFont="1" applyBorder="1" applyAlignment="1">
      <alignment horizontal="center" vertical="center"/>
    </xf>
    <xf numFmtId="49" fontId="21" fillId="5" borderId="6" xfId="2" applyNumberFormat="1" applyFont="1" applyFill="1" applyBorder="1" applyAlignment="1" applyProtection="1">
      <alignment horizontal="center" vertical="center"/>
      <protection locked="0"/>
    </xf>
    <xf numFmtId="49" fontId="21" fillId="5" borderId="8" xfId="2" applyNumberFormat="1" applyFont="1" applyFill="1" applyBorder="1" applyAlignment="1" applyProtection="1">
      <alignment horizontal="center" vertical="center"/>
      <protection locked="0"/>
    </xf>
    <xf numFmtId="49" fontId="21" fillId="5" borderId="47" xfId="2" applyNumberFormat="1" applyFont="1" applyFill="1" applyBorder="1" applyAlignment="1" applyProtection="1">
      <alignment horizontal="center" vertical="center"/>
      <protection locked="0"/>
    </xf>
    <xf numFmtId="0" fontId="38" fillId="0" borderId="10" xfId="2" applyBorder="1" applyAlignment="1">
      <alignment horizontal="center"/>
    </xf>
    <xf numFmtId="0" fontId="38" fillId="0" borderId="49" xfId="2" applyBorder="1" applyAlignment="1">
      <alignment horizontal="center"/>
    </xf>
    <xf numFmtId="0" fontId="21" fillId="0" borderId="0" xfId="2" applyFont="1" applyAlignment="1">
      <alignment horizontal="center" vertical="center"/>
    </xf>
    <xf numFmtId="0" fontId="21" fillId="0" borderId="0" xfId="2" applyFont="1" applyAlignment="1">
      <alignment horizontal="center"/>
    </xf>
    <xf numFmtId="0" fontId="53" fillId="0" borderId="1" xfId="2" applyFont="1" applyBorder="1" applyAlignment="1">
      <alignment horizontal="center"/>
    </xf>
    <xf numFmtId="0" fontId="53" fillId="0" borderId="9" xfId="2" applyFont="1" applyBorder="1" applyAlignment="1">
      <alignment horizontal="center"/>
    </xf>
    <xf numFmtId="0" fontId="53" fillId="0" borderId="10" xfId="2" applyFont="1" applyBorder="1" applyAlignment="1">
      <alignment horizontal="center"/>
    </xf>
    <xf numFmtId="0" fontId="53" fillId="0" borderId="11" xfId="2" applyFont="1" applyBorder="1" applyAlignment="1">
      <alignment horizontal="center"/>
    </xf>
    <xf numFmtId="0" fontId="38" fillId="0" borderId="1" xfId="2" applyBorder="1" applyAlignment="1">
      <alignment horizontal="center"/>
    </xf>
    <xf numFmtId="0" fontId="38" fillId="0" borderId="25" xfId="2" applyBorder="1" applyAlignment="1">
      <alignment horizontal="center"/>
    </xf>
    <xf numFmtId="0" fontId="38" fillId="0" borderId="26" xfId="2" applyBorder="1" applyAlignment="1">
      <alignment horizontal="center"/>
    </xf>
    <xf numFmtId="0" fontId="38" fillId="0" borderId="30" xfId="2" applyBorder="1" applyAlignment="1">
      <alignment horizontal="center"/>
    </xf>
    <xf numFmtId="0" fontId="38" fillId="0" borderId="31" xfId="2" applyBorder="1" applyAlignment="1">
      <alignment horizontal="center"/>
    </xf>
    <xf numFmtId="0" fontId="54" fillId="0" borderId="52" xfId="2" applyFont="1" applyBorder="1" applyAlignment="1">
      <alignment horizontal="center" vertical="center"/>
    </xf>
    <xf numFmtId="0" fontId="54" fillId="0" borderId="53" xfId="2" applyFont="1" applyBorder="1" applyAlignment="1">
      <alignment horizontal="center" vertical="center"/>
    </xf>
    <xf numFmtId="0" fontId="54" fillId="0" borderId="54" xfId="2" applyFont="1" applyBorder="1" applyAlignment="1">
      <alignment horizontal="center" vertical="center"/>
    </xf>
    <xf numFmtId="49" fontId="53" fillId="0" borderId="10" xfId="2" applyNumberFormat="1" applyFont="1" applyBorder="1" applyAlignment="1">
      <alignment horizontal="center"/>
    </xf>
    <xf numFmtId="49" fontId="53" fillId="0" borderId="49" xfId="2" applyNumberFormat="1" applyFont="1" applyBorder="1" applyAlignment="1">
      <alignment horizontal="center"/>
    </xf>
    <xf numFmtId="0" fontId="53" fillId="0" borderId="20" xfId="2" applyFont="1" applyBorder="1" applyAlignment="1">
      <alignment horizontal="center"/>
    </xf>
    <xf numFmtId="0" fontId="21" fillId="2" borderId="9" xfId="2" applyFont="1" applyFill="1" applyBorder="1" applyAlignment="1" applyProtection="1">
      <alignment horizontal="center" vertical="center"/>
      <protection locked="0"/>
    </xf>
    <xf numFmtId="0" fontId="21" fillId="2" borderId="10" xfId="2" applyFont="1" applyFill="1" applyBorder="1" applyAlignment="1" applyProtection="1">
      <alignment horizontal="center" vertical="center"/>
      <protection locked="0"/>
    </xf>
    <xf numFmtId="0" fontId="21" fillId="2" borderId="11" xfId="2" applyFont="1" applyFill="1" applyBorder="1" applyAlignment="1" applyProtection="1">
      <alignment horizontal="center" vertical="center"/>
      <protection locked="0"/>
    </xf>
    <xf numFmtId="0" fontId="0" fillId="0" borderId="14" xfId="0" applyBorder="1" applyAlignment="1">
      <alignment horizontal="center"/>
    </xf>
    <xf numFmtId="0" fontId="0" fillId="0" borderId="20" xfId="0" applyBorder="1" applyAlignment="1">
      <alignment horizontal="center"/>
    </xf>
    <xf numFmtId="0" fontId="6" fillId="0" borderId="15"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5" xfId="0" applyFont="1" applyBorder="1" applyAlignment="1">
      <alignment horizontal="center"/>
    </xf>
    <xf numFmtId="0" fontId="63" fillId="0" borderId="1" xfId="0" applyFont="1" applyBorder="1" applyAlignment="1">
      <alignment horizontal="center" vertical="center" wrapText="1"/>
    </xf>
    <xf numFmtId="0" fontId="0" fillId="0" borderId="21" xfId="0" applyBorder="1" applyAlignment="1">
      <alignment horizontal="center" vertical="center"/>
    </xf>
    <xf numFmtId="0" fontId="1" fillId="0" borderId="20" xfId="0" applyFont="1" applyBorder="1" applyAlignment="1">
      <alignment horizontal="left" vertical="center"/>
    </xf>
    <xf numFmtId="0" fontId="1" fillId="0" borderId="1" xfId="0" applyFont="1" applyBorder="1" applyAlignment="1">
      <alignment horizontal="left" vertical="center"/>
    </xf>
    <xf numFmtId="0" fontId="1" fillId="0" borderId="21" xfId="0" applyFont="1" applyBorder="1" applyAlignment="1">
      <alignment horizontal="left"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22" xfId="0" applyBorder="1" applyAlignment="1">
      <alignment horizontal="left" vertical="center"/>
    </xf>
    <xf numFmtId="0" fontId="0" fillId="0" borderId="70" xfId="0" applyBorder="1" applyAlignment="1">
      <alignment horizontal="center"/>
    </xf>
    <xf numFmtId="0" fontId="0" fillId="0" borderId="48" xfId="0" applyBorder="1" applyAlignment="1">
      <alignment horizontal="center"/>
    </xf>
    <xf numFmtId="0" fontId="0" fillId="0" borderId="50" xfId="0" applyBorder="1" applyAlignment="1">
      <alignment horizontal="center"/>
    </xf>
    <xf numFmtId="0" fontId="1" fillId="0" borderId="46" xfId="0" applyFont="1" applyBorder="1" applyAlignment="1">
      <alignment horizontal="left" vertical="center"/>
    </xf>
    <xf numFmtId="0" fontId="1" fillId="0" borderId="8" xfId="0" applyFont="1" applyBorder="1" applyAlignment="1">
      <alignment horizontal="left" vertical="center"/>
    </xf>
    <xf numFmtId="0" fontId="1" fillId="0" borderId="47" xfId="0" applyFont="1" applyBorder="1" applyAlignment="1">
      <alignment horizontal="left"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left" vertical="top"/>
    </xf>
    <xf numFmtId="0" fontId="0" fillId="0" borderId="23" xfId="0" applyBorder="1" applyAlignment="1">
      <alignment horizontal="left" vertical="top"/>
    </xf>
    <xf numFmtId="0" fontId="1" fillId="0" borderId="69" xfId="0" applyFont="1" applyBorder="1" applyAlignment="1">
      <alignment horizontal="left" vertical="center"/>
    </xf>
    <xf numFmtId="0" fontId="1" fillId="0" borderId="17" xfId="0" applyFont="1" applyBorder="1" applyAlignment="1">
      <alignment horizontal="left" vertical="center"/>
    </xf>
    <xf numFmtId="0" fontId="1" fillId="0" borderId="61" xfId="0" applyFont="1" applyBorder="1" applyAlignment="1">
      <alignment horizontal="left" vertical="center"/>
    </xf>
    <xf numFmtId="0" fontId="0" fillId="0" borderId="44" xfId="0" applyBorder="1" applyAlignment="1">
      <alignment horizontal="left" vertical="center"/>
    </xf>
    <xf numFmtId="0" fontId="0" fillId="0" borderId="12" xfId="0" applyBorder="1" applyAlignment="1">
      <alignment horizontal="left" vertical="center"/>
    </xf>
    <xf numFmtId="0" fontId="76" fillId="0" borderId="23" xfId="0" applyFont="1" applyBorder="1" applyAlignment="1">
      <alignment horizontal="center"/>
    </xf>
    <xf numFmtId="0" fontId="0" fillId="0" borderId="21" xfId="0" applyBorder="1" applyAlignment="1">
      <alignment horizontal="left" vertical="center" wrapText="1"/>
    </xf>
    <xf numFmtId="0" fontId="77"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21" xfId="0" applyBorder="1" applyAlignment="1">
      <alignment horizontal="left"/>
    </xf>
    <xf numFmtId="0" fontId="77" fillId="0" borderId="1" xfId="0" applyFont="1" applyBorder="1" applyAlignment="1">
      <alignment horizontal="left"/>
    </xf>
    <xf numFmtId="0" fontId="0" fillId="0" borderId="1" xfId="0" quotePrefix="1" applyBorder="1" applyAlignment="1">
      <alignment horizontal="left"/>
    </xf>
    <xf numFmtId="0" fontId="0" fillId="0" borderId="64" xfId="0" applyBorder="1" applyAlignment="1">
      <alignment horizontal="center"/>
    </xf>
    <xf numFmtId="0" fontId="6" fillId="0" borderId="51" xfId="0" applyFont="1" applyBorder="1" applyAlignment="1">
      <alignment horizontal="center" vertical="center" wrapText="1"/>
    </xf>
    <xf numFmtId="0" fontId="0" fillId="0" borderId="16" xfId="0" applyBorder="1" applyAlignment="1">
      <alignment horizontal="left" wrapText="1"/>
    </xf>
    <xf numFmtId="0" fontId="0" fillId="0" borderId="9" xfId="0" applyBorder="1" applyAlignment="1">
      <alignment horizontal="left" wrapText="1"/>
    </xf>
    <xf numFmtId="0" fontId="0" fillId="0" borderId="51" xfId="0" applyBorder="1" applyAlignment="1">
      <alignment horizontal="left" wrapText="1"/>
    </xf>
    <xf numFmtId="0" fontId="0" fillId="0" borderId="2" xfId="0" applyBorder="1" applyAlignment="1">
      <alignment horizontal="left" wrapText="1"/>
    </xf>
    <xf numFmtId="0" fontId="0" fillId="0" borderId="65" xfId="0" applyBorder="1" applyAlignment="1">
      <alignment horizontal="left" wrapText="1"/>
    </xf>
    <xf numFmtId="0" fontId="3" fillId="0" borderId="1" xfId="0" applyFont="1" applyBorder="1" applyAlignment="1">
      <alignment horizontal="center" vertical="center" wrapText="1"/>
    </xf>
    <xf numFmtId="0" fontId="3" fillId="0" borderId="51" xfId="0" applyFont="1" applyBorder="1" applyAlignment="1">
      <alignment horizontal="center" vertical="center" wrapText="1"/>
    </xf>
    <xf numFmtId="0" fontId="61" fillId="0" borderId="55" xfId="0" applyFont="1" applyBorder="1" applyAlignment="1">
      <alignment horizontal="center" vertical="center"/>
    </xf>
    <xf numFmtId="0" fontId="61" fillId="0" borderId="56" xfId="0" applyFont="1" applyBorder="1" applyAlignment="1">
      <alignment horizontal="center" vertical="center"/>
    </xf>
    <xf numFmtId="0" fontId="61" fillId="0" borderId="57" xfId="0" applyFont="1" applyBorder="1" applyAlignment="1">
      <alignment horizontal="center" vertical="center"/>
    </xf>
    <xf numFmtId="0" fontId="76" fillId="0" borderId="1" xfId="0" applyFont="1" applyBorder="1" applyAlignment="1">
      <alignment horizontal="left"/>
    </xf>
    <xf numFmtId="0" fontId="1" fillId="0" borderId="0" xfId="0" applyFont="1" applyAlignment="1">
      <alignment horizontal="left" vertical="center" wrapText="1"/>
    </xf>
    <xf numFmtId="0" fontId="1" fillId="0" borderId="0" xfId="0" applyFont="1" applyAlignment="1">
      <alignment horizontal="center" vertical="center" wrapText="1"/>
    </xf>
    <xf numFmtId="0" fontId="3" fillId="0" borderId="1" xfId="0" applyFont="1" applyBorder="1" applyAlignment="1">
      <alignment horizontal="center"/>
    </xf>
    <xf numFmtId="0" fontId="0" fillId="0" borderId="0" xfId="0" applyAlignment="1">
      <alignment horizontal="left"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49" xfId="0" applyBorder="1" applyAlignment="1">
      <alignment horizontal="center" vertical="center" wrapText="1"/>
    </xf>
    <xf numFmtId="0" fontId="0" fillId="0" borderId="20" xfId="0" applyBorder="1" applyAlignment="1">
      <alignment horizontal="center" vertical="center"/>
    </xf>
    <xf numFmtId="0" fontId="1" fillId="2" borderId="15"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61" fillId="2" borderId="14" xfId="0" applyFont="1" applyFill="1" applyBorder="1" applyAlignment="1">
      <alignment horizontal="center" vertical="center" wrapText="1"/>
    </xf>
    <xf numFmtId="0" fontId="61" fillId="2" borderId="20" xfId="0" applyFont="1" applyFill="1" applyBorder="1" applyAlignment="1">
      <alignment horizontal="center" vertical="center" wrapText="1"/>
    </xf>
    <xf numFmtId="0" fontId="62" fillId="2" borderId="15" xfId="0" applyFont="1" applyFill="1" applyBorder="1" applyAlignment="1">
      <alignment horizontal="center" vertical="center" wrapText="1"/>
    </xf>
    <xf numFmtId="0" fontId="62" fillId="2" borderId="1" xfId="0" applyFont="1" applyFill="1" applyBorder="1" applyAlignment="1">
      <alignment horizontal="center" vertical="center" wrapText="1"/>
    </xf>
    <xf numFmtId="0" fontId="61" fillId="2" borderId="15" xfId="0" applyFont="1" applyFill="1" applyBorder="1" applyAlignment="1">
      <alignment horizontal="center" vertical="center"/>
    </xf>
    <xf numFmtId="0" fontId="61" fillId="2" borderId="1" xfId="0" applyFont="1" applyFill="1" applyBorder="1" applyAlignment="1">
      <alignment horizontal="center" vertical="center"/>
    </xf>
    <xf numFmtId="0" fontId="11" fillId="0" borderId="28" xfId="0" applyFont="1" applyBorder="1" applyAlignment="1">
      <alignment horizontal="left" vertical="center" wrapText="1"/>
    </xf>
    <xf numFmtId="0" fontId="11" fillId="0" borderId="0" xfId="0" applyFont="1" applyAlignment="1">
      <alignment horizontal="left" vertical="center" wrapText="1"/>
    </xf>
    <xf numFmtId="0" fontId="11" fillId="0" borderId="29" xfId="0" applyFont="1" applyBorder="1" applyAlignment="1">
      <alignment horizontal="left" vertical="center" wrapText="1"/>
    </xf>
    <xf numFmtId="0" fontId="74" fillId="9" borderId="1" xfId="0" applyFont="1" applyFill="1" applyBorder="1" applyAlignment="1">
      <alignment horizontal="center" vertical="center"/>
    </xf>
    <xf numFmtId="0" fontId="0" fillId="0" borderId="29" xfId="0" applyBorder="1" applyAlignment="1">
      <alignment horizontal="left"/>
    </xf>
    <xf numFmtId="0" fontId="11" fillId="0" borderId="28" xfId="0" applyFont="1" applyBorder="1" applyAlignment="1">
      <alignment horizontal="left" vertical="top"/>
    </xf>
    <xf numFmtId="0" fontId="11" fillId="0" borderId="0" xfId="0" applyFont="1" applyAlignment="1">
      <alignment horizontal="left" vertical="top"/>
    </xf>
    <xf numFmtId="0" fontId="11" fillId="0" borderId="29" xfId="0" applyFont="1" applyBorder="1" applyAlignment="1">
      <alignment horizontal="left" vertical="top"/>
    </xf>
    <xf numFmtId="0" fontId="11" fillId="0" borderId="28" xfId="0" applyFont="1" applyBorder="1" applyAlignment="1">
      <alignment horizontal="left" vertical="center"/>
    </xf>
    <xf numFmtId="0" fontId="11" fillId="0" borderId="0" xfId="0" applyFont="1" applyAlignment="1">
      <alignment horizontal="left" vertical="center"/>
    </xf>
    <xf numFmtId="0" fontId="11" fillId="0" borderId="29" xfId="0" applyFont="1" applyBorder="1" applyAlignment="1">
      <alignment horizontal="left" vertical="center"/>
    </xf>
    <xf numFmtId="0" fontId="74" fillId="8" borderId="1" xfId="0" applyFont="1" applyFill="1" applyBorder="1" applyAlignment="1">
      <alignment horizontal="center" vertical="center"/>
    </xf>
    <xf numFmtId="0" fontId="74" fillId="7" borderId="1" xfId="0" applyFont="1" applyFill="1" applyBorder="1" applyAlignment="1">
      <alignment horizontal="center" vertical="center"/>
    </xf>
    <xf numFmtId="0" fontId="0" fillId="0" borderId="12" xfId="0" applyBorder="1" applyAlignment="1">
      <alignment horizontal="center" vertical="center"/>
    </xf>
    <xf numFmtId="0" fontId="64" fillId="0" borderId="69" xfId="3" applyFont="1" applyBorder="1" applyAlignment="1">
      <alignment horizontal="center" vertical="center" wrapText="1"/>
    </xf>
    <xf numFmtId="0" fontId="50" fillId="0" borderId="17" xfId="3" applyFont="1" applyBorder="1" applyAlignment="1">
      <alignment horizontal="center" vertical="center"/>
    </xf>
    <xf numFmtId="0" fontId="50" fillId="0" borderId="61" xfId="3" applyFont="1" applyBorder="1" applyAlignment="1">
      <alignment horizontal="center" vertical="center"/>
    </xf>
    <xf numFmtId="0" fontId="21" fillId="0" borderId="8" xfId="3" applyBorder="1" applyAlignment="1" applyProtection="1">
      <alignment horizontal="center"/>
      <protection locked="0"/>
    </xf>
    <xf numFmtId="0" fontId="21" fillId="0" borderId="8" xfId="3" applyBorder="1" applyProtection="1">
      <protection locked="0"/>
    </xf>
    <xf numFmtId="0" fontId="21" fillId="0" borderId="8" xfId="3" applyBorder="1"/>
    <xf numFmtId="14" fontId="21" fillId="0" borderId="8" xfId="3" applyNumberFormat="1" applyBorder="1" applyAlignment="1" applyProtection="1">
      <alignment horizontal="center"/>
      <protection locked="0"/>
    </xf>
    <xf numFmtId="0" fontId="21" fillId="0" borderId="8" xfId="0" applyFont="1" applyBorder="1"/>
    <xf numFmtId="49" fontId="21" fillId="0" borderId="8" xfId="3" applyNumberFormat="1" applyBorder="1" applyAlignment="1" applyProtection="1">
      <alignment horizontal="center"/>
      <protection locked="0"/>
    </xf>
    <xf numFmtId="0" fontId="21" fillId="0" borderId="8" xfId="3" quotePrefix="1" applyBorder="1" applyAlignment="1" applyProtection="1">
      <alignment horizontal="center"/>
      <protection locked="0"/>
    </xf>
    <xf numFmtId="0" fontId="47" fillId="0" borderId="8" xfId="3" quotePrefix="1" applyFont="1" applyBorder="1" applyAlignment="1" applyProtection="1">
      <alignment horizontal="center" vertical="top" wrapText="1"/>
      <protection locked="0"/>
    </xf>
    <xf numFmtId="0" fontId="47" fillId="0" borderId="8" xfId="3" applyFont="1" applyBorder="1" applyAlignment="1" applyProtection="1">
      <alignment horizontal="center" vertical="top"/>
      <protection locked="0"/>
    </xf>
    <xf numFmtId="0" fontId="21" fillId="0" borderId="8" xfId="3" quotePrefix="1" applyBorder="1" applyProtection="1">
      <protection locked="0"/>
    </xf>
    <xf numFmtId="0" fontId="21" fillId="0" borderId="0" xfId="3" applyAlignment="1">
      <alignment horizontal="left" vertical="center" wrapText="1"/>
    </xf>
    <xf numFmtId="0" fontId="21" fillId="0" borderId="8" xfId="3" applyBorder="1" applyAlignment="1">
      <alignment horizontal="left" vertical="center" wrapText="1"/>
    </xf>
    <xf numFmtId="0" fontId="21" fillId="0" borderId="12" xfId="3" applyBorder="1" applyAlignment="1">
      <alignment horizontal="left"/>
    </xf>
    <xf numFmtId="0" fontId="21" fillId="0" borderId="0" xfId="3" applyAlignment="1">
      <alignment horizontal="left"/>
    </xf>
    <xf numFmtId="0" fontId="47" fillId="0" borderId="1" xfId="10" applyFont="1" applyBorder="1" applyAlignment="1">
      <alignment horizontal="left" vertical="center" wrapText="1"/>
    </xf>
    <xf numFmtId="0" fontId="47" fillId="2" borderId="9" xfId="10" applyFont="1" applyFill="1" applyBorder="1" applyAlignment="1">
      <alignment horizontal="center" vertical="center" wrapText="1"/>
    </xf>
    <xf numFmtId="0" fontId="47" fillId="2" borderId="10" xfId="10" applyFont="1" applyFill="1" applyBorder="1" applyAlignment="1">
      <alignment horizontal="center" vertical="center" wrapText="1"/>
    </xf>
    <xf numFmtId="0" fontId="47" fillId="2" borderId="11" xfId="10" applyFont="1" applyFill="1" applyBorder="1" applyAlignment="1">
      <alignment horizontal="center" vertical="center" wrapText="1"/>
    </xf>
  </cellXfs>
  <cellStyles count="11">
    <cellStyle name="Currency 2" xfId="9" xr:uid="{778D0C49-698A-4A8B-972A-1C58A2C5BD7B}"/>
    <cellStyle name="Normal" xfId="0" builtinId="0"/>
    <cellStyle name="Normal 2" xfId="1" xr:uid="{8DE62960-8708-472A-9D7D-2AF3D1102641}"/>
    <cellStyle name="Normal 2 2" xfId="10" xr:uid="{A2476BBE-AA4B-4B0F-9E7C-76095054D823}"/>
    <cellStyle name="Normal 3" xfId="2" xr:uid="{8817EE64-EE8D-4D1C-8E71-D668F4684359}"/>
    <cellStyle name="Normal 4" xfId="4" xr:uid="{2F11F7E9-BC67-48BF-875F-950BCC658437}"/>
    <cellStyle name="Normal_COMPACTION 1" xfId="8" xr:uid="{42B0CDAC-A4E7-4305-9BCF-04BA0A43772F}"/>
    <cellStyle name="Normal_COMPACTION1" xfId="7" xr:uid="{8734A15D-3FA7-4B47-A623-F6713AB17AAE}"/>
    <cellStyle name="Normal_COMPACTION1_1" xfId="6" xr:uid="{0EEDAD4C-791D-4217-8310-427913A6B231}"/>
    <cellStyle name="Normal_PPAP" xfId="3" xr:uid="{F49DB843-0F2B-4DE5-ADD4-8A8F9429D324}"/>
    <cellStyle name="Normal_QA APPROVAL_1" xfId="5" xr:uid="{DFC27D2D-F09D-48CF-8430-737EE938B2F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D23A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sng" strike="noStrike" baseline="0">
                <a:solidFill>
                  <a:srgbClr val="000000"/>
                </a:solidFill>
                <a:latin typeface="Arial"/>
                <a:ea typeface="Arial"/>
                <a:cs typeface="Arial"/>
              </a:defRPr>
            </a:pPr>
            <a:r>
              <a:rPr lang="en-US"/>
              <a:t>X-CHART</a:t>
            </a:r>
          </a:p>
        </c:rich>
      </c:tx>
      <c:layout>
        <c:manualLayout>
          <c:xMode val="edge"/>
          <c:yMode val="edge"/>
          <c:x val="0.38205235883976041"/>
          <c:y val="1.5772870662460567E-2"/>
        </c:manualLayout>
      </c:layout>
      <c:overlay val="0"/>
      <c:spPr>
        <a:noFill/>
        <a:ln w="25400">
          <a:noFill/>
        </a:ln>
      </c:spPr>
    </c:title>
    <c:autoTitleDeleted val="0"/>
    <c:plotArea>
      <c:layout>
        <c:manualLayout>
          <c:layoutTarget val="inner"/>
          <c:xMode val="edge"/>
          <c:yMode val="edge"/>
          <c:x val="0.12820544923239491"/>
          <c:y val="0.19242902208201892"/>
          <c:w val="0.85897650985704588"/>
          <c:h val="0.72555205047318616"/>
        </c:manualLayout>
      </c:layout>
      <c:lineChart>
        <c:grouping val="standard"/>
        <c:varyColors val="0"/>
        <c:ser>
          <c:idx val="0"/>
          <c:order val="0"/>
          <c:tx>
            <c:strRef>
              <c:f>'11. SPC Results-1'!$A$41</c:f>
              <c:strCache>
                <c:ptCount val="1"/>
                <c:pt idx="0">
                  <c:v>AVG.</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val>
            <c:numRef>
              <c:f>'11. SPC Results-1'!$B$41:$F$41</c:f>
              <c:numCache>
                <c:formatCode>0.0000</c:formatCode>
                <c:ptCount val="5"/>
                <c:pt idx="0">
                  <c:v>75.829399999999993</c:v>
                </c:pt>
                <c:pt idx="1">
                  <c:v>75.845399999999998</c:v>
                </c:pt>
                <c:pt idx="2">
                  <c:v>75.831999999999994</c:v>
                </c:pt>
                <c:pt idx="3">
                  <c:v>75.852800000000002</c:v>
                </c:pt>
                <c:pt idx="4">
                  <c:v>75.8506</c:v>
                </c:pt>
              </c:numCache>
            </c:numRef>
          </c:val>
          <c:smooth val="0"/>
          <c:extLst>
            <c:ext xmlns:c16="http://schemas.microsoft.com/office/drawing/2014/chart" uri="{C3380CC4-5D6E-409C-BE32-E72D297353CC}">
              <c16:uniqueId val="{00000000-21DD-4946-B0AE-BE5004A5AE13}"/>
            </c:ext>
          </c:extLst>
        </c:ser>
        <c:ser>
          <c:idx val="1"/>
          <c:order val="1"/>
          <c:tx>
            <c:strRef>
              <c:f>'11. SPC Results-1'!$A$42</c:f>
              <c:strCache>
                <c:ptCount val="1"/>
                <c:pt idx="0">
                  <c:v>X-BAR</c:v>
                </c:pt>
              </c:strCache>
            </c:strRef>
          </c:tx>
          <c:spPr>
            <a:ln w="12700">
              <a:solidFill>
                <a:srgbClr val="FF6600"/>
              </a:solidFill>
              <a:prstDash val="sysDash"/>
            </a:ln>
          </c:spPr>
          <c:marker>
            <c:symbol val="none"/>
          </c:marker>
          <c:val>
            <c:numRef>
              <c:f>'11. SPC Results-1'!$B$42:$F$42</c:f>
              <c:numCache>
                <c:formatCode>0.0000</c:formatCode>
                <c:ptCount val="5"/>
                <c:pt idx="0">
                  <c:v>75.842039999999997</c:v>
                </c:pt>
                <c:pt idx="1">
                  <c:v>75.842039999999997</c:v>
                </c:pt>
                <c:pt idx="2">
                  <c:v>75.842039999999997</c:v>
                </c:pt>
                <c:pt idx="3">
                  <c:v>75.842039999999997</c:v>
                </c:pt>
                <c:pt idx="4">
                  <c:v>75.842039999999997</c:v>
                </c:pt>
              </c:numCache>
            </c:numRef>
          </c:val>
          <c:smooth val="0"/>
          <c:extLst>
            <c:ext xmlns:c16="http://schemas.microsoft.com/office/drawing/2014/chart" uri="{C3380CC4-5D6E-409C-BE32-E72D297353CC}">
              <c16:uniqueId val="{00000001-21DD-4946-B0AE-BE5004A5AE13}"/>
            </c:ext>
          </c:extLst>
        </c:ser>
        <c:ser>
          <c:idx val="2"/>
          <c:order val="2"/>
          <c:tx>
            <c:strRef>
              <c:f>'11. SPC Results-1'!$A$43</c:f>
              <c:strCache>
                <c:ptCount val="1"/>
                <c:pt idx="0">
                  <c:v>U.C.L. </c:v>
                </c:pt>
              </c:strCache>
            </c:strRef>
          </c:tx>
          <c:spPr>
            <a:ln w="3175">
              <a:solidFill>
                <a:srgbClr val="0000FF"/>
              </a:solidFill>
              <a:prstDash val="sysDash"/>
            </a:ln>
          </c:spPr>
          <c:marker>
            <c:symbol val="none"/>
          </c:marker>
          <c:val>
            <c:numRef>
              <c:f>'11. SPC Results-1'!$B$43:$F$43</c:f>
              <c:numCache>
                <c:formatCode>General</c:formatCode>
                <c:ptCount val="5"/>
                <c:pt idx="0">
                  <c:v>75.923401999999996</c:v>
                </c:pt>
                <c:pt idx="1">
                  <c:v>75.923401999999996</c:v>
                </c:pt>
                <c:pt idx="2">
                  <c:v>75.923401999999996</c:v>
                </c:pt>
                <c:pt idx="3">
                  <c:v>75.923401999999996</c:v>
                </c:pt>
                <c:pt idx="4">
                  <c:v>75.923401999999996</c:v>
                </c:pt>
              </c:numCache>
            </c:numRef>
          </c:val>
          <c:smooth val="0"/>
          <c:extLst>
            <c:ext xmlns:c16="http://schemas.microsoft.com/office/drawing/2014/chart" uri="{C3380CC4-5D6E-409C-BE32-E72D297353CC}">
              <c16:uniqueId val="{00000002-21DD-4946-B0AE-BE5004A5AE13}"/>
            </c:ext>
          </c:extLst>
        </c:ser>
        <c:ser>
          <c:idx val="3"/>
          <c:order val="3"/>
          <c:tx>
            <c:strRef>
              <c:f>'11. SPC Results-1'!$A$44</c:f>
              <c:strCache>
                <c:ptCount val="1"/>
                <c:pt idx="0">
                  <c:v>L.C.L.</c:v>
                </c:pt>
              </c:strCache>
            </c:strRef>
          </c:tx>
          <c:spPr>
            <a:ln w="12700">
              <a:solidFill>
                <a:srgbClr val="993366"/>
              </a:solidFill>
              <a:prstDash val="sysDash"/>
            </a:ln>
          </c:spPr>
          <c:marker>
            <c:symbol val="none"/>
          </c:marker>
          <c:val>
            <c:numRef>
              <c:f>'11. SPC Results-1'!$B$44:$F$44</c:f>
              <c:numCache>
                <c:formatCode>0.0000</c:formatCode>
                <c:ptCount val="5"/>
                <c:pt idx="0">
                  <c:v>75.760798000000008</c:v>
                </c:pt>
                <c:pt idx="1">
                  <c:v>75.760798000000008</c:v>
                </c:pt>
                <c:pt idx="2">
                  <c:v>75.760798000000008</c:v>
                </c:pt>
                <c:pt idx="3">
                  <c:v>75.760798000000008</c:v>
                </c:pt>
                <c:pt idx="4">
                  <c:v>75.760798000000008</c:v>
                </c:pt>
              </c:numCache>
            </c:numRef>
          </c:val>
          <c:smooth val="0"/>
          <c:extLst>
            <c:ext xmlns:c16="http://schemas.microsoft.com/office/drawing/2014/chart" uri="{C3380CC4-5D6E-409C-BE32-E72D297353CC}">
              <c16:uniqueId val="{00000003-21DD-4946-B0AE-BE5004A5AE13}"/>
            </c:ext>
          </c:extLst>
        </c:ser>
        <c:dLbls>
          <c:showLegendKey val="0"/>
          <c:showVal val="0"/>
          <c:showCatName val="0"/>
          <c:showSerName val="0"/>
          <c:showPercent val="0"/>
          <c:showBubbleSize val="0"/>
        </c:dLbls>
        <c:marker val="1"/>
        <c:smooth val="0"/>
        <c:axId val="398036751"/>
        <c:axId val="1"/>
      </c:lineChart>
      <c:catAx>
        <c:axId val="39803675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numFmt formatCode="0.0000" sourceLinked="1"/>
        <c:majorTickMark val="out"/>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US"/>
          </a:p>
        </c:txPr>
        <c:crossAx val="398036751"/>
        <c:crosses val="autoZero"/>
        <c:crossBetween val="between"/>
      </c:valAx>
      <c:spPr>
        <a:noFill/>
        <a:ln w="3175">
          <a:solidFill>
            <a:srgbClr val="000000"/>
          </a:solidFill>
          <a:prstDash val="solid"/>
        </a:ln>
      </c:spPr>
    </c:plotArea>
    <c:legend>
      <c:legendPos val="r"/>
      <c:layout>
        <c:manualLayout>
          <c:xMode val="edge"/>
          <c:yMode val="edge"/>
          <c:x val="0.78090287298659511"/>
          <c:y val="3.2829383792569999E-2"/>
          <c:w val="0.19522571824664878"/>
          <c:h val="0.1616215817480369"/>
        </c:manualLayout>
      </c:layout>
      <c:overlay val="0"/>
      <c:spPr>
        <a:solidFill>
          <a:srgbClr val="FFFFFF"/>
        </a:solidFill>
        <a:ln w="3175">
          <a:solidFill>
            <a:srgbClr val="000000"/>
          </a:solidFill>
          <a:prstDash val="solid"/>
        </a:ln>
      </c:spPr>
      <c:txPr>
        <a:bodyPr/>
        <a:lstStyle/>
        <a:p>
          <a:pPr>
            <a:defRPr sz="5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sng" strike="noStrike" baseline="0">
                <a:solidFill>
                  <a:srgbClr val="000000"/>
                </a:solidFill>
                <a:latin typeface="Arial"/>
                <a:ea typeface="Arial"/>
                <a:cs typeface="Arial"/>
              </a:defRPr>
            </a:pPr>
            <a:r>
              <a:rPr lang="en-US"/>
              <a:t>R-CHART</a:t>
            </a:r>
          </a:p>
        </c:rich>
      </c:tx>
      <c:layout>
        <c:manualLayout>
          <c:xMode val="edge"/>
          <c:yMode val="edge"/>
          <c:x val="0.42647152289820273"/>
          <c:y val="1.5772870662460567E-2"/>
        </c:manualLayout>
      </c:layout>
      <c:overlay val="0"/>
      <c:spPr>
        <a:noFill/>
        <a:ln w="25400">
          <a:noFill/>
        </a:ln>
      </c:spPr>
    </c:title>
    <c:autoTitleDeleted val="0"/>
    <c:plotArea>
      <c:layout>
        <c:manualLayout>
          <c:layoutTarget val="inner"/>
          <c:xMode val="edge"/>
          <c:yMode val="edge"/>
          <c:x val="0.10294142286454232"/>
          <c:y val="0.19873817034700317"/>
          <c:w val="0.88235505312464846"/>
          <c:h val="0.71924290220820186"/>
        </c:manualLayout>
      </c:layout>
      <c:lineChart>
        <c:grouping val="standard"/>
        <c:varyColors val="0"/>
        <c:ser>
          <c:idx val="0"/>
          <c:order val="0"/>
          <c:tx>
            <c:strRef>
              <c:f>'11. SPC Results-1'!$A$46</c:f>
              <c:strCache>
                <c:ptCount val="1"/>
                <c:pt idx="0">
                  <c:v>U.C.L.</c:v>
                </c:pt>
              </c:strCache>
            </c:strRef>
          </c:tx>
          <c:spPr>
            <a:ln w="12700">
              <a:solidFill>
                <a:srgbClr val="0000FF"/>
              </a:solidFill>
              <a:prstDash val="sysDash"/>
            </a:ln>
          </c:spPr>
          <c:marker>
            <c:symbol val="none"/>
          </c:marker>
          <c:val>
            <c:numRef>
              <c:f>'11. SPC Results-1'!$B$46:$F$46</c:f>
              <c:numCache>
                <c:formatCode>0.0000</c:formatCode>
                <c:ptCount val="5"/>
                <c:pt idx="0">
                  <c:v>0.29075799999999702</c:v>
                </c:pt>
                <c:pt idx="1">
                  <c:v>0.29075799999999702</c:v>
                </c:pt>
                <c:pt idx="2">
                  <c:v>0.29075799999999702</c:v>
                </c:pt>
                <c:pt idx="3">
                  <c:v>0.29075799999999702</c:v>
                </c:pt>
                <c:pt idx="4">
                  <c:v>0.29075799999999702</c:v>
                </c:pt>
              </c:numCache>
            </c:numRef>
          </c:val>
          <c:smooth val="0"/>
          <c:extLst>
            <c:ext xmlns:c16="http://schemas.microsoft.com/office/drawing/2014/chart" uri="{C3380CC4-5D6E-409C-BE32-E72D297353CC}">
              <c16:uniqueId val="{00000000-471D-4C84-BC9B-DD9BBCF023C6}"/>
            </c:ext>
          </c:extLst>
        </c:ser>
        <c:ser>
          <c:idx val="1"/>
          <c:order val="1"/>
          <c:tx>
            <c:strRef>
              <c:f>'11. SPC Results-1'!$A$47</c:f>
              <c:strCache>
                <c:ptCount val="1"/>
                <c:pt idx="0">
                  <c:v>L.C.L.</c:v>
                </c:pt>
              </c:strCache>
            </c:strRef>
          </c:tx>
          <c:spPr>
            <a:ln w="12700">
              <a:solidFill>
                <a:srgbClr val="FF0000"/>
              </a:solidFill>
              <a:prstDash val="sysDash"/>
            </a:ln>
          </c:spPr>
          <c:marker>
            <c:symbol val="none"/>
          </c:marker>
          <c:val>
            <c:numRef>
              <c:f>'11. SPC Results-1'!$B$47:$F$47</c:f>
              <c:numCache>
                <c:formatCode>0.0000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471D-4C84-BC9B-DD9BBCF023C6}"/>
            </c:ext>
          </c:extLst>
        </c:ser>
        <c:ser>
          <c:idx val="2"/>
          <c:order val="2"/>
          <c:tx>
            <c:strRef>
              <c:f>'11. SPC Results-1'!$A$48</c:f>
              <c:strCache>
                <c:ptCount val="1"/>
                <c:pt idx="0">
                  <c:v>R-BAR</c:v>
                </c:pt>
              </c:strCache>
            </c:strRef>
          </c:tx>
          <c:spPr>
            <a:ln w="12700">
              <a:solidFill>
                <a:srgbClr val="993366"/>
              </a:solidFill>
              <a:prstDash val="sysDash"/>
            </a:ln>
          </c:spPr>
          <c:marker>
            <c:symbol val="none"/>
          </c:marker>
          <c:val>
            <c:numRef>
              <c:f>'11. SPC Results-1'!$B$48:$F$48</c:f>
              <c:numCache>
                <c:formatCode>0.0000</c:formatCode>
                <c:ptCount val="5"/>
                <c:pt idx="0">
                  <c:v>0.13779999999999859</c:v>
                </c:pt>
                <c:pt idx="1">
                  <c:v>0.13779999999999859</c:v>
                </c:pt>
                <c:pt idx="2">
                  <c:v>0.13779999999999859</c:v>
                </c:pt>
                <c:pt idx="3">
                  <c:v>0.13779999999999859</c:v>
                </c:pt>
                <c:pt idx="4">
                  <c:v>0.13779999999999859</c:v>
                </c:pt>
              </c:numCache>
            </c:numRef>
          </c:val>
          <c:smooth val="0"/>
          <c:extLst>
            <c:ext xmlns:c16="http://schemas.microsoft.com/office/drawing/2014/chart" uri="{C3380CC4-5D6E-409C-BE32-E72D297353CC}">
              <c16:uniqueId val="{00000002-471D-4C84-BC9B-DD9BBCF023C6}"/>
            </c:ext>
          </c:extLst>
        </c:ser>
        <c:ser>
          <c:idx val="3"/>
          <c:order val="3"/>
          <c:tx>
            <c:strRef>
              <c:f>'11. SPC Results-1'!$A$49</c:f>
              <c:strCache>
                <c:ptCount val="1"/>
                <c:pt idx="0">
                  <c:v>RANGE</c:v>
                </c:pt>
              </c:strCache>
            </c:strRef>
          </c:tx>
          <c:spPr>
            <a:ln w="12700">
              <a:solidFill>
                <a:srgbClr val="FF0000"/>
              </a:solidFill>
              <a:prstDash val="solid"/>
            </a:ln>
          </c:spPr>
          <c:marker>
            <c:symbol val="square"/>
            <c:size val="5"/>
            <c:spPr>
              <a:solidFill>
                <a:srgbClr val="FF8080"/>
              </a:solidFill>
              <a:ln>
                <a:solidFill>
                  <a:srgbClr val="FF8080"/>
                </a:solidFill>
                <a:prstDash val="solid"/>
              </a:ln>
            </c:spPr>
          </c:marker>
          <c:val>
            <c:numRef>
              <c:f>'11. SPC Results-1'!$B$49:$F$49</c:f>
              <c:numCache>
                <c:formatCode>0.0000</c:formatCode>
                <c:ptCount val="5"/>
                <c:pt idx="0">
                  <c:v>0.14499999999999602</c:v>
                </c:pt>
                <c:pt idx="1">
                  <c:v>0.11099999999999</c:v>
                </c:pt>
                <c:pt idx="2">
                  <c:v>0.14199999999999591</c:v>
                </c:pt>
                <c:pt idx="3">
                  <c:v>0.14200000000001012</c:v>
                </c:pt>
                <c:pt idx="4">
                  <c:v>0.14900000000000091</c:v>
                </c:pt>
              </c:numCache>
            </c:numRef>
          </c:val>
          <c:smooth val="0"/>
          <c:extLst>
            <c:ext xmlns:c16="http://schemas.microsoft.com/office/drawing/2014/chart" uri="{C3380CC4-5D6E-409C-BE32-E72D297353CC}">
              <c16:uniqueId val="{00000003-471D-4C84-BC9B-DD9BBCF023C6}"/>
            </c:ext>
          </c:extLst>
        </c:ser>
        <c:dLbls>
          <c:showLegendKey val="0"/>
          <c:showVal val="0"/>
          <c:showCatName val="0"/>
          <c:showSerName val="0"/>
          <c:showPercent val="0"/>
          <c:showBubbleSize val="0"/>
        </c:dLbls>
        <c:smooth val="0"/>
        <c:axId val="398043471"/>
        <c:axId val="1"/>
      </c:lineChart>
      <c:catAx>
        <c:axId val="3980434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numFmt formatCode="0.0000" sourceLinked="1"/>
        <c:majorTickMark val="out"/>
        <c:minorTickMark val="none"/>
        <c:tickLblPos val="nextTo"/>
        <c:spPr>
          <a:ln w="3175">
            <a:solidFill>
              <a:srgbClr val="000000"/>
            </a:solidFill>
            <a:prstDash val="solid"/>
          </a:ln>
        </c:spPr>
        <c:txPr>
          <a:bodyPr rot="0" vert="horz"/>
          <a:lstStyle/>
          <a:p>
            <a:pPr>
              <a:defRPr sz="725" b="0" i="0" u="none" strike="noStrike" baseline="0">
                <a:solidFill>
                  <a:srgbClr val="000000"/>
                </a:solidFill>
                <a:latin typeface="Arial"/>
                <a:ea typeface="Arial"/>
                <a:cs typeface="Arial"/>
              </a:defRPr>
            </a:pPr>
            <a:endParaRPr lang="en-US"/>
          </a:p>
        </c:txPr>
        <c:crossAx val="398043471"/>
        <c:crosses val="autoZero"/>
        <c:crossBetween val="between"/>
      </c:valAx>
      <c:spPr>
        <a:noFill/>
        <a:ln w="3175">
          <a:solidFill>
            <a:srgbClr val="000000"/>
          </a:solidFill>
          <a:prstDash val="solid"/>
        </a:ln>
      </c:spPr>
    </c:plotArea>
    <c:legend>
      <c:legendPos val="r"/>
      <c:layout>
        <c:manualLayout>
          <c:xMode val="edge"/>
          <c:yMode val="edge"/>
          <c:x val="0.7791542678210106"/>
          <c:y val="3.5354721007383072E-2"/>
          <c:w val="0.19652775058878172"/>
          <c:h val="0.14646955845915843"/>
        </c:manualLayout>
      </c:layout>
      <c:overlay val="0"/>
      <c:spPr>
        <a:solidFill>
          <a:srgbClr val="FFFFFF"/>
        </a:solidFill>
        <a:ln w="3175">
          <a:solidFill>
            <a:srgbClr val="000000"/>
          </a:solidFill>
          <a:prstDash val="solid"/>
        </a:ln>
      </c:spPr>
      <c:txPr>
        <a:bodyPr/>
        <a:lstStyle/>
        <a:p>
          <a:pPr>
            <a:defRPr sz="5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CONTROL CHART</a:t>
            </a:r>
          </a:p>
        </c:rich>
      </c:tx>
      <c:overlay val="0"/>
    </c:title>
    <c:autoTitleDeleted val="0"/>
    <c:plotArea>
      <c:layout>
        <c:manualLayout>
          <c:layoutTarget val="inner"/>
          <c:xMode val="edge"/>
          <c:yMode val="edge"/>
          <c:x val="6.9124380886849163E-2"/>
          <c:y val="8.5138782430957197E-2"/>
          <c:w val="0.81648146825834733"/>
          <c:h val="0.79674522100666623"/>
        </c:manualLayout>
      </c:layout>
      <c:lineChart>
        <c:grouping val="standard"/>
        <c:varyColors val="0"/>
        <c:ser>
          <c:idx val="0"/>
          <c:order val="0"/>
          <c:tx>
            <c:v>Value</c:v>
          </c:tx>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Results-2'!$B$7:$Z$7</c:f>
              <c:numCache>
                <c:formatCode>0.00</c:formatCode>
                <c:ptCount val="25"/>
                <c:pt idx="0">
                  <c:v>75.861999999999995</c:v>
                </c:pt>
                <c:pt idx="1">
                  <c:v>75.75</c:v>
                </c:pt>
                <c:pt idx="2">
                  <c:v>75.757999999999996</c:v>
                </c:pt>
                <c:pt idx="3">
                  <c:v>75.894999999999996</c:v>
                </c:pt>
                <c:pt idx="4">
                  <c:v>75.882000000000005</c:v>
                </c:pt>
                <c:pt idx="5">
                  <c:v>75.789000000000001</c:v>
                </c:pt>
                <c:pt idx="6">
                  <c:v>75.894000000000005</c:v>
                </c:pt>
                <c:pt idx="7">
                  <c:v>75.897999999999996</c:v>
                </c:pt>
                <c:pt idx="8">
                  <c:v>75.787000000000006</c:v>
                </c:pt>
                <c:pt idx="9">
                  <c:v>75.858999999999995</c:v>
                </c:pt>
                <c:pt idx="10">
                  <c:v>75.754999999999995</c:v>
                </c:pt>
                <c:pt idx="11">
                  <c:v>75.858000000000004</c:v>
                </c:pt>
                <c:pt idx="12">
                  <c:v>75.855000000000004</c:v>
                </c:pt>
                <c:pt idx="13">
                  <c:v>75.902000000000001</c:v>
                </c:pt>
                <c:pt idx="14">
                  <c:v>75.784999999999997</c:v>
                </c:pt>
                <c:pt idx="15">
                  <c:v>75.853999999999999</c:v>
                </c:pt>
                <c:pt idx="16">
                  <c:v>75.861999999999995</c:v>
                </c:pt>
                <c:pt idx="17">
                  <c:v>75.900000000000006</c:v>
                </c:pt>
                <c:pt idx="18">
                  <c:v>75.89</c:v>
                </c:pt>
                <c:pt idx="19">
                  <c:v>75.757999999999996</c:v>
                </c:pt>
                <c:pt idx="20">
                  <c:v>75.875</c:v>
                </c:pt>
                <c:pt idx="21">
                  <c:v>75.754999999999995</c:v>
                </c:pt>
                <c:pt idx="22">
                  <c:v>75.843999999999994</c:v>
                </c:pt>
                <c:pt idx="23">
                  <c:v>75.903999999999996</c:v>
                </c:pt>
                <c:pt idx="24">
                  <c:v>75.875</c:v>
                </c:pt>
              </c:numCache>
            </c:numRef>
          </c:val>
          <c:smooth val="0"/>
          <c:extLst>
            <c:ext xmlns:c16="http://schemas.microsoft.com/office/drawing/2014/chart" uri="{C3380CC4-5D6E-409C-BE32-E72D297353CC}">
              <c16:uniqueId val="{00000000-C986-4655-9B4B-583F03232BE4}"/>
            </c:ext>
          </c:extLst>
        </c:ser>
        <c:ser>
          <c:idx val="2"/>
          <c:order val="1"/>
          <c:tx>
            <c:v>USL</c:v>
          </c:tx>
          <c:spPr>
            <a:ln>
              <a:solidFill>
                <a:srgbClr val="FF0000"/>
              </a:solidFill>
              <a:prstDash val="dash"/>
            </a:ln>
          </c:spPr>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Results-2'!$B$8:$Z$8</c:f>
              <c:numCache>
                <c:formatCode>0.00</c:formatCode>
                <c:ptCount val="25"/>
                <c:pt idx="0">
                  <c:v>76</c:v>
                </c:pt>
                <c:pt idx="1">
                  <c:v>76</c:v>
                </c:pt>
                <c:pt idx="2">
                  <c:v>76</c:v>
                </c:pt>
                <c:pt idx="3">
                  <c:v>76</c:v>
                </c:pt>
                <c:pt idx="4">
                  <c:v>76</c:v>
                </c:pt>
                <c:pt idx="5">
                  <c:v>76</c:v>
                </c:pt>
                <c:pt idx="6">
                  <c:v>76</c:v>
                </c:pt>
                <c:pt idx="7">
                  <c:v>76</c:v>
                </c:pt>
                <c:pt idx="8">
                  <c:v>76</c:v>
                </c:pt>
                <c:pt idx="9">
                  <c:v>76</c:v>
                </c:pt>
                <c:pt idx="10">
                  <c:v>76</c:v>
                </c:pt>
                <c:pt idx="11">
                  <c:v>76</c:v>
                </c:pt>
                <c:pt idx="12">
                  <c:v>76</c:v>
                </c:pt>
                <c:pt idx="13">
                  <c:v>76</c:v>
                </c:pt>
                <c:pt idx="14">
                  <c:v>76</c:v>
                </c:pt>
                <c:pt idx="15">
                  <c:v>76</c:v>
                </c:pt>
                <c:pt idx="16">
                  <c:v>76</c:v>
                </c:pt>
                <c:pt idx="17">
                  <c:v>76</c:v>
                </c:pt>
                <c:pt idx="18">
                  <c:v>76</c:v>
                </c:pt>
                <c:pt idx="19">
                  <c:v>76</c:v>
                </c:pt>
                <c:pt idx="20">
                  <c:v>76</c:v>
                </c:pt>
                <c:pt idx="21">
                  <c:v>76</c:v>
                </c:pt>
                <c:pt idx="22">
                  <c:v>76</c:v>
                </c:pt>
                <c:pt idx="23">
                  <c:v>76</c:v>
                </c:pt>
                <c:pt idx="24">
                  <c:v>76</c:v>
                </c:pt>
              </c:numCache>
            </c:numRef>
          </c:val>
          <c:smooth val="0"/>
          <c:extLst>
            <c:ext xmlns:c16="http://schemas.microsoft.com/office/drawing/2014/chart" uri="{C3380CC4-5D6E-409C-BE32-E72D297353CC}">
              <c16:uniqueId val="{00000001-C986-4655-9B4B-583F03232BE4}"/>
            </c:ext>
          </c:extLst>
        </c:ser>
        <c:ser>
          <c:idx val="3"/>
          <c:order val="2"/>
          <c:tx>
            <c:v>LSL</c:v>
          </c:tx>
          <c:spPr>
            <a:ln>
              <a:solidFill>
                <a:srgbClr val="00B0F0"/>
              </a:solidFill>
              <a:prstDash val="dash"/>
            </a:ln>
          </c:spPr>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Results-2'!$B$10:$Z$10</c:f>
              <c:numCache>
                <c:formatCode>0.00</c:formatCode>
                <c:ptCount val="25"/>
                <c:pt idx="0">
                  <c:v>75.644999999999996</c:v>
                </c:pt>
                <c:pt idx="1">
                  <c:v>75.644999999999996</c:v>
                </c:pt>
                <c:pt idx="2">
                  <c:v>75.644999999999996</c:v>
                </c:pt>
                <c:pt idx="3">
                  <c:v>75.644999999999996</c:v>
                </c:pt>
                <c:pt idx="4">
                  <c:v>75.644999999999996</c:v>
                </c:pt>
                <c:pt idx="5">
                  <c:v>75.644999999999996</c:v>
                </c:pt>
                <c:pt idx="6">
                  <c:v>75.644999999999996</c:v>
                </c:pt>
                <c:pt idx="7">
                  <c:v>75.644999999999996</c:v>
                </c:pt>
                <c:pt idx="8">
                  <c:v>75.644999999999996</c:v>
                </c:pt>
                <c:pt idx="9">
                  <c:v>75.644999999999996</c:v>
                </c:pt>
                <c:pt idx="10">
                  <c:v>75.644999999999996</c:v>
                </c:pt>
                <c:pt idx="11">
                  <c:v>75.644999999999996</c:v>
                </c:pt>
                <c:pt idx="12">
                  <c:v>75.644999999999996</c:v>
                </c:pt>
                <c:pt idx="13">
                  <c:v>75.644999999999996</c:v>
                </c:pt>
                <c:pt idx="14">
                  <c:v>75.644999999999996</c:v>
                </c:pt>
                <c:pt idx="15">
                  <c:v>75.644999999999996</c:v>
                </c:pt>
                <c:pt idx="16">
                  <c:v>75.644999999999996</c:v>
                </c:pt>
                <c:pt idx="17">
                  <c:v>75.644999999999996</c:v>
                </c:pt>
                <c:pt idx="18">
                  <c:v>75.644999999999996</c:v>
                </c:pt>
                <c:pt idx="19">
                  <c:v>75.644999999999996</c:v>
                </c:pt>
                <c:pt idx="20">
                  <c:v>75.644999999999996</c:v>
                </c:pt>
                <c:pt idx="21">
                  <c:v>75.644999999999996</c:v>
                </c:pt>
                <c:pt idx="22">
                  <c:v>75.644999999999996</c:v>
                </c:pt>
                <c:pt idx="23">
                  <c:v>75.644999999999996</c:v>
                </c:pt>
                <c:pt idx="24">
                  <c:v>75.644999999999996</c:v>
                </c:pt>
              </c:numCache>
            </c:numRef>
          </c:val>
          <c:smooth val="0"/>
          <c:extLst>
            <c:ext xmlns:c16="http://schemas.microsoft.com/office/drawing/2014/chart" uri="{C3380CC4-5D6E-409C-BE32-E72D297353CC}">
              <c16:uniqueId val="{00000002-C986-4655-9B4B-583F03232BE4}"/>
            </c:ext>
          </c:extLst>
        </c:ser>
        <c:ser>
          <c:idx val="4"/>
          <c:order val="3"/>
          <c:tx>
            <c:v>Mean</c:v>
          </c:tx>
          <c:spPr>
            <a:ln>
              <a:solidFill>
                <a:srgbClr val="00B050"/>
              </a:solidFill>
              <a:prstDash val="dash"/>
            </a:ln>
          </c:spPr>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Results-2'!$B$12:$Z$12</c:f>
              <c:numCache>
                <c:formatCode>General</c:formatCode>
                <c:ptCount val="25"/>
                <c:pt idx="0">
                  <c:v>75.822499999999991</c:v>
                </c:pt>
                <c:pt idx="1">
                  <c:v>75.822499999999991</c:v>
                </c:pt>
                <c:pt idx="2">
                  <c:v>75.822499999999991</c:v>
                </c:pt>
                <c:pt idx="3">
                  <c:v>75.822499999999991</c:v>
                </c:pt>
                <c:pt idx="4">
                  <c:v>75.822499999999991</c:v>
                </c:pt>
                <c:pt idx="5">
                  <c:v>75.822499999999991</c:v>
                </c:pt>
                <c:pt idx="6">
                  <c:v>75.822499999999991</c:v>
                </c:pt>
                <c:pt idx="7">
                  <c:v>75.822499999999991</c:v>
                </c:pt>
                <c:pt idx="8">
                  <c:v>75.822499999999991</c:v>
                </c:pt>
                <c:pt idx="9">
                  <c:v>75.822499999999991</c:v>
                </c:pt>
                <c:pt idx="10">
                  <c:v>75.822499999999991</c:v>
                </c:pt>
                <c:pt idx="11">
                  <c:v>75.822499999999991</c:v>
                </c:pt>
                <c:pt idx="12">
                  <c:v>75.822499999999991</c:v>
                </c:pt>
                <c:pt idx="13">
                  <c:v>75.822499999999991</c:v>
                </c:pt>
                <c:pt idx="14">
                  <c:v>75.822499999999991</c:v>
                </c:pt>
                <c:pt idx="15">
                  <c:v>75.822499999999991</c:v>
                </c:pt>
                <c:pt idx="16">
                  <c:v>75.822499999999991</c:v>
                </c:pt>
                <c:pt idx="17">
                  <c:v>75.822499999999991</c:v>
                </c:pt>
                <c:pt idx="18">
                  <c:v>75.822499999999991</c:v>
                </c:pt>
                <c:pt idx="19">
                  <c:v>75.822499999999991</c:v>
                </c:pt>
                <c:pt idx="20">
                  <c:v>75.822499999999991</c:v>
                </c:pt>
                <c:pt idx="21">
                  <c:v>75.822499999999991</c:v>
                </c:pt>
                <c:pt idx="22">
                  <c:v>75.822499999999991</c:v>
                </c:pt>
                <c:pt idx="23">
                  <c:v>75.822499999999991</c:v>
                </c:pt>
                <c:pt idx="24">
                  <c:v>75.822499999999991</c:v>
                </c:pt>
              </c:numCache>
            </c:numRef>
          </c:val>
          <c:smooth val="0"/>
          <c:extLst>
            <c:ext xmlns:c16="http://schemas.microsoft.com/office/drawing/2014/chart" uri="{C3380CC4-5D6E-409C-BE32-E72D297353CC}">
              <c16:uniqueId val="{00000003-C986-4655-9B4B-583F03232BE4}"/>
            </c:ext>
          </c:extLst>
        </c:ser>
        <c:ser>
          <c:idx val="1"/>
          <c:order val="4"/>
          <c:tx>
            <c:v>Value</c:v>
          </c:tx>
          <c:spPr>
            <a:ln>
              <a:solidFill>
                <a:schemeClr val="accent1"/>
              </a:solidFill>
            </a:ln>
          </c:spPr>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Results-2'!$B$7:$Z$7</c:f>
              <c:numCache>
                <c:formatCode>0.00</c:formatCode>
                <c:ptCount val="25"/>
                <c:pt idx="0">
                  <c:v>75.861999999999995</c:v>
                </c:pt>
                <c:pt idx="1">
                  <c:v>75.75</c:v>
                </c:pt>
                <c:pt idx="2">
                  <c:v>75.757999999999996</c:v>
                </c:pt>
                <c:pt idx="3">
                  <c:v>75.894999999999996</c:v>
                </c:pt>
                <c:pt idx="4">
                  <c:v>75.882000000000005</c:v>
                </c:pt>
                <c:pt idx="5">
                  <c:v>75.789000000000001</c:v>
                </c:pt>
                <c:pt idx="6">
                  <c:v>75.894000000000005</c:v>
                </c:pt>
                <c:pt idx="7">
                  <c:v>75.897999999999996</c:v>
                </c:pt>
                <c:pt idx="8">
                  <c:v>75.787000000000006</c:v>
                </c:pt>
                <c:pt idx="9">
                  <c:v>75.858999999999995</c:v>
                </c:pt>
                <c:pt idx="10">
                  <c:v>75.754999999999995</c:v>
                </c:pt>
                <c:pt idx="11">
                  <c:v>75.858000000000004</c:v>
                </c:pt>
                <c:pt idx="12">
                  <c:v>75.855000000000004</c:v>
                </c:pt>
                <c:pt idx="13">
                  <c:v>75.902000000000001</c:v>
                </c:pt>
                <c:pt idx="14">
                  <c:v>75.784999999999997</c:v>
                </c:pt>
                <c:pt idx="15">
                  <c:v>75.853999999999999</c:v>
                </c:pt>
                <c:pt idx="16">
                  <c:v>75.861999999999995</c:v>
                </c:pt>
                <c:pt idx="17">
                  <c:v>75.900000000000006</c:v>
                </c:pt>
                <c:pt idx="18">
                  <c:v>75.89</c:v>
                </c:pt>
                <c:pt idx="19">
                  <c:v>75.757999999999996</c:v>
                </c:pt>
                <c:pt idx="20">
                  <c:v>75.875</c:v>
                </c:pt>
                <c:pt idx="21">
                  <c:v>75.754999999999995</c:v>
                </c:pt>
                <c:pt idx="22">
                  <c:v>75.843999999999994</c:v>
                </c:pt>
                <c:pt idx="23">
                  <c:v>75.903999999999996</c:v>
                </c:pt>
                <c:pt idx="24">
                  <c:v>75.875</c:v>
                </c:pt>
              </c:numCache>
            </c:numRef>
          </c:val>
          <c:smooth val="0"/>
          <c:extLst>
            <c:ext xmlns:c16="http://schemas.microsoft.com/office/drawing/2014/chart" uri="{C3380CC4-5D6E-409C-BE32-E72D297353CC}">
              <c16:uniqueId val="{00000004-C986-4655-9B4B-583F03232BE4}"/>
            </c:ext>
          </c:extLst>
        </c:ser>
        <c:ser>
          <c:idx val="5"/>
          <c:order val="5"/>
          <c:tx>
            <c:v>USL</c:v>
          </c:tx>
          <c:spPr>
            <a:ln>
              <a:solidFill>
                <a:srgbClr val="FF0000"/>
              </a:solidFill>
              <a:prstDash val="dash"/>
            </a:ln>
          </c:spPr>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Results-2'!$B$8:$Z$8</c:f>
              <c:numCache>
                <c:formatCode>0.00</c:formatCode>
                <c:ptCount val="25"/>
                <c:pt idx="0">
                  <c:v>76</c:v>
                </c:pt>
                <c:pt idx="1">
                  <c:v>76</c:v>
                </c:pt>
                <c:pt idx="2">
                  <c:v>76</c:v>
                </c:pt>
                <c:pt idx="3">
                  <c:v>76</c:v>
                </c:pt>
                <c:pt idx="4">
                  <c:v>76</c:v>
                </c:pt>
                <c:pt idx="5">
                  <c:v>76</c:v>
                </c:pt>
                <c:pt idx="6">
                  <c:v>76</c:v>
                </c:pt>
                <c:pt idx="7">
                  <c:v>76</c:v>
                </c:pt>
                <c:pt idx="8">
                  <c:v>76</c:v>
                </c:pt>
                <c:pt idx="9">
                  <c:v>76</c:v>
                </c:pt>
                <c:pt idx="10">
                  <c:v>76</c:v>
                </c:pt>
                <c:pt idx="11">
                  <c:v>76</c:v>
                </c:pt>
                <c:pt idx="12">
                  <c:v>76</c:v>
                </c:pt>
                <c:pt idx="13">
                  <c:v>76</c:v>
                </c:pt>
                <c:pt idx="14">
                  <c:v>76</c:v>
                </c:pt>
                <c:pt idx="15">
                  <c:v>76</c:v>
                </c:pt>
                <c:pt idx="16">
                  <c:v>76</c:v>
                </c:pt>
                <c:pt idx="17">
                  <c:v>76</c:v>
                </c:pt>
                <c:pt idx="18">
                  <c:v>76</c:v>
                </c:pt>
                <c:pt idx="19">
                  <c:v>76</c:v>
                </c:pt>
                <c:pt idx="20">
                  <c:v>76</c:v>
                </c:pt>
                <c:pt idx="21">
                  <c:v>76</c:v>
                </c:pt>
                <c:pt idx="22">
                  <c:v>76</c:v>
                </c:pt>
                <c:pt idx="23">
                  <c:v>76</c:v>
                </c:pt>
                <c:pt idx="24">
                  <c:v>76</c:v>
                </c:pt>
              </c:numCache>
            </c:numRef>
          </c:val>
          <c:smooth val="0"/>
          <c:extLst>
            <c:ext xmlns:c16="http://schemas.microsoft.com/office/drawing/2014/chart" uri="{C3380CC4-5D6E-409C-BE32-E72D297353CC}">
              <c16:uniqueId val="{00000005-C986-4655-9B4B-583F03232BE4}"/>
            </c:ext>
          </c:extLst>
        </c:ser>
        <c:ser>
          <c:idx val="6"/>
          <c:order val="6"/>
          <c:tx>
            <c:v>LSL</c:v>
          </c:tx>
          <c:spPr>
            <a:ln>
              <a:solidFill>
                <a:schemeClr val="accent2">
                  <a:lumMod val="75000"/>
                </a:schemeClr>
              </a:solidFill>
              <a:prstDash val="dash"/>
            </a:ln>
          </c:spPr>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Results-2'!$B$10:$Z$10</c:f>
              <c:numCache>
                <c:formatCode>0.00</c:formatCode>
                <c:ptCount val="25"/>
                <c:pt idx="0">
                  <c:v>75.644999999999996</c:v>
                </c:pt>
                <c:pt idx="1">
                  <c:v>75.644999999999996</c:v>
                </c:pt>
                <c:pt idx="2">
                  <c:v>75.644999999999996</c:v>
                </c:pt>
                <c:pt idx="3">
                  <c:v>75.644999999999996</c:v>
                </c:pt>
                <c:pt idx="4">
                  <c:v>75.644999999999996</c:v>
                </c:pt>
                <c:pt idx="5">
                  <c:v>75.644999999999996</c:v>
                </c:pt>
                <c:pt idx="6">
                  <c:v>75.644999999999996</c:v>
                </c:pt>
                <c:pt idx="7">
                  <c:v>75.644999999999996</c:v>
                </c:pt>
                <c:pt idx="8">
                  <c:v>75.644999999999996</c:v>
                </c:pt>
                <c:pt idx="9">
                  <c:v>75.644999999999996</c:v>
                </c:pt>
                <c:pt idx="10">
                  <c:v>75.644999999999996</c:v>
                </c:pt>
                <c:pt idx="11">
                  <c:v>75.644999999999996</c:v>
                </c:pt>
                <c:pt idx="12">
                  <c:v>75.644999999999996</c:v>
                </c:pt>
                <c:pt idx="13">
                  <c:v>75.644999999999996</c:v>
                </c:pt>
                <c:pt idx="14">
                  <c:v>75.644999999999996</c:v>
                </c:pt>
                <c:pt idx="15">
                  <c:v>75.644999999999996</c:v>
                </c:pt>
                <c:pt idx="16">
                  <c:v>75.644999999999996</c:v>
                </c:pt>
                <c:pt idx="17">
                  <c:v>75.644999999999996</c:v>
                </c:pt>
                <c:pt idx="18">
                  <c:v>75.644999999999996</c:v>
                </c:pt>
                <c:pt idx="19">
                  <c:v>75.644999999999996</c:v>
                </c:pt>
                <c:pt idx="20">
                  <c:v>75.644999999999996</c:v>
                </c:pt>
                <c:pt idx="21">
                  <c:v>75.644999999999996</c:v>
                </c:pt>
                <c:pt idx="22">
                  <c:v>75.644999999999996</c:v>
                </c:pt>
                <c:pt idx="23">
                  <c:v>75.644999999999996</c:v>
                </c:pt>
                <c:pt idx="24">
                  <c:v>75.644999999999996</c:v>
                </c:pt>
              </c:numCache>
            </c:numRef>
          </c:val>
          <c:smooth val="0"/>
          <c:extLst>
            <c:ext xmlns:c16="http://schemas.microsoft.com/office/drawing/2014/chart" uri="{C3380CC4-5D6E-409C-BE32-E72D297353CC}">
              <c16:uniqueId val="{00000006-C986-4655-9B4B-583F03232BE4}"/>
            </c:ext>
          </c:extLst>
        </c:ser>
        <c:ser>
          <c:idx val="7"/>
          <c:order val="7"/>
          <c:tx>
            <c:v>Mean</c:v>
          </c:tx>
          <c:spPr>
            <a:ln>
              <a:solidFill>
                <a:srgbClr val="00B050"/>
              </a:solidFill>
              <a:prstDash val="dash"/>
            </a:ln>
          </c:spPr>
          <c:marker>
            <c:symbol val="none"/>
          </c:marker>
          <c:cat>
            <c:numRef>
              <c:f>'11. SPC Results-2'!$B$6:$Z$6</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'11. SPC Results-2'!$B$12:$Z$12</c:f>
              <c:numCache>
                <c:formatCode>General</c:formatCode>
                <c:ptCount val="25"/>
                <c:pt idx="0">
                  <c:v>75.822499999999991</c:v>
                </c:pt>
                <c:pt idx="1">
                  <c:v>75.822499999999991</c:v>
                </c:pt>
                <c:pt idx="2">
                  <c:v>75.822499999999991</c:v>
                </c:pt>
                <c:pt idx="3">
                  <c:v>75.822499999999991</c:v>
                </c:pt>
                <c:pt idx="4">
                  <c:v>75.822499999999991</c:v>
                </c:pt>
                <c:pt idx="5">
                  <c:v>75.822499999999991</c:v>
                </c:pt>
                <c:pt idx="6">
                  <c:v>75.822499999999991</c:v>
                </c:pt>
                <c:pt idx="7">
                  <c:v>75.822499999999991</c:v>
                </c:pt>
                <c:pt idx="8">
                  <c:v>75.822499999999991</c:v>
                </c:pt>
                <c:pt idx="9">
                  <c:v>75.822499999999991</c:v>
                </c:pt>
                <c:pt idx="10">
                  <c:v>75.822499999999991</c:v>
                </c:pt>
                <c:pt idx="11">
                  <c:v>75.822499999999991</c:v>
                </c:pt>
                <c:pt idx="12">
                  <c:v>75.822499999999991</c:v>
                </c:pt>
                <c:pt idx="13">
                  <c:v>75.822499999999991</c:v>
                </c:pt>
                <c:pt idx="14">
                  <c:v>75.822499999999991</c:v>
                </c:pt>
                <c:pt idx="15">
                  <c:v>75.822499999999991</c:v>
                </c:pt>
                <c:pt idx="16">
                  <c:v>75.822499999999991</c:v>
                </c:pt>
                <c:pt idx="17">
                  <c:v>75.822499999999991</c:v>
                </c:pt>
                <c:pt idx="18">
                  <c:v>75.822499999999991</c:v>
                </c:pt>
                <c:pt idx="19">
                  <c:v>75.822499999999991</c:v>
                </c:pt>
                <c:pt idx="20">
                  <c:v>75.822499999999991</c:v>
                </c:pt>
                <c:pt idx="21">
                  <c:v>75.822499999999991</c:v>
                </c:pt>
                <c:pt idx="22">
                  <c:v>75.822499999999991</c:v>
                </c:pt>
                <c:pt idx="23">
                  <c:v>75.822499999999991</c:v>
                </c:pt>
                <c:pt idx="24">
                  <c:v>75.822499999999991</c:v>
                </c:pt>
              </c:numCache>
            </c:numRef>
          </c:val>
          <c:smooth val="0"/>
          <c:extLst>
            <c:ext xmlns:c16="http://schemas.microsoft.com/office/drawing/2014/chart" uri="{C3380CC4-5D6E-409C-BE32-E72D297353CC}">
              <c16:uniqueId val="{00000007-C986-4655-9B4B-583F03232BE4}"/>
            </c:ext>
          </c:extLst>
        </c:ser>
        <c:ser>
          <c:idx val="8"/>
          <c:order val="8"/>
          <c:tx>
            <c:strRef>
              <c:f>'11. SPC Results-2'!$A$9</c:f>
              <c:strCache>
                <c:ptCount val="1"/>
                <c:pt idx="0">
                  <c:v>UCL</c:v>
                </c:pt>
              </c:strCache>
            </c:strRef>
          </c:tx>
          <c:spPr>
            <a:ln>
              <a:solidFill>
                <a:srgbClr val="FFC000"/>
              </a:solidFill>
              <a:prstDash val="dashDot"/>
            </a:ln>
          </c:spPr>
          <c:marker>
            <c:symbol val="none"/>
          </c:marker>
          <c:val>
            <c:numRef>
              <c:f>'11. SPC Results-2'!$B$9:$Z$9</c:f>
              <c:numCache>
                <c:formatCode>0.00</c:formatCode>
                <c:ptCount val="25"/>
                <c:pt idx="0">
                  <c:v>75.95</c:v>
                </c:pt>
                <c:pt idx="1">
                  <c:v>75.95</c:v>
                </c:pt>
                <c:pt idx="2">
                  <c:v>75.95</c:v>
                </c:pt>
                <c:pt idx="3">
                  <c:v>75.95</c:v>
                </c:pt>
                <c:pt idx="4">
                  <c:v>75.95</c:v>
                </c:pt>
                <c:pt idx="5">
                  <c:v>75.95</c:v>
                </c:pt>
                <c:pt idx="6">
                  <c:v>75.95</c:v>
                </c:pt>
                <c:pt idx="7">
                  <c:v>75.95</c:v>
                </c:pt>
                <c:pt idx="8">
                  <c:v>75.95</c:v>
                </c:pt>
                <c:pt idx="9">
                  <c:v>75.95</c:v>
                </c:pt>
                <c:pt idx="10">
                  <c:v>75.95</c:v>
                </c:pt>
                <c:pt idx="11">
                  <c:v>75.95</c:v>
                </c:pt>
                <c:pt idx="12">
                  <c:v>75.95</c:v>
                </c:pt>
                <c:pt idx="13">
                  <c:v>75.95</c:v>
                </c:pt>
                <c:pt idx="14">
                  <c:v>75.95</c:v>
                </c:pt>
                <c:pt idx="15">
                  <c:v>75.95</c:v>
                </c:pt>
                <c:pt idx="16">
                  <c:v>75.95</c:v>
                </c:pt>
                <c:pt idx="17">
                  <c:v>75.95</c:v>
                </c:pt>
                <c:pt idx="18">
                  <c:v>75.95</c:v>
                </c:pt>
                <c:pt idx="19">
                  <c:v>75.95</c:v>
                </c:pt>
                <c:pt idx="20">
                  <c:v>75.95</c:v>
                </c:pt>
                <c:pt idx="21">
                  <c:v>75.95</c:v>
                </c:pt>
                <c:pt idx="22">
                  <c:v>75.95</c:v>
                </c:pt>
                <c:pt idx="23">
                  <c:v>75.95</c:v>
                </c:pt>
                <c:pt idx="24">
                  <c:v>75.95</c:v>
                </c:pt>
              </c:numCache>
            </c:numRef>
          </c:val>
          <c:smooth val="0"/>
          <c:extLst>
            <c:ext xmlns:c16="http://schemas.microsoft.com/office/drawing/2014/chart" uri="{C3380CC4-5D6E-409C-BE32-E72D297353CC}">
              <c16:uniqueId val="{00000008-C986-4655-9B4B-583F03232BE4}"/>
            </c:ext>
          </c:extLst>
        </c:ser>
        <c:ser>
          <c:idx val="9"/>
          <c:order val="9"/>
          <c:tx>
            <c:strRef>
              <c:f>'11. SPC Results-2'!$A$11</c:f>
              <c:strCache>
                <c:ptCount val="1"/>
                <c:pt idx="0">
                  <c:v>LCL</c:v>
                </c:pt>
              </c:strCache>
            </c:strRef>
          </c:tx>
          <c:spPr>
            <a:ln>
              <a:solidFill>
                <a:schemeClr val="tx1">
                  <a:lumMod val="85000"/>
                  <a:lumOff val="15000"/>
                </a:schemeClr>
              </a:solidFill>
              <a:prstDash val="dashDot"/>
            </a:ln>
          </c:spPr>
          <c:marker>
            <c:symbol val="none"/>
          </c:marker>
          <c:val>
            <c:numRef>
              <c:f>'11. SPC Results-2'!$B$11:$Z$11</c:f>
              <c:numCache>
                <c:formatCode>0.00</c:formatCode>
                <c:ptCount val="25"/>
                <c:pt idx="0">
                  <c:v>75.7</c:v>
                </c:pt>
                <c:pt idx="1">
                  <c:v>75.7</c:v>
                </c:pt>
                <c:pt idx="2">
                  <c:v>75.7</c:v>
                </c:pt>
                <c:pt idx="3">
                  <c:v>75.7</c:v>
                </c:pt>
                <c:pt idx="4">
                  <c:v>75.7</c:v>
                </c:pt>
                <c:pt idx="5">
                  <c:v>75.7</c:v>
                </c:pt>
                <c:pt idx="6">
                  <c:v>75.7</c:v>
                </c:pt>
                <c:pt idx="7">
                  <c:v>75.7</c:v>
                </c:pt>
                <c:pt idx="8">
                  <c:v>75.7</c:v>
                </c:pt>
                <c:pt idx="9">
                  <c:v>75.7</c:v>
                </c:pt>
                <c:pt idx="10">
                  <c:v>75.7</c:v>
                </c:pt>
                <c:pt idx="11">
                  <c:v>75.7</c:v>
                </c:pt>
                <c:pt idx="12">
                  <c:v>75.7</c:v>
                </c:pt>
                <c:pt idx="13">
                  <c:v>75.7</c:v>
                </c:pt>
                <c:pt idx="14">
                  <c:v>75.7</c:v>
                </c:pt>
                <c:pt idx="15">
                  <c:v>75.7</c:v>
                </c:pt>
                <c:pt idx="16">
                  <c:v>75.7</c:v>
                </c:pt>
                <c:pt idx="17">
                  <c:v>75.7</c:v>
                </c:pt>
                <c:pt idx="18">
                  <c:v>75.7</c:v>
                </c:pt>
                <c:pt idx="19">
                  <c:v>75.7</c:v>
                </c:pt>
                <c:pt idx="20">
                  <c:v>75.7</c:v>
                </c:pt>
                <c:pt idx="21">
                  <c:v>75.7</c:v>
                </c:pt>
                <c:pt idx="22">
                  <c:v>75.7</c:v>
                </c:pt>
                <c:pt idx="23">
                  <c:v>75.7</c:v>
                </c:pt>
                <c:pt idx="24">
                  <c:v>75.7</c:v>
                </c:pt>
              </c:numCache>
            </c:numRef>
          </c:val>
          <c:smooth val="0"/>
          <c:extLst>
            <c:ext xmlns:c16="http://schemas.microsoft.com/office/drawing/2014/chart" uri="{C3380CC4-5D6E-409C-BE32-E72D297353CC}">
              <c16:uniqueId val="{00000009-C986-4655-9B4B-583F03232BE4}"/>
            </c:ext>
          </c:extLst>
        </c:ser>
        <c:dLbls>
          <c:showLegendKey val="0"/>
          <c:showVal val="0"/>
          <c:showCatName val="0"/>
          <c:showSerName val="0"/>
          <c:showPercent val="0"/>
          <c:showBubbleSize val="0"/>
        </c:dLbls>
        <c:smooth val="0"/>
        <c:axId val="1967464415"/>
        <c:axId val="1"/>
      </c:lineChart>
      <c:catAx>
        <c:axId val="1967464415"/>
        <c:scaling>
          <c:orientation val="minMax"/>
        </c:scaling>
        <c:delete val="0"/>
        <c:axPos val="b"/>
        <c:title>
          <c:tx>
            <c:rich>
              <a:bodyPr/>
              <a:lstStyle/>
              <a:p>
                <a:pPr>
                  <a:defRPr sz="1500" baseline="0"/>
                </a:pPr>
                <a:r>
                  <a:rPr lang="en-US" sz="1500" baseline="0"/>
                  <a:t>SL NO</a:t>
                </a:r>
              </a:p>
            </c:rich>
          </c:tx>
          <c:overlay val="0"/>
        </c:title>
        <c:numFmt formatCode="General" sourceLinked="1"/>
        <c:majorTickMark val="none"/>
        <c:minorTickMark val="none"/>
        <c:tickLblPos val="nextTo"/>
        <c:crossAx val="1"/>
        <c:crosses val="autoZero"/>
        <c:auto val="1"/>
        <c:lblAlgn val="ctr"/>
        <c:lblOffset val="100"/>
        <c:noMultiLvlLbl val="0"/>
      </c:catAx>
      <c:valAx>
        <c:axId val="1"/>
        <c:scaling>
          <c:orientation val="minMax"/>
          <c:max val="76.2"/>
          <c:min val="75.5"/>
        </c:scaling>
        <c:delete val="0"/>
        <c:axPos val="l"/>
        <c:majorGridlines/>
        <c:title>
          <c:tx>
            <c:rich>
              <a:bodyPr rot="0" vert="wordArtVert"/>
              <a:lstStyle/>
              <a:p>
                <a:pPr>
                  <a:defRPr sz="1200" baseline="0"/>
                </a:pPr>
                <a:r>
                  <a:rPr lang="en-US" sz="1200" baseline="0"/>
                  <a:t>READINGS</a:t>
                </a:r>
              </a:p>
            </c:rich>
          </c:tx>
          <c:layout>
            <c:manualLayout>
              <c:xMode val="edge"/>
              <c:yMode val="edge"/>
              <c:x val="2.1984061555372354E-3"/>
              <c:y val="0.25120460827352337"/>
            </c:manualLayout>
          </c:layout>
          <c:overlay val="0"/>
        </c:title>
        <c:numFmt formatCode="0.00" sourceLinked="1"/>
        <c:majorTickMark val="none"/>
        <c:minorTickMark val="none"/>
        <c:tickLblPos val="nextTo"/>
        <c:crossAx val="1967464415"/>
        <c:crosses val="autoZero"/>
        <c:crossBetween val="between"/>
      </c:valAx>
      <c:spPr>
        <a:noFill/>
        <a:ln>
          <a:solidFill>
            <a:schemeClr val="bg2">
              <a:lumMod val="75000"/>
            </a:schemeClr>
          </a:solidFill>
        </a:ln>
      </c:spPr>
    </c:plotArea>
    <c:legend>
      <c:legendPos val="r"/>
      <c:legendEntry>
        <c:idx val="0"/>
        <c:delete val="1"/>
      </c:legendEntry>
      <c:legendEntry>
        <c:idx val="1"/>
        <c:delete val="1"/>
      </c:legendEntry>
      <c:legendEntry>
        <c:idx val="2"/>
        <c:delete val="1"/>
      </c:legendEntry>
      <c:legendEntry>
        <c:idx val="3"/>
        <c:delete val="1"/>
      </c:legendEntry>
      <c:layout>
        <c:manualLayout>
          <c:xMode val="edge"/>
          <c:yMode val="edge"/>
          <c:x val="0.9252378085896602"/>
          <c:y val="0.4505794797938894"/>
          <c:w val="6.3416488826747122E-2"/>
          <c:h val="0.25540838115574538"/>
        </c:manualLayout>
      </c:layout>
      <c:overlay val="0"/>
    </c:legend>
    <c:plotVisOnly val="1"/>
    <c:dispBlanksAs val="gap"/>
    <c:showDLblsOverMax val="0"/>
  </c:chart>
  <c:printSettings>
    <c:headerFooter/>
    <c:pageMargins b="0.75" l="0.7" r="0.7" t="0.75" header="0.3" footer="0.3"/>
    <c:pageSetup orientation="portrait"/>
  </c:printSettings>
  <c:userShapes r:id="rId1"/>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6" Type="http://schemas.openxmlformats.org/officeDocument/2006/relationships/image" Target="../media/image27.png"/><Relationship Id="rId21" Type="http://schemas.openxmlformats.org/officeDocument/2006/relationships/image" Target="../media/image22.png"/><Relationship Id="rId42" Type="http://schemas.openxmlformats.org/officeDocument/2006/relationships/image" Target="../media/image43.png"/><Relationship Id="rId47" Type="http://schemas.openxmlformats.org/officeDocument/2006/relationships/image" Target="../media/image48.png"/><Relationship Id="rId63" Type="http://schemas.openxmlformats.org/officeDocument/2006/relationships/image" Target="../media/image64.png"/><Relationship Id="rId68" Type="http://schemas.openxmlformats.org/officeDocument/2006/relationships/image" Target="../media/image69.png"/><Relationship Id="rId2" Type="http://schemas.openxmlformats.org/officeDocument/2006/relationships/image" Target="../media/image3.png"/><Relationship Id="rId16" Type="http://schemas.openxmlformats.org/officeDocument/2006/relationships/image" Target="../media/image17.png"/><Relationship Id="rId29" Type="http://schemas.openxmlformats.org/officeDocument/2006/relationships/image" Target="../media/image30.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image" Target="../media/image38.png"/><Relationship Id="rId40" Type="http://schemas.openxmlformats.org/officeDocument/2006/relationships/image" Target="../media/image41.png"/><Relationship Id="rId45" Type="http://schemas.openxmlformats.org/officeDocument/2006/relationships/image" Target="../media/image46.png"/><Relationship Id="rId53" Type="http://schemas.openxmlformats.org/officeDocument/2006/relationships/image" Target="../media/image54.png"/><Relationship Id="rId58" Type="http://schemas.openxmlformats.org/officeDocument/2006/relationships/image" Target="../media/image59.png"/><Relationship Id="rId66" Type="http://schemas.openxmlformats.org/officeDocument/2006/relationships/image" Target="../media/image67.png"/><Relationship Id="rId74" Type="http://schemas.openxmlformats.org/officeDocument/2006/relationships/image" Target="../media/image75.png"/><Relationship Id="rId5" Type="http://schemas.openxmlformats.org/officeDocument/2006/relationships/image" Target="../media/image6.png"/><Relationship Id="rId61" Type="http://schemas.openxmlformats.org/officeDocument/2006/relationships/image" Target="../media/image62.png"/><Relationship Id="rId19" Type="http://schemas.openxmlformats.org/officeDocument/2006/relationships/image" Target="../media/image2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43" Type="http://schemas.openxmlformats.org/officeDocument/2006/relationships/image" Target="../media/image44.png"/><Relationship Id="rId48" Type="http://schemas.openxmlformats.org/officeDocument/2006/relationships/image" Target="../media/image49.png"/><Relationship Id="rId56" Type="http://schemas.openxmlformats.org/officeDocument/2006/relationships/image" Target="../media/image57.png"/><Relationship Id="rId64" Type="http://schemas.openxmlformats.org/officeDocument/2006/relationships/image" Target="../media/image65.png"/><Relationship Id="rId69" Type="http://schemas.openxmlformats.org/officeDocument/2006/relationships/image" Target="../media/image70.png"/><Relationship Id="rId8" Type="http://schemas.openxmlformats.org/officeDocument/2006/relationships/image" Target="../media/image9.png"/><Relationship Id="rId51" Type="http://schemas.openxmlformats.org/officeDocument/2006/relationships/image" Target="../media/image52.png"/><Relationship Id="rId72" Type="http://schemas.openxmlformats.org/officeDocument/2006/relationships/image" Target="../media/image73.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 Id="rId46" Type="http://schemas.openxmlformats.org/officeDocument/2006/relationships/image" Target="../media/image47.png"/><Relationship Id="rId59" Type="http://schemas.openxmlformats.org/officeDocument/2006/relationships/image" Target="../media/image60.png"/><Relationship Id="rId67" Type="http://schemas.openxmlformats.org/officeDocument/2006/relationships/image" Target="../media/image68.png"/><Relationship Id="rId20" Type="http://schemas.openxmlformats.org/officeDocument/2006/relationships/image" Target="../media/image21.png"/><Relationship Id="rId41" Type="http://schemas.openxmlformats.org/officeDocument/2006/relationships/image" Target="../media/image42.png"/><Relationship Id="rId54" Type="http://schemas.openxmlformats.org/officeDocument/2006/relationships/image" Target="../media/image55.png"/><Relationship Id="rId62" Type="http://schemas.openxmlformats.org/officeDocument/2006/relationships/image" Target="../media/image63.png"/><Relationship Id="rId70" Type="http://schemas.openxmlformats.org/officeDocument/2006/relationships/image" Target="../media/image71.png"/><Relationship Id="rId1" Type="http://schemas.openxmlformats.org/officeDocument/2006/relationships/image" Target="../media/image2.png"/><Relationship Id="rId6"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49" Type="http://schemas.openxmlformats.org/officeDocument/2006/relationships/image" Target="../media/image50.png"/><Relationship Id="rId57" Type="http://schemas.openxmlformats.org/officeDocument/2006/relationships/image" Target="../media/image58.png"/><Relationship Id="rId10" Type="http://schemas.openxmlformats.org/officeDocument/2006/relationships/image" Target="../media/image11.png"/><Relationship Id="rId31" Type="http://schemas.openxmlformats.org/officeDocument/2006/relationships/image" Target="../media/image32.png"/><Relationship Id="rId44" Type="http://schemas.openxmlformats.org/officeDocument/2006/relationships/image" Target="../media/image45.png"/><Relationship Id="rId52" Type="http://schemas.openxmlformats.org/officeDocument/2006/relationships/image" Target="../media/image53.png"/><Relationship Id="rId60" Type="http://schemas.openxmlformats.org/officeDocument/2006/relationships/image" Target="../media/image61.png"/><Relationship Id="rId65" Type="http://schemas.openxmlformats.org/officeDocument/2006/relationships/image" Target="../media/image66.png"/><Relationship Id="rId73" Type="http://schemas.openxmlformats.org/officeDocument/2006/relationships/image" Target="../media/image74.png"/><Relationship Id="rId4" Type="http://schemas.openxmlformats.org/officeDocument/2006/relationships/image" Target="../media/image5.png"/><Relationship Id="rId9"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image" Target="../media/image19.png"/><Relationship Id="rId39" Type="http://schemas.openxmlformats.org/officeDocument/2006/relationships/image" Target="../media/image40.png"/><Relationship Id="rId34" Type="http://schemas.openxmlformats.org/officeDocument/2006/relationships/image" Target="../media/image35.png"/><Relationship Id="rId50" Type="http://schemas.openxmlformats.org/officeDocument/2006/relationships/image" Target="../media/image51.png"/><Relationship Id="rId55" Type="http://schemas.openxmlformats.org/officeDocument/2006/relationships/image" Target="../media/image56.png"/><Relationship Id="rId7" Type="http://schemas.openxmlformats.org/officeDocument/2006/relationships/image" Target="../media/image8.png"/><Relationship Id="rId71" Type="http://schemas.openxmlformats.org/officeDocument/2006/relationships/image" Target="../media/image72.png"/></Relationships>
</file>

<file path=xl/drawings/_rels/drawing7.xml.rels><?xml version="1.0" encoding="UTF-8" standalone="yes"?>
<Relationships xmlns="http://schemas.openxmlformats.org/package/2006/relationships"><Relationship Id="rId8" Type="http://schemas.openxmlformats.org/officeDocument/2006/relationships/image" Target="../media/image83.png"/><Relationship Id="rId3" Type="http://schemas.openxmlformats.org/officeDocument/2006/relationships/image" Target="../media/image78.png"/><Relationship Id="rId7" Type="http://schemas.openxmlformats.org/officeDocument/2006/relationships/image" Target="../media/image82.png"/><Relationship Id="rId2" Type="http://schemas.openxmlformats.org/officeDocument/2006/relationships/image" Target="../media/image77.png"/><Relationship Id="rId1" Type="http://schemas.openxmlformats.org/officeDocument/2006/relationships/image" Target="../media/image76.png"/><Relationship Id="rId6" Type="http://schemas.openxmlformats.org/officeDocument/2006/relationships/image" Target="../media/image81.png"/><Relationship Id="rId5" Type="http://schemas.openxmlformats.org/officeDocument/2006/relationships/image" Target="../media/image80.png"/><Relationship Id="rId10" Type="http://schemas.openxmlformats.org/officeDocument/2006/relationships/image" Target="../media/image1.jpeg"/><Relationship Id="rId4" Type="http://schemas.openxmlformats.org/officeDocument/2006/relationships/image" Target="../media/image79.png"/><Relationship Id="rId9" Type="http://schemas.openxmlformats.org/officeDocument/2006/relationships/image" Target="../media/image8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5.jpeg"/><Relationship Id="rId2" Type="http://schemas.openxmlformats.org/officeDocument/2006/relationships/chart" Target="../charts/chart2.xml"/><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2" Type="http://schemas.openxmlformats.org/officeDocument/2006/relationships/image" Target="../media/image85.jpeg"/><Relationship Id="rId1" Type="http://schemas.openxmlformats.org/officeDocument/2006/relationships/chart" Target="../charts/chart3.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88.png"/><Relationship Id="rId7" Type="http://schemas.openxmlformats.org/officeDocument/2006/relationships/image" Target="../media/image91.png"/><Relationship Id="rId2" Type="http://schemas.openxmlformats.org/officeDocument/2006/relationships/image" Target="../media/image87.png"/><Relationship Id="rId1" Type="http://schemas.openxmlformats.org/officeDocument/2006/relationships/image" Target="../media/image86.png"/><Relationship Id="rId6" Type="http://schemas.openxmlformats.org/officeDocument/2006/relationships/image" Target="../media/image1.jpeg"/><Relationship Id="rId5" Type="http://schemas.openxmlformats.org/officeDocument/2006/relationships/image" Target="../media/image90.png"/><Relationship Id="rId4" Type="http://schemas.openxmlformats.org/officeDocument/2006/relationships/image" Target="../media/image89.png"/></Relationships>
</file>

<file path=xl/drawings/drawing1.xml><?xml version="1.0" encoding="utf-8"?>
<xdr:wsDr xmlns:xdr="http://schemas.openxmlformats.org/drawingml/2006/spreadsheetDrawing" xmlns:a="http://schemas.openxmlformats.org/drawingml/2006/main">
  <xdr:twoCellAnchor>
    <xdr:from>
      <xdr:col>0</xdr:col>
      <xdr:colOff>213360</xdr:colOff>
      <xdr:row>0</xdr:row>
      <xdr:rowOff>106680</xdr:rowOff>
    </xdr:from>
    <xdr:to>
      <xdr:col>0</xdr:col>
      <xdr:colOff>609600</xdr:colOff>
      <xdr:row>2</xdr:row>
      <xdr:rowOff>105514</xdr:rowOff>
    </xdr:to>
    <xdr:pic>
      <xdr:nvPicPr>
        <xdr:cNvPr id="2" name="Picture 2">
          <a:extLst>
            <a:ext uri="{FF2B5EF4-FFF2-40B4-BE49-F238E27FC236}">
              <a16:creationId xmlns:a16="http://schemas.microsoft.com/office/drawing/2014/main" id="{D61E0FD5-CB25-BFE9-8543-AC9C6A9E61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60" y="10668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106680</xdr:rowOff>
    </xdr:from>
    <xdr:to>
      <xdr:col>0</xdr:col>
      <xdr:colOff>510540</xdr:colOff>
      <xdr:row>2</xdr:row>
      <xdr:rowOff>105514</xdr:rowOff>
    </xdr:to>
    <xdr:pic>
      <xdr:nvPicPr>
        <xdr:cNvPr id="2" name="Picture 2">
          <a:extLst>
            <a:ext uri="{FF2B5EF4-FFF2-40B4-BE49-F238E27FC236}">
              <a16:creationId xmlns:a16="http://schemas.microsoft.com/office/drawing/2014/main" id="{DE5431B4-76B4-4627-BFF0-23D9E4382C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0668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64770</xdr:colOff>
      <xdr:row>0</xdr:row>
      <xdr:rowOff>87630</xdr:rowOff>
    </xdr:from>
    <xdr:to>
      <xdr:col>0</xdr:col>
      <xdr:colOff>461010</xdr:colOff>
      <xdr:row>2</xdr:row>
      <xdr:rowOff>86464</xdr:rowOff>
    </xdr:to>
    <xdr:pic>
      <xdr:nvPicPr>
        <xdr:cNvPr id="2" name="Picture 2">
          <a:extLst>
            <a:ext uri="{FF2B5EF4-FFF2-40B4-BE49-F238E27FC236}">
              <a16:creationId xmlns:a16="http://schemas.microsoft.com/office/drawing/2014/main" id="{3D12F897-C5BD-4E77-ADA4-D4966B494C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770" y="8763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64770</xdr:colOff>
      <xdr:row>0</xdr:row>
      <xdr:rowOff>87630</xdr:rowOff>
    </xdr:from>
    <xdr:to>
      <xdr:col>0</xdr:col>
      <xdr:colOff>461010</xdr:colOff>
      <xdr:row>2</xdr:row>
      <xdr:rowOff>86464</xdr:rowOff>
    </xdr:to>
    <xdr:pic>
      <xdr:nvPicPr>
        <xdr:cNvPr id="2" name="Picture 2">
          <a:extLst>
            <a:ext uri="{FF2B5EF4-FFF2-40B4-BE49-F238E27FC236}">
              <a16:creationId xmlns:a16="http://schemas.microsoft.com/office/drawing/2014/main" id="{9F9851A7-1CC8-4999-8B44-8F90747E71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770" y="8763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68580</xdr:colOff>
      <xdr:row>0</xdr:row>
      <xdr:rowOff>64770</xdr:rowOff>
    </xdr:from>
    <xdr:to>
      <xdr:col>0</xdr:col>
      <xdr:colOff>464820</xdr:colOff>
      <xdr:row>2</xdr:row>
      <xdr:rowOff>63604</xdr:rowOff>
    </xdr:to>
    <xdr:pic>
      <xdr:nvPicPr>
        <xdr:cNvPr id="2" name="Picture 2">
          <a:extLst>
            <a:ext uri="{FF2B5EF4-FFF2-40B4-BE49-F238E27FC236}">
              <a16:creationId xmlns:a16="http://schemas.microsoft.com/office/drawing/2014/main" id="{25424C3A-EAC1-465D-828D-824997F4B8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 y="6477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152400</xdr:colOff>
      <xdr:row>17</xdr:row>
      <xdr:rowOff>685800</xdr:rowOff>
    </xdr:from>
    <xdr:to>
      <xdr:col>18</xdr:col>
      <xdr:colOff>238620</xdr:colOff>
      <xdr:row>24</xdr:row>
      <xdr:rowOff>228600</xdr:rowOff>
    </xdr:to>
    <xdr:pic>
      <xdr:nvPicPr>
        <xdr:cNvPr id="2" name="Picture 1">
          <a:extLst>
            <a:ext uri="{FF2B5EF4-FFF2-40B4-BE49-F238E27FC236}">
              <a16:creationId xmlns:a16="http://schemas.microsoft.com/office/drawing/2014/main" id="{BA9539BA-FCDD-42B9-AF0E-9FA99842DA95}"/>
            </a:ext>
          </a:extLst>
        </xdr:cNvPr>
        <xdr:cNvPicPr>
          <a:picLocks noChangeAspect="1"/>
        </xdr:cNvPicPr>
      </xdr:nvPicPr>
      <xdr:blipFill>
        <a:blip xmlns:r="http://schemas.openxmlformats.org/officeDocument/2006/relationships" r:embed="rId1"/>
        <a:stretch>
          <a:fillRect/>
        </a:stretch>
      </xdr:blipFill>
      <xdr:spPr>
        <a:xfrm>
          <a:off x="18356580" y="12603480"/>
          <a:ext cx="7588110" cy="5059680"/>
        </a:xfrm>
        <a:prstGeom prst="rect">
          <a:avLst/>
        </a:prstGeom>
      </xdr:spPr>
    </xdr:pic>
    <xdr:clientData/>
  </xdr:twoCellAnchor>
  <xdr:twoCellAnchor>
    <xdr:from>
      <xdr:col>15</xdr:col>
      <xdr:colOff>1685054</xdr:colOff>
      <xdr:row>26</xdr:row>
      <xdr:rowOff>8644</xdr:rowOff>
    </xdr:from>
    <xdr:to>
      <xdr:col>16</xdr:col>
      <xdr:colOff>1809750</xdr:colOff>
      <xdr:row>26</xdr:row>
      <xdr:rowOff>628650</xdr:rowOff>
    </xdr:to>
    <xdr:sp macro="" textlink="">
      <xdr:nvSpPr>
        <xdr:cNvPr id="3" name="Flowchart: Process 2">
          <a:extLst>
            <a:ext uri="{FF2B5EF4-FFF2-40B4-BE49-F238E27FC236}">
              <a16:creationId xmlns:a16="http://schemas.microsoft.com/office/drawing/2014/main" id="{A1F9CC0C-A6C6-4514-B091-B9153C22F9F3}"/>
            </a:ext>
          </a:extLst>
        </xdr:cNvPr>
        <xdr:cNvSpPr/>
      </xdr:nvSpPr>
      <xdr:spPr>
        <a:xfrm>
          <a:off x="20529314" y="19020544"/>
          <a:ext cx="3153646" cy="62000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TACKWELD</a:t>
          </a:r>
          <a:endParaRPr lang="en-US" sz="1600" b="1">
            <a:solidFill>
              <a:schemeClr val="tx1"/>
            </a:solidFill>
          </a:endParaRPr>
        </a:p>
      </xdr:txBody>
    </xdr:sp>
    <xdr:clientData/>
  </xdr:twoCellAnchor>
  <xdr:twoCellAnchor>
    <xdr:from>
      <xdr:col>16</xdr:col>
      <xdr:colOff>266700</xdr:colOff>
      <xdr:row>25</xdr:row>
      <xdr:rowOff>209550</xdr:rowOff>
    </xdr:from>
    <xdr:to>
      <xdr:col>16</xdr:col>
      <xdr:colOff>271027</xdr:colOff>
      <xdr:row>26</xdr:row>
      <xdr:rowOff>8644</xdr:rowOff>
    </xdr:to>
    <xdr:cxnSp macro="">
      <xdr:nvCxnSpPr>
        <xdr:cNvPr id="4" name="Straight Arrow Connector 3">
          <a:extLst>
            <a:ext uri="{FF2B5EF4-FFF2-40B4-BE49-F238E27FC236}">
              <a16:creationId xmlns:a16="http://schemas.microsoft.com/office/drawing/2014/main" id="{3C662974-5DE4-4717-B9B2-CA7DEE1EC7DB}"/>
            </a:ext>
          </a:extLst>
        </xdr:cNvPr>
        <xdr:cNvCxnSpPr/>
      </xdr:nvCxnSpPr>
      <xdr:spPr>
        <a:xfrm>
          <a:off x="22139910" y="18432780"/>
          <a:ext cx="4327" cy="587764"/>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285750</xdr:colOff>
      <xdr:row>26</xdr:row>
      <xdr:rowOff>628650</xdr:rowOff>
    </xdr:from>
    <xdr:to>
      <xdr:col>16</xdr:col>
      <xdr:colOff>290077</xdr:colOff>
      <xdr:row>27</xdr:row>
      <xdr:rowOff>427744</xdr:rowOff>
    </xdr:to>
    <xdr:cxnSp macro="">
      <xdr:nvCxnSpPr>
        <xdr:cNvPr id="5" name="Straight Arrow Connector 4">
          <a:extLst>
            <a:ext uri="{FF2B5EF4-FFF2-40B4-BE49-F238E27FC236}">
              <a16:creationId xmlns:a16="http://schemas.microsoft.com/office/drawing/2014/main" id="{2E37DDE8-FAC5-491C-8F83-592AE30D55DE}"/>
            </a:ext>
          </a:extLst>
        </xdr:cNvPr>
        <xdr:cNvCxnSpPr/>
      </xdr:nvCxnSpPr>
      <xdr:spPr>
        <a:xfrm>
          <a:off x="22158960" y="19640550"/>
          <a:ext cx="4327" cy="587764"/>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1685054</xdr:colOff>
      <xdr:row>27</xdr:row>
      <xdr:rowOff>427744</xdr:rowOff>
    </xdr:from>
    <xdr:to>
      <xdr:col>16</xdr:col>
      <xdr:colOff>1809750</xdr:colOff>
      <xdr:row>28</xdr:row>
      <xdr:rowOff>247650</xdr:rowOff>
    </xdr:to>
    <xdr:sp macro="" textlink="">
      <xdr:nvSpPr>
        <xdr:cNvPr id="6" name="Flowchart: Process 5">
          <a:extLst>
            <a:ext uri="{FF2B5EF4-FFF2-40B4-BE49-F238E27FC236}">
              <a16:creationId xmlns:a16="http://schemas.microsoft.com/office/drawing/2014/main" id="{405FEC6E-A295-46CC-9E0A-22E34C8CC8A1}"/>
            </a:ext>
          </a:extLst>
        </xdr:cNvPr>
        <xdr:cNvSpPr/>
      </xdr:nvSpPr>
      <xdr:spPr>
        <a:xfrm>
          <a:off x="20529314" y="20228314"/>
          <a:ext cx="3153646" cy="60857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INSPECTION</a:t>
          </a:r>
          <a:endParaRPr lang="en-US" sz="1600" b="1">
            <a:solidFill>
              <a:schemeClr val="tx1"/>
            </a:solidFill>
          </a:endParaRPr>
        </a:p>
      </xdr:txBody>
    </xdr:sp>
    <xdr:clientData/>
  </xdr:twoCellAnchor>
  <xdr:twoCellAnchor>
    <xdr:from>
      <xdr:col>16</xdr:col>
      <xdr:colOff>247650</xdr:colOff>
      <xdr:row>28</xdr:row>
      <xdr:rowOff>266700</xdr:rowOff>
    </xdr:from>
    <xdr:to>
      <xdr:col>16</xdr:col>
      <xdr:colOff>247650</xdr:colOff>
      <xdr:row>29</xdr:row>
      <xdr:rowOff>152400</xdr:rowOff>
    </xdr:to>
    <xdr:cxnSp macro="">
      <xdr:nvCxnSpPr>
        <xdr:cNvPr id="7" name="Straight Arrow Connector 6">
          <a:extLst>
            <a:ext uri="{FF2B5EF4-FFF2-40B4-BE49-F238E27FC236}">
              <a16:creationId xmlns:a16="http://schemas.microsoft.com/office/drawing/2014/main" id="{F5B7EA95-BBB4-43A8-B96A-B286012030D2}"/>
            </a:ext>
          </a:extLst>
        </xdr:cNvPr>
        <xdr:cNvCxnSpPr/>
      </xdr:nvCxnSpPr>
      <xdr:spPr>
        <a:xfrm>
          <a:off x="22120860" y="20855940"/>
          <a:ext cx="0" cy="67437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1685054</xdr:colOff>
      <xdr:row>29</xdr:row>
      <xdr:rowOff>141994</xdr:rowOff>
    </xdr:from>
    <xdr:to>
      <xdr:col>16</xdr:col>
      <xdr:colOff>1809750</xdr:colOff>
      <xdr:row>29</xdr:row>
      <xdr:rowOff>762000</xdr:rowOff>
    </xdr:to>
    <xdr:sp macro="" textlink="">
      <xdr:nvSpPr>
        <xdr:cNvPr id="8" name="Flowchart: Process 7">
          <a:extLst>
            <a:ext uri="{FF2B5EF4-FFF2-40B4-BE49-F238E27FC236}">
              <a16:creationId xmlns:a16="http://schemas.microsoft.com/office/drawing/2014/main" id="{784CA0EF-E28C-476B-9EF5-638815E7ED35}"/>
            </a:ext>
          </a:extLst>
        </xdr:cNvPr>
        <xdr:cNvSpPr/>
      </xdr:nvSpPr>
      <xdr:spPr>
        <a:xfrm>
          <a:off x="20529314" y="21519904"/>
          <a:ext cx="3153646" cy="62000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FULLWELDING </a:t>
          </a:r>
          <a:endParaRPr lang="en-US" sz="1600" b="1">
            <a:solidFill>
              <a:schemeClr val="tx1"/>
            </a:solidFill>
          </a:endParaRPr>
        </a:p>
      </xdr:txBody>
    </xdr:sp>
    <xdr:clientData/>
  </xdr:twoCellAnchor>
  <xdr:twoCellAnchor>
    <xdr:from>
      <xdr:col>16</xdr:col>
      <xdr:colOff>190500</xdr:colOff>
      <xdr:row>29</xdr:row>
      <xdr:rowOff>781050</xdr:rowOff>
    </xdr:from>
    <xdr:to>
      <xdr:col>16</xdr:col>
      <xdr:colOff>190500</xdr:colOff>
      <xdr:row>30</xdr:row>
      <xdr:rowOff>666750</xdr:rowOff>
    </xdr:to>
    <xdr:cxnSp macro="">
      <xdr:nvCxnSpPr>
        <xdr:cNvPr id="9" name="Straight Arrow Connector 8">
          <a:extLst>
            <a:ext uri="{FF2B5EF4-FFF2-40B4-BE49-F238E27FC236}">
              <a16:creationId xmlns:a16="http://schemas.microsoft.com/office/drawing/2014/main" id="{7261E7FD-3218-409E-A213-23F4AADBBE8A}"/>
            </a:ext>
          </a:extLst>
        </xdr:cNvPr>
        <xdr:cNvCxnSpPr/>
      </xdr:nvCxnSpPr>
      <xdr:spPr>
        <a:xfrm>
          <a:off x="22063710" y="22158960"/>
          <a:ext cx="0" cy="67437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1704104</xdr:colOff>
      <xdr:row>30</xdr:row>
      <xdr:rowOff>656344</xdr:rowOff>
    </xdr:from>
    <xdr:to>
      <xdr:col>16</xdr:col>
      <xdr:colOff>1828800</xdr:colOff>
      <xdr:row>31</xdr:row>
      <xdr:rowOff>476250</xdr:rowOff>
    </xdr:to>
    <xdr:sp macro="" textlink="">
      <xdr:nvSpPr>
        <xdr:cNvPr id="10" name="Flowchart: Process 9">
          <a:extLst>
            <a:ext uri="{FF2B5EF4-FFF2-40B4-BE49-F238E27FC236}">
              <a16:creationId xmlns:a16="http://schemas.microsoft.com/office/drawing/2014/main" id="{7A9873DA-6435-499C-97C4-E173A7A5E249}"/>
            </a:ext>
          </a:extLst>
        </xdr:cNvPr>
        <xdr:cNvSpPr/>
      </xdr:nvSpPr>
      <xdr:spPr>
        <a:xfrm>
          <a:off x="20548364" y="22822924"/>
          <a:ext cx="3153646" cy="60857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INSPECTION</a:t>
          </a:r>
          <a:endParaRPr lang="en-US" sz="1600" b="1">
            <a:solidFill>
              <a:schemeClr val="tx1"/>
            </a:solidFill>
          </a:endParaRPr>
        </a:p>
      </xdr:txBody>
    </xdr:sp>
    <xdr:clientData/>
  </xdr:twoCellAnchor>
  <xdr:twoCellAnchor>
    <xdr:from>
      <xdr:col>15</xdr:col>
      <xdr:colOff>1704104</xdr:colOff>
      <xdr:row>32</xdr:row>
      <xdr:rowOff>351544</xdr:rowOff>
    </xdr:from>
    <xdr:to>
      <xdr:col>16</xdr:col>
      <xdr:colOff>1828800</xdr:colOff>
      <xdr:row>33</xdr:row>
      <xdr:rowOff>171450</xdr:rowOff>
    </xdr:to>
    <xdr:sp macro="" textlink="">
      <xdr:nvSpPr>
        <xdr:cNvPr id="11" name="Flowchart: Process 10">
          <a:extLst>
            <a:ext uri="{FF2B5EF4-FFF2-40B4-BE49-F238E27FC236}">
              <a16:creationId xmlns:a16="http://schemas.microsoft.com/office/drawing/2014/main" id="{825B3BA9-8D2F-4E90-9385-0C36B50C360B}"/>
            </a:ext>
          </a:extLst>
        </xdr:cNvPr>
        <xdr:cNvSpPr/>
      </xdr:nvSpPr>
      <xdr:spPr>
        <a:xfrm>
          <a:off x="20548364" y="24095464"/>
          <a:ext cx="3153646" cy="60857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DRESSING</a:t>
          </a:r>
          <a:endParaRPr lang="en-US" sz="1600" b="1">
            <a:solidFill>
              <a:schemeClr val="tx1"/>
            </a:solidFill>
          </a:endParaRPr>
        </a:p>
      </xdr:txBody>
    </xdr:sp>
    <xdr:clientData/>
  </xdr:twoCellAnchor>
  <xdr:twoCellAnchor>
    <xdr:from>
      <xdr:col>16</xdr:col>
      <xdr:colOff>152400</xdr:colOff>
      <xdr:row>31</xdr:row>
      <xdr:rowOff>476250</xdr:rowOff>
    </xdr:from>
    <xdr:to>
      <xdr:col>16</xdr:col>
      <xdr:colOff>152400</xdr:colOff>
      <xdr:row>32</xdr:row>
      <xdr:rowOff>361950</xdr:rowOff>
    </xdr:to>
    <xdr:cxnSp macro="">
      <xdr:nvCxnSpPr>
        <xdr:cNvPr id="12" name="Straight Arrow Connector 11">
          <a:extLst>
            <a:ext uri="{FF2B5EF4-FFF2-40B4-BE49-F238E27FC236}">
              <a16:creationId xmlns:a16="http://schemas.microsoft.com/office/drawing/2014/main" id="{0FE3B623-3E38-4D7A-824F-FEEC98767EF7}"/>
            </a:ext>
          </a:extLst>
        </xdr:cNvPr>
        <xdr:cNvCxnSpPr/>
      </xdr:nvCxnSpPr>
      <xdr:spPr>
        <a:xfrm>
          <a:off x="22025610" y="23431500"/>
          <a:ext cx="0" cy="67437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1666004</xdr:colOff>
      <xdr:row>34</xdr:row>
      <xdr:rowOff>65794</xdr:rowOff>
    </xdr:from>
    <xdr:to>
      <xdr:col>16</xdr:col>
      <xdr:colOff>1790700</xdr:colOff>
      <xdr:row>34</xdr:row>
      <xdr:rowOff>685800</xdr:rowOff>
    </xdr:to>
    <xdr:sp macro="" textlink="">
      <xdr:nvSpPr>
        <xdr:cNvPr id="13" name="Flowchart: Process 12">
          <a:extLst>
            <a:ext uri="{FF2B5EF4-FFF2-40B4-BE49-F238E27FC236}">
              <a16:creationId xmlns:a16="http://schemas.microsoft.com/office/drawing/2014/main" id="{715F08E7-59BF-44F5-875F-4E28E355FC9D}"/>
            </a:ext>
          </a:extLst>
        </xdr:cNvPr>
        <xdr:cNvSpPr/>
      </xdr:nvSpPr>
      <xdr:spPr>
        <a:xfrm>
          <a:off x="20510264" y="25387054"/>
          <a:ext cx="3153646" cy="62000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INSPECTION</a:t>
          </a:r>
          <a:endParaRPr lang="en-US" sz="1600" b="1">
            <a:solidFill>
              <a:schemeClr val="tx1"/>
            </a:solidFill>
          </a:endParaRPr>
        </a:p>
      </xdr:txBody>
    </xdr:sp>
    <xdr:clientData/>
  </xdr:twoCellAnchor>
  <xdr:twoCellAnchor>
    <xdr:from>
      <xdr:col>16</xdr:col>
      <xdr:colOff>114300</xdr:colOff>
      <xdr:row>33</xdr:row>
      <xdr:rowOff>171450</xdr:rowOff>
    </xdr:from>
    <xdr:to>
      <xdr:col>16</xdr:col>
      <xdr:colOff>114300</xdr:colOff>
      <xdr:row>34</xdr:row>
      <xdr:rowOff>57150</xdr:rowOff>
    </xdr:to>
    <xdr:cxnSp macro="">
      <xdr:nvCxnSpPr>
        <xdr:cNvPr id="14" name="Straight Arrow Connector 13">
          <a:extLst>
            <a:ext uri="{FF2B5EF4-FFF2-40B4-BE49-F238E27FC236}">
              <a16:creationId xmlns:a16="http://schemas.microsoft.com/office/drawing/2014/main" id="{2D78013C-F50A-45DA-98E8-DE9DC15E52E2}"/>
            </a:ext>
          </a:extLst>
        </xdr:cNvPr>
        <xdr:cNvCxnSpPr/>
      </xdr:nvCxnSpPr>
      <xdr:spPr>
        <a:xfrm>
          <a:off x="21987510" y="24704040"/>
          <a:ext cx="0" cy="67437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1666004</xdr:colOff>
      <xdr:row>35</xdr:row>
      <xdr:rowOff>580144</xdr:rowOff>
    </xdr:from>
    <xdr:to>
      <xdr:col>16</xdr:col>
      <xdr:colOff>1790700</xdr:colOff>
      <xdr:row>36</xdr:row>
      <xdr:rowOff>400050</xdr:rowOff>
    </xdr:to>
    <xdr:sp macro="" textlink="">
      <xdr:nvSpPr>
        <xdr:cNvPr id="15" name="Flowchart: Process 14">
          <a:extLst>
            <a:ext uri="{FF2B5EF4-FFF2-40B4-BE49-F238E27FC236}">
              <a16:creationId xmlns:a16="http://schemas.microsoft.com/office/drawing/2014/main" id="{B5C32C17-EEC8-47A7-B61B-A4E95AE7FA20}"/>
            </a:ext>
          </a:extLst>
        </xdr:cNvPr>
        <xdr:cNvSpPr/>
      </xdr:nvSpPr>
      <xdr:spPr>
        <a:xfrm>
          <a:off x="20510264" y="26690074"/>
          <a:ext cx="3153646" cy="60857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SHOTBLASTING</a:t>
          </a:r>
          <a:endParaRPr lang="en-US" sz="1600" b="1">
            <a:solidFill>
              <a:schemeClr val="tx1"/>
            </a:solidFill>
          </a:endParaRPr>
        </a:p>
      </xdr:txBody>
    </xdr:sp>
    <xdr:clientData/>
  </xdr:twoCellAnchor>
  <xdr:twoCellAnchor>
    <xdr:from>
      <xdr:col>16</xdr:col>
      <xdr:colOff>114300</xdr:colOff>
      <xdr:row>34</xdr:row>
      <xdr:rowOff>704850</xdr:rowOff>
    </xdr:from>
    <xdr:to>
      <xdr:col>16</xdr:col>
      <xdr:colOff>114300</xdr:colOff>
      <xdr:row>35</xdr:row>
      <xdr:rowOff>590550</xdr:rowOff>
    </xdr:to>
    <xdr:cxnSp macro="">
      <xdr:nvCxnSpPr>
        <xdr:cNvPr id="16" name="Straight Arrow Connector 15">
          <a:extLst>
            <a:ext uri="{FF2B5EF4-FFF2-40B4-BE49-F238E27FC236}">
              <a16:creationId xmlns:a16="http://schemas.microsoft.com/office/drawing/2014/main" id="{6593C37F-98AD-4E6B-A12F-995F19D2F122}"/>
            </a:ext>
          </a:extLst>
        </xdr:cNvPr>
        <xdr:cNvCxnSpPr/>
      </xdr:nvCxnSpPr>
      <xdr:spPr>
        <a:xfrm>
          <a:off x="21987510" y="26026110"/>
          <a:ext cx="0" cy="67437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1627904</xdr:colOff>
      <xdr:row>37</xdr:row>
      <xdr:rowOff>275344</xdr:rowOff>
    </xdr:from>
    <xdr:to>
      <xdr:col>16</xdr:col>
      <xdr:colOff>1752600</xdr:colOff>
      <xdr:row>38</xdr:row>
      <xdr:rowOff>95250</xdr:rowOff>
    </xdr:to>
    <xdr:sp macro="" textlink="">
      <xdr:nvSpPr>
        <xdr:cNvPr id="17" name="Flowchart: Process 16">
          <a:extLst>
            <a:ext uri="{FF2B5EF4-FFF2-40B4-BE49-F238E27FC236}">
              <a16:creationId xmlns:a16="http://schemas.microsoft.com/office/drawing/2014/main" id="{425C72F6-CBA5-46A6-A7C5-AD30E84F3EC1}"/>
            </a:ext>
          </a:extLst>
        </xdr:cNvPr>
        <xdr:cNvSpPr/>
      </xdr:nvSpPr>
      <xdr:spPr>
        <a:xfrm>
          <a:off x="20472164" y="27962614"/>
          <a:ext cx="3153646" cy="60857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INSPECTION</a:t>
          </a:r>
          <a:endParaRPr lang="en-US" sz="1600" b="1">
            <a:solidFill>
              <a:schemeClr val="tx1"/>
            </a:solidFill>
          </a:endParaRPr>
        </a:p>
      </xdr:txBody>
    </xdr:sp>
    <xdr:clientData/>
  </xdr:twoCellAnchor>
  <xdr:twoCellAnchor>
    <xdr:from>
      <xdr:col>16</xdr:col>
      <xdr:colOff>209550</xdr:colOff>
      <xdr:row>36</xdr:row>
      <xdr:rowOff>381000</xdr:rowOff>
    </xdr:from>
    <xdr:to>
      <xdr:col>16</xdr:col>
      <xdr:colOff>209550</xdr:colOff>
      <xdr:row>37</xdr:row>
      <xdr:rowOff>266700</xdr:rowOff>
    </xdr:to>
    <xdr:cxnSp macro="">
      <xdr:nvCxnSpPr>
        <xdr:cNvPr id="18" name="Straight Arrow Connector 17">
          <a:extLst>
            <a:ext uri="{FF2B5EF4-FFF2-40B4-BE49-F238E27FC236}">
              <a16:creationId xmlns:a16="http://schemas.microsoft.com/office/drawing/2014/main" id="{2FBD5F18-CD72-4BBC-9E4D-3B6F9F2CD2D6}"/>
            </a:ext>
          </a:extLst>
        </xdr:cNvPr>
        <xdr:cNvCxnSpPr/>
      </xdr:nvCxnSpPr>
      <xdr:spPr>
        <a:xfrm>
          <a:off x="22082760" y="27279600"/>
          <a:ext cx="0" cy="67437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1589804</xdr:colOff>
      <xdr:row>38</xdr:row>
      <xdr:rowOff>770644</xdr:rowOff>
    </xdr:from>
    <xdr:to>
      <xdr:col>16</xdr:col>
      <xdr:colOff>1714500</xdr:colOff>
      <xdr:row>39</xdr:row>
      <xdr:rowOff>590550</xdr:rowOff>
    </xdr:to>
    <xdr:sp macro="" textlink="">
      <xdr:nvSpPr>
        <xdr:cNvPr id="19" name="Flowchart: Process 18">
          <a:extLst>
            <a:ext uri="{FF2B5EF4-FFF2-40B4-BE49-F238E27FC236}">
              <a16:creationId xmlns:a16="http://schemas.microsoft.com/office/drawing/2014/main" id="{BBC42D13-77C8-49CA-893D-43CB0000449E}"/>
            </a:ext>
          </a:extLst>
        </xdr:cNvPr>
        <xdr:cNvSpPr/>
      </xdr:nvSpPr>
      <xdr:spPr>
        <a:xfrm>
          <a:off x="20434064" y="29246584"/>
          <a:ext cx="3153646" cy="60857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PAINTING </a:t>
          </a:r>
          <a:endParaRPr lang="en-US" sz="1600" b="1">
            <a:solidFill>
              <a:schemeClr val="tx1"/>
            </a:solidFill>
          </a:endParaRPr>
        </a:p>
      </xdr:txBody>
    </xdr:sp>
    <xdr:clientData/>
  </xdr:twoCellAnchor>
  <xdr:twoCellAnchor>
    <xdr:from>
      <xdr:col>16</xdr:col>
      <xdr:colOff>152400</xdr:colOff>
      <xdr:row>39</xdr:row>
      <xdr:rowOff>571500</xdr:rowOff>
    </xdr:from>
    <xdr:to>
      <xdr:col>16</xdr:col>
      <xdr:colOff>152400</xdr:colOff>
      <xdr:row>40</xdr:row>
      <xdr:rowOff>457200</xdr:rowOff>
    </xdr:to>
    <xdr:cxnSp macro="">
      <xdr:nvCxnSpPr>
        <xdr:cNvPr id="20" name="Straight Arrow Connector 19">
          <a:extLst>
            <a:ext uri="{FF2B5EF4-FFF2-40B4-BE49-F238E27FC236}">
              <a16:creationId xmlns:a16="http://schemas.microsoft.com/office/drawing/2014/main" id="{E9E41D71-CC31-497D-9547-D4EABEFD07FF}"/>
            </a:ext>
          </a:extLst>
        </xdr:cNvPr>
        <xdr:cNvCxnSpPr/>
      </xdr:nvCxnSpPr>
      <xdr:spPr>
        <a:xfrm>
          <a:off x="22025610" y="29836110"/>
          <a:ext cx="0" cy="67437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1589804</xdr:colOff>
      <xdr:row>40</xdr:row>
      <xdr:rowOff>427744</xdr:rowOff>
    </xdr:from>
    <xdr:to>
      <xdr:col>16</xdr:col>
      <xdr:colOff>1714500</xdr:colOff>
      <xdr:row>41</xdr:row>
      <xdr:rowOff>247650</xdr:rowOff>
    </xdr:to>
    <xdr:sp macro="" textlink="">
      <xdr:nvSpPr>
        <xdr:cNvPr id="21" name="Flowchart: Process 20">
          <a:extLst>
            <a:ext uri="{FF2B5EF4-FFF2-40B4-BE49-F238E27FC236}">
              <a16:creationId xmlns:a16="http://schemas.microsoft.com/office/drawing/2014/main" id="{E873506E-22F3-49A4-8D9A-17CD2C502188}"/>
            </a:ext>
          </a:extLst>
        </xdr:cNvPr>
        <xdr:cNvSpPr/>
      </xdr:nvSpPr>
      <xdr:spPr>
        <a:xfrm>
          <a:off x="20434064" y="30481024"/>
          <a:ext cx="3153646" cy="608576"/>
        </a:xfrm>
        <a:prstGeom prst="flowChartProcess">
          <a:avLst/>
        </a:prstGeom>
        <a:no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INSPECTION </a:t>
          </a:r>
          <a:endParaRPr lang="en-US" sz="1600" b="1">
            <a:solidFill>
              <a:schemeClr val="tx1"/>
            </a:solidFill>
          </a:endParaRPr>
        </a:p>
      </xdr:txBody>
    </xdr:sp>
    <xdr:clientData/>
  </xdr:twoCellAnchor>
  <xdr:twoCellAnchor>
    <xdr:from>
      <xdr:col>19</xdr:col>
      <xdr:colOff>723900</xdr:colOff>
      <xdr:row>3</xdr:row>
      <xdr:rowOff>457200</xdr:rowOff>
    </xdr:from>
    <xdr:to>
      <xdr:col>19</xdr:col>
      <xdr:colOff>857250</xdr:colOff>
      <xdr:row>43</xdr:row>
      <xdr:rowOff>476250</xdr:rowOff>
    </xdr:to>
    <xdr:cxnSp macro="">
      <xdr:nvCxnSpPr>
        <xdr:cNvPr id="22" name="Straight Connector 21">
          <a:extLst>
            <a:ext uri="{FF2B5EF4-FFF2-40B4-BE49-F238E27FC236}">
              <a16:creationId xmlns:a16="http://schemas.microsoft.com/office/drawing/2014/main" id="{DD129A1A-40D8-4F03-83C1-63763B0D64C0}"/>
            </a:ext>
          </a:extLst>
        </xdr:cNvPr>
        <xdr:cNvCxnSpPr/>
      </xdr:nvCxnSpPr>
      <xdr:spPr>
        <a:xfrm>
          <a:off x="27070050" y="1333500"/>
          <a:ext cx="133350" cy="31562040"/>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38100</xdr:colOff>
      <xdr:row>19</xdr:row>
      <xdr:rowOff>361950</xdr:rowOff>
    </xdr:from>
    <xdr:to>
      <xdr:col>19</xdr:col>
      <xdr:colOff>762000</xdr:colOff>
      <xdr:row>19</xdr:row>
      <xdr:rowOff>361950</xdr:rowOff>
    </xdr:to>
    <xdr:cxnSp macro="">
      <xdr:nvCxnSpPr>
        <xdr:cNvPr id="23" name="Straight Arrow Connector 22">
          <a:extLst>
            <a:ext uri="{FF2B5EF4-FFF2-40B4-BE49-F238E27FC236}">
              <a16:creationId xmlns:a16="http://schemas.microsoft.com/office/drawing/2014/main" id="{73DE8825-CDCB-497A-B25D-48B40C9B0F33}"/>
            </a:ext>
          </a:extLst>
        </xdr:cNvPr>
        <xdr:cNvCxnSpPr/>
      </xdr:nvCxnSpPr>
      <xdr:spPr>
        <a:xfrm flipH="1">
          <a:off x="26384250" y="13856970"/>
          <a:ext cx="723900" cy="0"/>
        </a:xfrm>
        <a:prstGeom prst="straightConnector1">
          <a:avLst/>
        </a:prstGeom>
        <a:ln w="38100">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27214</xdr:colOff>
      <xdr:row>3</xdr:row>
      <xdr:rowOff>511629</xdr:rowOff>
    </xdr:from>
    <xdr:to>
      <xdr:col>13</xdr:col>
      <xdr:colOff>38101</xdr:colOff>
      <xdr:row>42</xdr:row>
      <xdr:rowOff>476250</xdr:rowOff>
    </xdr:to>
    <xdr:cxnSp macro="">
      <xdr:nvCxnSpPr>
        <xdr:cNvPr id="24" name="Straight Connector 23">
          <a:extLst>
            <a:ext uri="{FF2B5EF4-FFF2-40B4-BE49-F238E27FC236}">
              <a16:creationId xmlns:a16="http://schemas.microsoft.com/office/drawing/2014/main" id="{6163E894-4C30-4002-B2CA-F52ED7E2C5E0}"/>
            </a:ext>
          </a:extLst>
        </xdr:cNvPr>
        <xdr:cNvCxnSpPr/>
      </xdr:nvCxnSpPr>
      <xdr:spPr>
        <a:xfrm>
          <a:off x="16989334" y="1387929"/>
          <a:ext cx="10887" cy="30718941"/>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38100</xdr:colOff>
      <xdr:row>19</xdr:row>
      <xdr:rowOff>57150</xdr:rowOff>
    </xdr:from>
    <xdr:to>
      <xdr:col>14</xdr:col>
      <xdr:colOff>19050</xdr:colOff>
      <xdr:row>19</xdr:row>
      <xdr:rowOff>76200</xdr:rowOff>
    </xdr:to>
    <xdr:cxnSp macro="">
      <xdr:nvCxnSpPr>
        <xdr:cNvPr id="25" name="Straight Arrow Connector 24">
          <a:extLst>
            <a:ext uri="{FF2B5EF4-FFF2-40B4-BE49-F238E27FC236}">
              <a16:creationId xmlns:a16="http://schemas.microsoft.com/office/drawing/2014/main" id="{89FE135F-ADDF-4DDA-92A6-25A81FAB1C56}"/>
            </a:ext>
          </a:extLst>
        </xdr:cNvPr>
        <xdr:cNvCxnSpPr/>
      </xdr:nvCxnSpPr>
      <xdr:spPr>
        <a:xfrm>
          <a:off x="17000220" y="13552170"/>
          <a:ext cx="1223010" cy="19050"/>
        </a:xfrm>
        <a:prstGeom prst="straightConnector1">
          <a:avLst/>
        </a:prstGeom>
        <a:ln w="38100">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10885</xdr:colOff>
      <xdr:row>3</xdr:row>
      <xdr:rowOff>478971</xdr:rowOff>
    </xdr:from>
    <xdr:to>
      <xdr:col>13</xdr:col>
      <xdr:colOff>27214</xdr:colOff>
      <xdr:row>3</xdr:row>
      <xdr:rowOff>489857</xdr:rowOff>
    </xdr:to>
    <xdr:cxnSp macro="">
      <xdr:nvCxnSpPr>
        <xdr:cNvPr id="26" name="Straight Connector 25">
          <a:extLst>
            <a:ext uri="{FF2B5EF4-FFF2-40B4-BE49-F238E27FC236}">
              <a16:creationId xmlns:a16="http://schemas.microsoft.com/office/drawing/2014/main" id="{55E4BB7E-ADE5-48B8-A22C-0B6B4B6314CA}"/>
            </a:ext>
          </a:extLst>
        </xdr:cNvPr>
        <xdr:cNvCxnSpPr/>
      </xdr:nvCxnSpPr>
      <xdr:spPr>
        <a:xfrm>
          <a:off x="12172405" y="1355271"/>
          <a:ext cx="4816929" cy="10886"/>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38101</xdr:colOff>
      <xdr:row>42</xdr:row>
      <xdr:rowOff>476250</xdr:rowOff>
    </xdr:from>
    <xdr:to>
      <xdr:col>13</xdr:col>
      <xdr:colOff>38101</xdr:colOff>
      <xdr:row>42</xdr:row>
      <xdr:rowOff>485342</xdr:rowOff>
    </xdr:to>
    <xdr:cxnSp macro="">
      <xdr:nvCxnSpPr>
        <xdr:cNvPr id="27" name="Straight Connector 26">
          <a:extLst>
            <a:ext uri="{FF2B5EF4-FFF2-40B4-BE49-F238E27FC236}">
              <a16:creationId xmlns:a16="http://schemas.microsoft.com/office/drawing/2014/main" id="{12A1C0D0-24A8-4710-BF6E-9AD5D701B4DE}"/>
            </a:ext>
          </a:extLst>
        </xdr:cNvPr>
        <xdr:cNvCxnSpPr/>
      </xdr:nvCxnSpPr>
      <xdr:spPr>
        <a:xfrm>
          <a:off x="12199621" y="32106870"/>
          <a:ext cx="4800600" cy="9092"/>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685800</xdr:colOff>
      <xdr:row>3</xdr:row>
      <xdr:rowOff>438150</xdr:rowOff>
    </xdr:from>
    <xdr:to>
      <xdr:col>24</xdr:col>
      <xdr:colOff>19050</xdr:colOff>
      <xdr:row>3</xdr:row>
      <xdr:rowOff>448108</xdr:rowOff>
    </xdr:to>
    <xdr:cxnSp macro="">
      <xdr:nvCxnSpPr>
        <xdr:cNvPr id="28" name="Straight Connector 27">
          <a:extLst>
            <a:ext uri="{FF2B5EF4-FFF2-40B4-BE49-F238E27FC236}">
              <a16:creationId xmlns:a16="http://schemas.microsoft.com/office/drawing/2014/main" id="{41F2DEED-AE04-4AE6-B7FA-E0255F520FEF}"/>
            </a:ext>
          </a:extLst>
        </xdr:cNvPr>
        <xdr:cNvCxnSpPr/>
      </xdr:nvCxnSpPr>
      <xdr:spPr>
        <a:xfrm flipV="1">
          <a:off x="27031950" y="1314450"/>
          <a:ext cx="4552950" cy="9958"/>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19050</xdr:colOff>
      <xdr:row>43</xdr:row>
      <xdr:rowOff>457200</xdr:rowOff>
    </xdr:from>
    <xdr:to>
      <xdr:col>24</xdr:col>
      <xdr:colOff>0</xdr:colOff>
      <xdr:row>43</xdr:row>
      <xdr:rowOff>476250</xdr:rowOff>
    </xdr:to>
    <xdr:cxnSp macro="">
      <xdr:nvCxnSpPr>
        <xdr:cNvPr id="29" name="Straight Connector 28">
          <a:extLst>
            <a:ext uri="{FF2B5EF4-FFF2-40B4-BE49-F238E27FC236}">
              <a16:creationId xmlns:a16="http://schemas.microsoft.com/office/drawing/2014/main" id="{CD3BFC13-524E-4272-9C2B-364FA3407374}"/>
            </a:ext>
          </a:extLst>
        </xdr:cNvPr>
        <xdr:cNvCxnSpPr/>
      </xdr:nvCxnSpPr>
      <xdr:spPr>
        <a:xfrm flipV="1">
          <a:off x="27336750" y="32876490"/>
          <a:ext cx="4229100" cy="19050"/>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457200</xdr:colOff>
      <xdr:row>6</xdr:row>
      <xdr:rowOff>285750</xdr:rowOff>
    </xdr:from>
    <xdr:to>
      <xdr:col>18</xdr:col>
      <xdr:colOff>190500</xdr:colOff>
      <xdr:row>12</xdr:row>
      <xdr:rowOff>514350</xdr:rowOff>
    </xdr:to>
    <xdr:pic>
      <xdr:nvPicPr>
        <xdr:cNvPr id="30" name="Picture 29">
          <a:extLst>
            <a:ext uri="{FF2B5EF4-FFF2-40B4-BE49-F238E27FC236}">
              <a16:creationId xmlns:a16="http://schemas.microsoft.com/office/drawing/2014/main" id="{8EBD1B98-59D3-4144-B1DB-1D9D9D53FFFB}"/>
            </a:ext>
          </a:extLst>
        </xdr:cNvPr>
        <xdr:cNvPicPr>
          <a:picLocks noChangeAspect="1"/>
        </xdr:cNvPicPr>
      </xdr:nvPicPr>
      <xdr:blipFill>
        <a:blip xmlns:r="http://schemas.openxmlformats.org/officeDocument/2006/relationships" r:embed="rId2"/>
        <a:stretch>
          <a:fillRect/>
        </a:stretch>
      </xdr:blipFill>
      <xdr:spPr>
        <a:xfrm>
          <a:off x="18661380" y="3528060"/>
          <a:ext cx="7235190" cy="4960620"/>
        </a:xfrm>
        <a:prstGeom prst="rect">
          <a:avLst/>
        </a:prstGeom>
      </xdr:spPr>
    </xdr:pic>
    <xdr:clientData/>
  </xdr:twoCellAnchor>
  <xdr:twoCellAnchor>
    <xdr:from>
      <xdr:col>4</xdr:col>
      <xdr:colOff>228600</xdr:colOff>
      <xdr:row>3</xdr:row>
      <xdr:rowOff>76201</xdr:rowOff>
    </xdr:from>
    <xdr:to>
      <xdr:col>4</xdr:col>
      <xdr:colOff>1085849</xdr:colOff>
      <xdr:row>3</xdr:row>
      <xdr:rowOff>723900</xdr:rowOff>
    </xdr:to>
    <xdr:pic>
      <xdr:nvPicPr>
        <xdr:cNvPr id="31" name="Picture 30">
          <a:extLst>
            <a:ext uri="{FF2B5EF4-FFF2-40B4-BE49-F238E27FC236}">
              <a16:creationId xmlns:a16="http://schemas.microsoft.com/office/drawing/2014/main" id="{8AB426E0-BB74-41D9-A0D2-2D5156931E67}"/>
            </a:ext>
          </a:extLst>
        </xdr:cNvPr>
        <xdr:cNvPicPr>
          <a:picLocks noChangeAspect="1"/>
        </xdr:cNvPicPr>
      </xdr:nvPicPr>
      <xdr:blipFill>
        <a:blip xmlns:r="http://schemas.openxmlformats.org/officeDocument/2006/relationships" r:embed="rId3"/>
        <a:stretch>
          <a:fillRect/>
        </a:stretch>
      </xdr:blipFill>
      <xdr:spPr>
        <a:xfrm>
          <a:off x="6050280" y="952501"/>
          <a:ext cx="857249" cy="647699"/>
        </a:xfrm>
        <a:prstGeom prst="rect">
          <a:avLst/>
        </a:prstGeom>
      </xdr:spPr>
    </xdr:pic>
    <xdr:clientData/>
  </xdr:twoCellAnchor>
  <xdr:twoCellAnchor>
    <xdr:from>
      <xdr:col>4</xdr:col>
      <xdr:colOff>114300</xdr:colOff>
      <xdr:row>4</xdr:row>
      <xdr:rowOff>76200</xdr:rowOff>
    </xdr:from>
    <xdr:to>
      <xdr:col>4</xdr:col>
      <xdr:colOff>1028700</xdr:colOff>
      <xdr:row>4</xdr:row>
      <xdr:rowOff>723900</xdr:rowOff>
    </xdr:to>
    <xdr:pic>
      <xdr:nvPicPr>
        <xdr:cNvPr id="32" name="Picture 31">
          <a:extLst>
            <a:ext uri="{FF2B5EF4-FFF2-40B4-BE49-F238E27FC236}">
              <a16:creationId xmlns:a16="http://schemas.microsoft.com/office/drawing/2014/main" id="{DF5466D7-5FCA-40E8-97CA-618D2429D3CD}"/>
            </a:ext>
          </a:extLst>
        </xdr:cNvPr>
        <xdr:cNvPicPr>
          <a:picLocks noChangeAspect="1"/>
        </xdr:cNvPicPr>
      </xdr:nvPicPr>
      <xdr:blipFill>
        <a:blip xmlns:r="http://schemas.openxmlformats.org/officeDocument/2006/relationships" r:embed="rId4"/>
        <a:stretch>
          <a:fillRect/>
        </a:stretch>
      </xdr:blipFill>
      <xdr:spPr>
        <a:xfrm>
          <a:off x="5935980" y="1741170"/>
          <a:ext cx="914400" cy="647700"/>
        </a:xfrm>
        <a:prstGeom prst="rect">
          <a:avLst/>
        </a:prstGeom>
      </xdr:spPr>
    </xdr:pic>
    <xdr:clientData/>
  </xdr:twoCellAnchor>
  <xdr:twoCellAnchor>
    <xdr:from>
      <xdr:col>4</xdr:col>
      <xdr:colOff>152400</xdr:colOff>
      <xdr:row>5</xdr:row>
      <xdr:rowOff>38100</xdr:rowOff>
    </xdr:from>
    <xdr:to>
      <xdr:col>4</xdr:col>
      <xdr:colOff>1123950</xdr:colOff>
      <xdr:row>5</xdr:row>
      <xdr:rowOff>762000</xdr:rowOff>
    </xdr:to>
    <xdr:pic>
      <xdr:nvPicPr>
        <xdr:cNvPr id="33" name="Picture 32">
          <a:extLst>
            <a:ext uri="{FF2B5EF4-FFF2-40B4-BE49-F238E27FC236}">
              <a16:creationId xmlns:a16="http://schemas.microsoft.com/office/drawing/2014/main" id="{4E757446-7439-4788-9ECF-113D101A2050}"/>
            </a:ext>
          </a:extLst>
        </xdr:cNvPr>
        <xdr:cNvPicPr>
          <a:picLocks noChangeAspect="1"/>
        </xdr:cNvPicPr>
      </xdr:nvPicPr>
      <xdr:blipFill>
        <a:blip xmlns:r="http://schemas.openxmlformats.org/officeDocument/2006/relationships" r:embed="rId5"/>
        <a:stretch>
          <a:fillRect/>
        </a:stretch>
      </xdr:blipFill>
      <xdr:spPr>
        <a:xfrm>
          <a:off x="5974080" y="2491740"/>
          <a:ext cx="971550" cy="723900"/>
        </a:xfrm>
        <a:prstGeom prst="rect">
          <a:avLst/>
        </a:prstGeom>
      </xdr:spPr>
    </xdr:pic>
    <xdr:clientData/>
  </xdr:twoCellAnchor>
  <xdr:twoCellAnchor>
    <xdr:from>
      <xdr:col>4</xdr:col>
      <xdr:colOff>133350</xdr:colOff>
      <xdr:row>6</xdr:row>
      <xdr:rowOff>76200</xdr:rowOff>
    </xdr:from>
    <xdr:to>
      <xdr:col>4</xdr:col>
      <xdr:colOff>1219200</xdr:colOff>
      <xdr:row>6</xdr:row>
      <xdr:rowOff>761999</xdr:rowOff>
    </xdr:to>
    <xdr:pic>
      <xdr:nvPicPr>
        <xdr:cNvPr id="34" name="Picture 33">
          <a:extLst>
            <a:ext uri="{FF2B5EF4-FFF2-40B4-BE49-F238E27FC236}">
              <a16:creationId xmlns:a16="http://schemas.microsoft.com/office/drawing/2014/main" id="{EE544554-529B-4D35-A215-FA2F020BA983}"/>
            </a:ext>
          </a:extLst>
        </xdr:cNvPr>
        <xdr:cNvPicPr>
          <a:picLocks noChangeAspect="1"/>
        </xdr:cNvPicPr>
      </xdr:nvPicPr>
      <xdr:blipFill>
        <a:blip xmlns:r="http://schemas.openxmlformats.org/officeDocument/2006/relationships" r:embed="rId6"/>
        <a:stretch>
          <a:fillRect/>
        </a:stretch>
      </xdr:blipFill>
      <xdr:spPr>
        <a:xfrm>
          <a:off x="5955030" y="3318510"/>
          <a:ext cx="1085850" cy="685799"/>
        </a:xfrm>
        <a:prstGeom prst="rect">
          <a:avLst/>
        </a:prstGeom>
      </xdr:spPr>
    </xdr:pic>
    <xdr:clientData/>
  </xdr:twoCellAnchor>
  <xdr:twoCellAnchor editAs="oneCell">
    <xdr:from>
      <xdr:col>4</xdr:col>
      <xdr:colOff>171450</xdr:colOff>
      <xdr:row>7</xdr:row>
      <xdr:rowOff>76199</xdr:rowOff>
    </xdr:from>
    <xdr:to>
      <xdr:col>4</xdr:col>
      <xdr:colOff>1123950</xdr:colOff>
      <xdr:row>7</xdr:row>
      <xdr:rowOff>685800</xdr:rowOff>
    </xdr:to>
    <xdr:pic>
      <xdr:nvPicPr>
        <xdr:cNvPr id="35" name="Picture 34">
          <a:extLst>
            <a:ext uri="{FF2B5EF4-FFF2-40B4-BE49-F238E27FC236}">
              <a16:creationId xmlns:a16="http://schemas.microsoft.com/office/drawing/2014/main" id="{FD5CF80B-00FD-490B-9DD7-F0569939941D}"/>
            </a:ext>
          </a:extLst>
        </xdr:cNvPr>
        <xdr:cNvPicPr>
          <a:picLocks noChangeAspect="1"/>
        </xdr:cNvPicPr>
      </xdr:nvPicPr>
      <xdr:blipFill>
        <a:blip xmlns:r="http://schemas.openxmlformats.org/officeDocument/2006/relationships" r:embed="rId7"/>
        <a:stretch>
          <a:fillRect/>
        </a:stretch>
      </xdr:blipFill>
      <xdr:spPr>
        <a:xfrm>
          <a:off x="5993130" y="4107179"/>
          <a:ext cx="952500" cy="609601"/>
        </a:xfrm>
        <a:prstGeom prst="rect">
          <a:avLst/>
        </a:prstGeom>
      </xdr:spPr>
    </xdr:pic>
    <xdr:clientData/>
  </xdr:twoCellAnchor>
  <xdr:twoCellAnchor editAs="oneCell">
    <xdr:from>
      <xdr:col>4</xdr:col>
      <xdr:colOff>232446</xdr:colOff>
      <xdr:row>8</xdr:row>
      <xdr:rowOff>109732</xdr:rowOff>
    </xdr:from>
    <xdr:to>
      <xdr:col>4</xdr:col>
      <xdr:colOff>1181100</xdr:colOff>
      <xdr:row>9</xdr:row>
      <xdr:rowOff>1359</xdr:rowOff>
    </xdr:to>
    <xdr:pic>
      <xdr:nvPicPr>
        <xdr:cNvPr id="36" name="Picture 35">
          <a:extLst>
            <a:ext uri="{FF2B5EF4-FFF2-40B4-BE49-F238E27FC236}">
              <a16:creationId xmlns:a16="http://schemas.microsoft.com/office/drawing/2014/main" id="{E25087D9-B858-42FB-B9CF-9BF5C6E9A03E}"/>
            </a:ext>
          </a:extLst>
        </xdr:cNvPr>
        <xdr:cNvPicPr>
          <a:picLocks noChangeAspect="1"/>
        </xdr:cNvPicPr>
      </xdr:nvPicPr>
      <xdr:blipFill>
        <a:blip xmlns:r="http://schemas.openxmlformats.org/officeDocument/2006/relationships" r:embed="rId8"/>
        <a:stretch>
          <a:fillRect/>
        </a:stretch>
      </xdr:blipFill>
      <xdr:spPr>
        <a:xfrm rot="5400000">
          <a:off x="6188304" y="4795204"/>
          <a:ext cx="680297" cy="948654"/>
        </a:xfrm>
        <a:prstGeom prst="rect">
          <a:avLst/>
        </a:prstGeom>
      </xdr:spPr>
    </xdr:pic>
    <xdr:clientData/>
  </xdr:twoCellAnchor>
  <xdr:oneCellAnchor>
    <xdr:from>
      <xdr:col>4</xdr:col>
      <xdr:colOff>232446</xdr:colOff>
      <xdr:row>9</xdr:row>
      <xdr:rowOff>109732</xdr:rowOff>
    </xdr:from>
    <xdr:ext cx="948654" cy="690367"/>
    <xdr:pic>
      <xdr:nvPicPr>
        <xdr:cNvPr id="37" name="Picture 36">
          <a:extLst>
            <a:ext uri="{FF2B5EF4-FFF2-40B4-BE49-F238E27FC236}">
              <a16:creationId xmlns:a16="http://schemas.microsoft.com/office/drawing/2014/main" id="{F1F3D3E9-7E74-45B1-BC65-71A81DAA31BA}"/>
            </a:ext>
          </a:extLst>
        </xdr:cNvPr>
        <xdr:cNvPicPr>
          <a:picLocks noChangeAspect="1"/>
        </xdr:cNvPicPr>
      </xdr:nvPicPr>
      <xdr:blipFill>
        <a:blip xmlns:r="http://schemas.openxmlformats.org/officeDocument/2006/relationships" r:embed="rId8"/>
        <a:stretch>
          <a:fillRect/>
        </a:stretch>
      </xdr:blipFill>
      <xdr:spPr>
        <a:xfrm rot="5400000">
          <a:off x="6183269" y="5588909"/>
          <a:ext cx="690367" cy="948654"/>
        </a:xfrm>
        <a:prstGeom prst="rect">
          <a:avLst/>
        </a:prstGeom>
      </xdr:spPr>
    </xdr:pic>
    <xdr:clientData/>
  </xdr:oneCellAnchor>
  <xdr:twoCellAnchor editAs="oneCell">
    <xdr:from>
      <xdr:col>4</xdr:col>
      <xdr:colOff>171451</xdr:colOff>
      <xdr:row>10</xdr:row>
      <xdr:rowOff>95250</xdr:rowOff>
    </xdr:from>
    <xdr:to>
      <xdr:col>4</xdr:col>
      <xdr:colOff>1028701</xdr:colOff>
      <xdr:row>10</xdr:row>
      <xdr:rowOff>688732</xdr:rowOff>
    </xdr:to>
    <xdr:pic>
      <xdr:nvPicPr>
        <xdr:cNvPr id="38" name="Picture 37">
          <a:extLst>
            <a:ext uri="{FF2B5EF4-FFF2-40B4-BE49-F238E27FC236}">
              <a16:creationId xmlns:a16="http://schemas.microsoft.com/office/drawing/2014/main" id="{125EC1BD-AC89-4473-B0C4-12F8BF0FF0E6}"/>
            </a:ext>
          </a:extLst>
        </xdr:cNvPr>
        <xdr:cNvPicPr>
          <a:picLocks noChangeAspect="1"/>
        </xdr:cNvPicPr>
      </xdr:nvPicPr>
      <xdr:blipFill>
        <a:blip xmlns:r="http://schemas.openxmlformats.org/officeDocument/2006/relationships" r:embed="rId9"/>
        <a:stretch>
          <a:fillRect/>
        </a:stretch>
      </xdr:blipFill>
      <xdr:spPr>
        <a:xfrm>
          <a:off x="5993131" y="6492240"/>
          <a:ext cx="857250" cy="593482"/>
        </a:xfrm>
        <a:prstGeom prst="rect">
          <a:avLst/>
        </a:prstGeom>
      </xdr:spPr>
    </xdr:pic>
    <xdr:clientData/>
  </xdr:twoCellAnchor>
  <xdr:twoCellAnchor editAs="oneCell">
    <xdr:from>
      <xdr:col>4</xdr:col>
      <xdr:colOff>228599</xdr:colOff>
      <xdr:row>11</xdr:row>
      <xdr:rowOff>95249</xdr:rowOff>
    </xdr:from>
    <xdr:to>
      <xdr:col>4</xdr:col>
      <xdr:colOff>1104900</xdr:colOff>
      <xdr:row>11</xdr:row>
      <xdr:rowOff>723900</xdr:rowOff>
    </xdr:to>
    <xdr:pic>
      <xdr:nvPicPr>
        <xdr:cNvPr id="39" name="Picture 38">
          <a:extLst>
            <a:ext uri="{FF2B5EF4-FFF2-40B4-BE49-F238E27FC236}">
              <a16:creationId xmlns:a16="http://schemas.microsoft.com/office/drawing/2014/main" id="{D0F2E273-683C-4C87-8AC3-08CFA49B4FA9}"/>
            </a:ext>
          </a:extLst>
        </xdr:cNvPr>
        <xdr:cNvPicPr>
          <a:picLocks noChangeAspect="1"/>
        </xdr:cNvPicPr>
      </xdr:nvPicPr>
      <xdr:blipFill>
        <a:blip xmlns:r="http://schemas.openxmlformats.org/officeDocument/2006/relationships" r:embed="rId10"/>
        <a:stretch>
          <a:fillRect/>
        </a:stretch>
      </xdr:blipFill>
      <xdr:spPr>
        <a:xfrm>
          <a:off x="6050279" y="7280909"/>
          <a:ext cx="876301" cy="628651"/>
        </a:xfrm>
        <a:prstGeom prst="rect">
          <a:avLst/>
        </a:prstGeom>
      </xdr:spPr>
    </xdr:pic>
    <xdr:clientData/>
  </xdr:twoCellAnchor>
  <xdr:twoCellAnchor editAs="oneCell">
    <xdr:from>
      <xdr:col>4</xdr:col>
      <xdr:colOff>95250</xdr:colOff>
      <xdr:row>12</xdr:row>
      <xdr:rowOff>114300</xdr:rowOff>
    </xdr:from>
    <xdr:to>
      <xdr:col>4</xdr:col>
      <xdr:colOff>1066800</xdr:colOff>
      <xdr:row>12</xdr:row>
      <xdr:rowOff>704850</xdr:rowOff>
    </xdr:to>
    <xdr:pic>
      <xdr:nvPicPr>
        <xdr:cNvPr id="40" name="Picture 39">
          <a:extLst>
            <a:ext uri="{FF2B5EF4-FFF2-40B4-BE49-F238E27FC236}">
              <a16:creationId xmlns:a16="http://schemas.microsoft.com/office/drawing/2014/main" id="{201E5D3F-9FD8-4192-A319-90B39CC9595F}"/>
            </a:ext>
          </a:extLst>
        </xdr:cNvPr>
        <xdr:cNvPicPr>
          <a:picLocks noChangeAspect="1"/>
        </xdr:cNvPicPr>
      </xdr:nvPicPr>
      <xdr:blipFill>
        <a:blip xmlns:r="http://schemas.openxmlformats.org/officeDocument/2006/relationships" r:embed="rId11"/>
        <a:stretch>
          <a:fillRect/>
        </a:stretch>
      </xdr:blipFill>
      <xdr:spPr>
        <a:xfrm>
          <a:off x="5916930" y="8088630"/>
          <a:ext cx="971550" cy="590550"/>
        </a:xfrm>
        <a:prstGeom prst="rect">
          <a:avLst/>
        </a:prstGeom>
      </xdr:spPr>
    </xdr:pic>
    <xdr:clientData/>
  </xdr:twoCellAnchor>
  <xdr:twoCellAnchor editAs="oneCell">
    <xdr:from>
      <xdr:col>4</xdr:col>
      <xdr:colOff>152400</xdr:colOff>
      <xdr:row>13</xdr:row>
      <xdr:rowOff>95251</xdr:rowOff>
    </xdr:from>
    <xdr:to>
      <xdr:col>4</xdr:col>
      <xdr:colOff>971550</xdr:colOff>
      <xdr:row>13</xdr:row>
      <xdr:rowOff>781050</xdr:rowOff>
    </xdr:to>
    <xdr:pic>
      <xdr:nvPicPr>
        <xdr:cNvPr id="41" name="Picture 40">
          <a:extLst>
            <a:ext uri="{FF2B5EF4-FFF2-40B4-BE49-F238E27FC236}">
              <a16:creationId xmlns:a16="http://schemas.microsoft.com/office/drawing/2014/main" id="{AA0D3611-A1C2-4523-B239-0B80B4B2934F}"/>
            </a:ext>
          </a:extLst>
        </xdr:cNvPr>
        <xdr:cNvPicPr>
          <a:picLocks noChangeAspect="1"/>
        </xdr:cNvPicPr>
      </xdr:nvPicPr>
      <xdr:blipFill>
        <a:blip xmlns:r="http://schemas.openxmlformats.org/officeDocument/2006/relationships" r:embed="rId12"/>
        <a:stretch>
          <a:fillRect/>
        </a:stretch>
      </xdr:blipFill>
      <xdr:spPr>
        <a:xfrm>
          <a:off x="5974080" y="8858251"/>
          <a:ext cx="819150" cy="685799"/>
        </a:xfrm>
        <a:prstGeom prst="rect">
          <a:avLst/>
        </a:prstGeom>
      </xdr:spPr>
    </xdr:pic>
    <xdr:clientData/>
  </xdr:twoCellAnchor>
  <xdr:twoCellAnchor editAs="oneCell">
    <xdr:from>
      <xdr:col>4</xdr:col>
      <xdr:colOff>95249</xdr:colOff>
      <xdr:row>14</xdr:row>
      <xdr:rowOff>228599</xdr:rowOff>
    </xdr:from>
    <xdr:to>
      <xdr:col>4</xdr:col>
      <xdr:colOff>1028700</xdr:colOff>
      <xdr:row>14</xdr:row>
      <xdr:rowOff>742950</xdr:rowOff>
    </xdr:to>
    <xdr:pic>
      <xdr:nvPicPr>
        <xdr:cNvPr id="42" name="Picture 41">
          <a:extLst>
            <a:ext uri="{FF2B5EF4-FFF2-40B4-BE49-F238E27FC236}">
              <a16:creationId xmlns:a16="http://schemas.microsoft.com/office/drawing/2014/main" id="{558AD750-BB7D-417F-A1C8-577B9A0A637F}"/>
            </a:ext>
          </a:extLst>
        </xdr:cNvPr>
        <xdr:cNvPicPr>
          <a:picLocks noChangeAspect="1"/>
        </xdr:cNvPicPr>
      </xdr:nvPicPr>
      <xdr:blipFill>
        <a:blip xmlns:r="http://schemas.openxmlformats.org/officeDocument/2006/relationships" r:embed="rId13"/>
        <a:stretch>
          <a:fillRect/>
        </a:stretch>
      </xdr:blipFill>
      <xdr:spPr>
        <a:xfrm>
          <a:off x="5916929" y="9780269"/>
          <a:ext cx="933451" cy="514351"/>
        </a:xfrm>
        <a:prstGeom prst="rect">
          <a:avLst/>
        </a:prstGeom>
      </xdr:spPr>
    </xdr:pic>
    <xdr:clientData/>
  </xdr:twoCellAnchor>
  <xdr:twoCellAnchor editAs="oneCell">
    <xdr:from>
      <xdr:col>4</xdr:col>
      <xdr:colOff>127512</xdr:colOff>
      <xdr:row>15</xdr:row>
      <xdr:rowOff>120140</xdr:rowOff>
    </xdr:from>
    <xdr:to>
      <xdr:col>4</xdr:col>
      <xdr:colOff>1047750</xdr:colOff>
      <xdr:row>15</xdr:row>
      <xdr:rowOff>709135</xdr:rowOff>
    </xdr:to>
    <xdr:pic>
      <xdr:nvPicPr>
        <xdr:cNvPr id="43" name="Picture 42">
          <a:extLst>
            <a:ext uri="{FF2B5EF4-FFF2-40B4-BE49-F238E27FC236}">
              <a16:creationId xmlns:a16="http://schemas.microsoft.com/office/drawing/2014/main" id="{AA303B01-E7BD-4B5C-B223-BE4310D89C22}"/>
            </a:ext>
          </a:extLst>
        </xdr:cNvPr>
        <xdr:cNvPicPr>
          <a:picLocks noChangeAspect="1"/>
        </xdr:cNvPicPr>
      </xdr:nvPicPr>
      <xdr:blipFill>
        <a:blip xmlns:r="http://schemas.openxmlformats.org/officeDocument/2006/relationships" r:embed="rId14"/>
        <a:stretch>
          <a:fillRect/>
        </a:stretch>
      </xdr:blipFill>
      <xdr:spPr>
        <a:xfrm rot="5400000">
          <a:off x="6114813" y="10294859"/>
          <a:ext cx="588995" cy="920238"/>
        </a:xfrm>
        <a:prstGeom prst="rect">
          <a:avLst/>
        </a:prstGeom>
      </xdr:spPr>
    </xdr:pic>
    <xdr:clientData/>
  </xdr:twoCellAnchor>
  <xdr:twoCellAnchor editAs="oneCell">
    <xdr:from>
      <xdr:col>4</xdr:col>
      <xdr:colOff>152400</xdr:colOff>
      <xdr:row>16</xdr:row>
      <xdr:rowOff>95250</xdr:rowOff>
    </xdr:from>
    <xdr:to>
      <xdr:col>4</xdr:col>
      <xdr:colOff>1143000</xdr:colOff>
      <xdr:row>16</xdr:row>
      <xdr:rowOff>685800</xdr:rowOff>
    </xdr:to>
    <xdr:pic>
      <xdr:nvPicPr>
        <xdr:cNvPr id="44" name="Picture 43">
          <a:extLst>
            <a:ext uri="{FF2B5EF4-FFF2-40B4-BE49-F238E27FC236}">
              <a16:creationId xmlns:a16="http://schemas.microsoft.com/office/drawing/2014/main" id="{BB8497AA-6692-446A-B804-B4D11CE7CEE4}"/>
            </a:ext>
          </a:extLst>
        </xdr:cNvPr>
        <xdr:cNvPicPr>
          <a:picLocks noChangeAspect="1"/>
        </xdr:cNvPicPr>
      </xdr:nvPicPr>
      <xdr:blipFill>
        <a:blip xmlns:r="http://schemas.openxmlformats.org/officeDocument/2006/relationships" r:embed="rId15"/>
        <a:stretch>
          <a:fillRect/>
        </a:stretch>
      </xdr:blipFill>
      <xdr:spPr>
        <a:xfrm>
          <a:off x="5974080" y="11224260"/>
          <a:ext cx="990600" cy="590550"/>
        </a:xfrm>
        <a:prstGeom prst="rect">
          <a:avLst/>
        </a:prstGeom>
      </xdr:spPr>
    </xdr:pic>
    <xdr:clientData/>
  </xdr:twoCellAnchor>
  <xdr:twoCellAnchor editAs="oneCell">
    <xdr:from>
      <xdr:col>4</xdr:col>
      <xdr:colOff>114299</xdr:colOff>
      <xdr:row>17</xdr:row>
      <xdr:rowOff>38099</xdr:rowOff>
    </xdr:from>
    <xdr:to>
      <xdr:col>4</xdr:col>
      <xdr:colOff>1009650</xdr:colOff>
      <xdr:row>17</xdr:row>
      <xdr:rowOff>723900</xdr:rowOff>
    </xdr:to>
    <xdr:pic>
      <xdr:nvPicPr>
        <xdr:cNvPr id="45" name="Picture 44">
          <a:extLst>
            <a:ext uri="{FF2B5EF4-FFF2-40B4-BE49-F238E27FC236}">
              <a16:creationId xmlns:a16="http://schemas.microsoft.com/office/drawing/2014/main" id="{723ABA06-1650-45D8-9D52-66CA735CDFB2}"/>
            </a:ext>
          </a:extLst>
        </xdr:cNvPr>
        <xdr:cNvPicPr>
          <a:picLocks noChangeAspect="1"/>
        </xdr:cNvPicPr>
      </xdr:nvPicPr>
      <xdr:blipFill>
        <a:blip xmlns:r="http://schemas.openxmlformats.org/officeDocument/2006/relationships" r:embed="rId16"/>
        <a:stretch>
          <a:fillRect/>
        </a:stretch>
      </xdr:blipFill>
      <xdr:spPr>
        <a:xfrm>
          <a:off x="5935979" y="11955779"/>
          <a:ext cx="895351" cy="685801"/>
        </a:xfrm>
        <a:prstGeom prst="rect">
          <a:avLst/>
        </a:prstGeom>
      </xdr:spPr>
    </xdr:pic>
    <xdr:clientData/>
  </xdr:twoCellAnchor>
  <xdr:twoCellAnchor editAs="oneCell">
    <xdr:from>
      <xdr:col>4</xdr:col>
      <xdr:colOff>152400</xdr:colOff>
      <xdr:row>18</xdr:row>
      <xdr:rowOff>76199</xdr:rowOff>
    </xdr:from>
    <xdr:to>
      <xdr:col>4</xdr:col>
      <xdr:colOff>1123950</xdr:colOff>
      <xdr:row>18</xdr:row>
      <xdr:rowOff>647700</xdr:rowOff>
    </xdr:to>
    <xdr:pic>
      <xdr:nvPicPr>
        <xdr:cNvPr id="46" name="Picture 45">
          <a:extLst>
            <a:ext uri="{FF2B5EF4-FFF2-40B4-BE49-F238E27FC236}">
              <a16:creationId xmlns:a16="http://schemas.microsoft.com/office/drawing/2014/main" id="{2244E45C-C5FB-4A58-BE1A-A1330A072D86}"/>
            </a:ext>
          </a:extLst>
        </xdr:cNvPr>
        <xdr:cNvPicPr>
          <a:picLocks noChangeAspect="1"/>
        </xdr:cNvPicPr>
      </xdr:nvPicPr>
      <xdr:blipFill>
        <a:blip xmlns:r="http://schemas.openxmlformats.org/officeDocument/2006/relationships" r:embed="rId17"/>
        <a:stretch>
          <a:fillRect/>
        </a:stretch>
      </xdr:blipFill>
      <xdr:spPr>
        <a:xfrm>
          <a:off x="5974080" y="12782549"/>
          <a:ext cx="971550" cy="571501"/>
        </a:xfrm>
        <a:prstGeom prst="rect">
          <a:avLst/>
        </a:prstGeom>
      </xdr:spPr>
    </xdr:pic>
    <xdr:clientData/>
  </xdr:twoCellAnchor>
  <xdr:twoCellAnchor editAs="oneCell">
    <xdr:from>
      <xdr:col>4</xdr:col>
      <xdr:colOff>118094</xdr:colOff>
      <xdr:row>19</xdr:row>
      <xdr:rowOff>67046</xdr:rowOff>
    </xdr:from>
    <xdr:to>
      <xdr:col>4</xdr:col>
      <xdr:colOff>1149350</xdr:colOff>
      <xdr:row>19</xdr:row>
      <xdr:rowOff>685800</xdr:rowOff>
    </xdr:to>
    <xdr:pic>
      <xdr:nvPicPr>
        <xdr:cNvPr id="47" name="Picture 46">
          <a:extLst>
            <a:ext uri="{FF2B5EF4-FFF2-40B4-BE49-F238E27FC236}">
              <a16:creationId xmlns:a16="http://schemas.microsoft.com/office/drawing/2014/main" id="{B73998C5-561F-40AC-B96C-3C5139211182}"/>
            </a:ext>
          </a:extLst>
        </xdr:cNvPr>
        <xdr:cNvPicPr>
          <a:picLocks noChangeAspect="1"/>
        </xdr:cNvPicPr>
      </xdr:nvPicPr>
      <xdr:blipFill>
        <a:blip xmlns:r="http://schemas.openxmlformats.org/officeDocument/2006/relationships" r:embed="rId18"/>
        <a:stretch>
          <a:fillRect/>
        </a:stretch>
      </xdr:blipFill>
      <xdr:spPr>
        <a:xfrm>
          <a:off x="5939774" y="13562066"/>
          <a:ext cx="1031256" cy="618754"/>
        </a:xfrm>
        <a:prstGeom prst="rect">
          <a:avLst/>
        </a:prstGeom>
      </xdr:spPr>
    </xdr:pic>
    <xdr:clientData/>
  </xdr:twoCellAnchor>
  <xdr:twoCellAnchor editAs="oneCell">
    <xdr:from>
      <xdr:col>4</xdr:col>
      <xdr:colOff>114299</xdr:colOff>
      <xdr:row>20</xdr:row>
      <xdr:rowOff>133349</xdr:rowOff>
    </xdr:from>
    <xdr:to>
      <xdr:col>4</xdr:col>
      <xdr:colOff>1085850</xdr:colOff>
      <xdr:row>20</xdr:row>
      <xdr:rowOff>685800</xdr:rowOff>
    </xdr:to>
    <xdr:pic>
      <xdr:nvPicPr>
        <xdr:cNvPr id="48" name="Picture 47">
          <a:extLst>
            <a:ext uri="{FF2B5EF4-FFF2-40B4-BE49-F238E27FC236}">
              <a16:creationId xmlns:a16="http://schemas.microsoft.com/office/drawing/2014/main" id="{020CF658-6761-42D3-8D29-1E71FCD123A2}"/>
            </a:ext>
          </a:extLst>
        </xdr:cNvPr>
        <xdr:cNvPicPr>
          <a:picLocks noChangeAspect="1"/>
        </xdr:cNvPicPr>
      </xdr:nvPicPr>
      <xdr:blipFill>
        <a:blip xmlns:r="http://schemas.openxmlformats.org/officeDocument/2006/relationships" r:embed="rId19"/>
        <a:stretch>
          <a:fillRect/>
        </a:stretch>
      </xdr:blipFill>
      <xdr:spPr>
        <a:xfrm>
          <a:off x="5935979" y="14417039"/>
          <a:ext cx="971551" cy="552451"/>
        </a:xfrm>
        <a:prstGeom prst="rect">
          <a:avLst/>
        </a:prstGeom>
      </xdr:spPr>
    </xdr:pic>
    <xdr:clientData/>
  </xdr:twoCellAnchor>
  <xdr:twoCellAnchor editAs="oneCell">
    <xdr:from>
      <xdr:col>4</xdr:col>
      <xdr:colOff>133349</xdr:colOff>
      <xdr:row>21</xdr:row>
      <xdr:rowOff>1</xdr:rowOff>
    </xdr:from>
    <xdr:to>
      <xdr:col>4</xdr:col>
      <xdr:colOff>952500</xdr:colOff>
      <xdr:row>21</xdr:row>
      <xdr:rowOff>676681</xdr:rowOff>
    </xdr:to>
    <xdr:pic>
      <xdr:nvPicPr>
        <xdr:cNvPr id="49" name="Picture 48">
          <a:extLst>
            <a:ext uri="{FF2B5EF4-FFF2-40B4-BE49-F238E27FC236}">
              <a16:creationId xmlns:a16="http://schemas.microsoft.com/office/drawing/2014/main" id="{36086DC6-15FB-42F4-B284-44FF4E311AE7}"/>
            </a:ext>
          </a:extLst>
        </xdr:cNvPr>
        <xdr:cNvPicPr>
          <a:picLocks noChangeAspect="1"/>
        </xdr:cNvPicPr>
      </xdr:nvPicPr>
      <xdr:blipFill>
        <a:blip xmlns:r="http://schemas.openxmlformats.org/officeDocument/2006/relationships" r:embed="rId20"/>
        <a:stretch>
          <a:fillRect/>
        </a:stretch>
      </xdr:blipFill>
      <xdr:spPr>
        <a:xfrm>
          <a:off x="5955029" y="15072361"/>
          <a:ext cx="819151" cy="676680"/>
        </a:xfrm>
        <a:prstGeom prst="rect">
          <a:avLst/>
        </a:prstGeom>
      </xdr:spPr>
    </xdr:pic>
    <xdr:clientData/>
  </xdr:twoCellAnchor>
  <xdr:twoCellAnchor editAs="oneCell">
    <xdr:from>
      <xdr:col>4</xdr:col>
      <xdr:colOff>133350</xdr:colOff>
      <xdr:row>22</xdr:row>
      <xdr:rowOff>38100</xdr:rowOff>
    </xdr:from>
    <xdr:to>
      <xdr:col>4</xdr:col>
      <xdr:colOff>971550</xdr:colOff>
      <xdr:row>22</xdr:row>
      <xdr:rowOff>704850</xdr:rowOff>
    </xdr:to>
    <xdr:pic>
      <xdr:nvPicPr>
        <xdr:cNvPr id="50" name="Picture 49">
          <a:extLst>
            <a:ext uri="{FF2B5EF4-FFF2-40B4-BE49-F238E27FC236}">
              <a16:creationId xmlns:a16="http://schemas.microsoft.com/office/drawing/2014/main" id="{394B9C43-6BC8-4812-B474-728EE58B1791}"/>
            </a:ext>
          </a:extLst>
        </xdr:cNvPr>
        <xdr:cNvPicPr>
          <a:picLocks noChangeAspect="1"/>
        </xdr:cNvPicPr>
      </xdr:nvPicPr>
      <xdr:blipFill>
        <a:blip xmlns:r="http://schemas.openxmlformats.org/officeDocument/2006/relationships" r:embed="rId21"/>
        <a:stretch>
          <a:fillRect/>
        </a:stretch>
      </xdr:blipFill>
      <xdr:spPr>
        <a:xfrm>
          <a:off x="5955030" y="15899130"/>
          <a:ext cx="838200" cy="666750"/>
        </a:xfrm>
        <a:prstGeom prst="rect">
          <a:avLst/>
        </a:prstGeom>
      </xdr:spPr>
    </xdr:pic>
    <xdr:clientData/>
  </xdr:twoCellAnchor>
  <xdr:twoCellAnchor editAs="oneCell">
    <xdr:from>
      <xdr:col>4</xdr:col>
      <xdr:colOff>152400</xdr:colOff>
      <xdr:row>23</xdr:row>
      <xdr:rowOff>114299</xdr:rowOff>
    </xdr:from>
    <xdr:to>
      <xdr:col>4</xdr:col>
      <xdr:colOff>1009649</xdr:colOff>
      <xdr:row>23</xdr:row>
      <xdr:rowOff>723900</xdr:rowOff>
    </xdr:to>
    <xdr:pic>
      <xdr:nvPicPr>
        <xdr:cNvPr id="51" name="Picture 50">
          <a:extLst>
            <a:ext uri="{FF2B5EF4-FFF2-40B4-BE49-F238E27FC236}">
              <a16:creationId xmlns:a16="http://schemas.microsoft.com/office/drawing/2014/main" id="{843BC95A-0A5B-438E-836E-66CD374B281F}"/>
            </a:ext>
          </a:extLst>
        </xdr:cNvPr>
        <xdr:cNvPicPr>
          <a:picLocks noChangeAspect="1"/>
        </xdr:cNvPicPr>
      </xdr:nvPicPr>
      <xdr:blipFill>
        <a:blip xmlns:r="http://schemas.openxmlformats.org/officeDocument/2006/relationships" r:embed="rId22"/>
        <a:stretch>
          <a:fillRect/>
        </a:stretch>
      </xdr:blipFill>
      <xdr:spPr>
        <a:xfrm>
          <a:off x="5974080" y="16763999"/>
          <a:ext cx="857249" cy="609601"/>
        </a:xfrm>
        <a:prstGeom prst="rect">
          <a:avLst/>
        </a:prstGeom>
      </xdr:spPr>
    </xdr:pic>
    <xdr:clientData/>
  </xdr:twoCellAnchor>
  <xdr:twoCellAnchor editAs="oneCell">
    <xdr:from>
      <xdr:col>4</xdr:col>
      <xdr:colOff>114299</xdr:colOff>
      <xdr:row>24</xdr:row>
      <xdr:rowOff>57150</xdr:rowOff>
    </xdr:from>
    <xdr:to>
      <xdr:col>4</xdr:col>
      <xdr:colOff>1143000</xdr:colOff>
      <xdr:row>24</xdr:row>
      <xdr:rowOff>742951</xdr:rowOff>
    </xdr:to>
    <xdr:pic>
      <xdr:nvPicPr>
        <xdr:cNvPr id="52" name="Picture 51">
          <a:extLst>
            <a:ext uri="{FF2B5EF4-FFF2-40B4-BE49-F238E27FC236}">
              <a16:creationId xmlns:a16="http://schemas.microsoft.com/office/drawing/2014/main" id="{D6A76968-E913-4037-8287-DFA52AE01C23}"/>
            </a:ext>
          </a:extLst>
        </xdr:cNvPr>
        <xdr:cNvPicPr>
          <a:picLocks noChangeAspect="1"/>
        </xdr:cNvPicPr>
      </xdr:nvPicPr>
      <xdr:blipFill>
        <a:blip xmlns:r="http://schemas.openxmlformats.org/officeDocument/2006/relationships" r:embed="rId23"/>
        <a:stretch>
          <a:fillRect/>
        </a:stretch>
      </xdr:blipFill>
      <xdr:spPr>
        <a:xfrm>
          <a:off x="5935979" y="17491710"/>
          <a:ext cx="1028701" cy="685801"/>
        </a:xfrm>
        <a:prstGeom prst="rect">
          <a:avLst/>
        </a:prstGeom>
      </xdr:spPr>
    </xdr:pic>
    <xdr:clientData/>
  </xdr:twoCellAnchor>
  <xdr:twoCellAnchor editAs="oneCell">
    <xdr:from>
      <xdr:col>4</xdr:col>
      <xdr:colOff>114300</xdr:colOff>
      <xdr:row>25</xdr:row>
      <xdr:rowOff>47806</xdr:rowOff>
    </xdr:from>
    <xdr:to>
      <xdr:col>4</xdr:col>
      <xdr:colOff>1047750</xdr:colOff>
      <xdr:row>25</xdr:row>
      <xdr:rowOff>704851</xdr:rowOff>
    </xdr:to>
    <xdr:pic>
      <xdr:nvPicPr>
        <xdr:cNvPr id="53" name="Picture 52">
          <a:extLst>
            <a:ext uri="{FF2B5EF4-FFF2-40B4-BE49-F238E27FC236}">
              <a16:creationId xmlns:a16="http://schemas.microsoft.com/office/drawing/2014/main" id="{09818B7C-664E-435D-B5BB-EA9FEA2099FA}"/>
            </a:ext>
          </a:extLst>
        </xdr:cNvPr>
        <xdr:cNvPicPr>
          <a:picLocks noChangeAspect="1"/>
        </xdr:cNvPicPr>
      </xdr:nvPicPr>
      <xdr:blipFill>
        <a:blip xmlns:r="http://schemas.openxmlformats.org/officeDocument/2006/relationships" r:embed="rId24"/>
        <a:stretch>
          <a:fillRect/>
        </a:stretch>
      </xdr:blipFill>
      <xdr:spPr>
        <a:xfrm rot="5400000">
          <a:off x="6074182" y="18132834"/>
          <a:ext cx="657045" cy="933450"/>
        </a:xfrm>
        <a:prstGeom prst="rect">
          <a:avLst/>
        </a:prstGeom>
      </xdr:spPr>
    </xdr:pic>
    <xdr:clientData/>
  </xdr:twoCellAnchor>
  <xdr:twoCellAnchor editAs="oneCell">
    <xdr:from>
      <xdr:col>4</xdr:col>
      <xdr:colOff>247650</xdr:colOff>
      <xdr:row>26</xdr:row>
      <xdr:rowOff>19050</xdr:rowOff>
    </xdr:from>
    <xdr:to>
      <xdr:col>4</xdr:col>
      <xdr:colOff>1123950</xdr:colOff>
      <xdr:row>26</xdr:row>
      <xdr:rowOff>725033</xdr:rowOff>
    </xdr:to>
    <xdr:pic>
      <xdr:nvPicPr>
        <xdr:cNvPr id="54" name="Picture 53">
          <a:extLst>
            <a:ext uri="{FF2B5EF4-FFF2-40B4-BE49-F238E27FC236}">
              <a16:creationId xmlns:a16="http://schemas.microsoft.com/office/drawing/2014/main" id="{5CCDFA8E-6D63-4CEF-B25D-C62DB9C0F2D3}"/>
            </a:ext>
          </a:extLst>
        </xdr:cNvPr>
        <xdr:cNvPicPr>
          <a:picLocks noChangeAspect="1"/>
        </xdr:cNvPicPr>
      </xdr:nvPicPr>
      <xdr:blipFill>
        <a:blip xmlns:r="http://schemas.openxmlformats.org/officeDocument/2006/relationships" r:embed="rId25"/>
        <a:stretch>
          <a:fillRect/>
        </a:stretch>
      </xdr:blipFill>
      <xdr:spPr>
        <a:xfrm>
          <a:off x="6069330" y="19030950"/>
          <a:ext cx="876300" cy="705983"/>
        </a:xfrm>
        <a:prstGeom prst="rect">
          <a:avLst/>
        </a:prstGeom>
      </xdr:spPr>
    </xdr:pic>
    <xdr:clientData/>
  </xdr:twoCellAnchor>
  <xdr:twoCellAnchor editAs="oneCell">
    <xdr:from>
      <xdr:col>4</xdr:col>
      <xdr:colOff>209550</xdr:colOff>
      <xdr:row>27</xdr:row>
      <xdr:rowOff>114301</xdr:rowOff>
    </xdr:from>
    <xdr:to>
      <xdr:col>4</xdr:col>
      <xdr:colOff>1066800</xdr:colOff>
      <xdr:row>27</xdr:row>
      <xdr:rowOff>723900</xdr:rowOff>
    </xdr:to>
    <xdr:pic>
      <xdr:nvPicPr>
        <xdr:cNvPr id="55" name="Picture 54">
          <a:extLst>
            <a:ext uri="{FF2B5EF4-FFF2-40B4-BE49-F238E27FC236}">
              <a16:creationId xmlns:a16="http://schemas.microsoft.com/office/drawing/2014/main" id="{C4ECED8B-2201-4538-BEE9-00F0501A8BA9}"/>
            </a:ext>
          </a:extLst>
        </xdr:cNvPr>
        <xdr:cNvPicPr>
          <a:picLocks noChangeAspect="1"/>
        </xdr:cNvPicPr>
      </xdr:nvPicPr>
      <xdr:blipFill>
        <a:blip xmlns:r="http://schemas.openxmlformats.org/officeDocument/2006/relationships" r:embed="rId26"/>
        <a:stretch>
          <a:fillRect/>
        </a:stretch>
      </xdr:blipFill>
      <xdr:spPr>
        <a:xfrm>
          <a:off x="6031230" y="19914871"/>
          <a:ext cx="857250" cy="609599"/>
        </a:xfrm>
        <a:prstGeom prst="rect">
          <a:avLst/>
        </a:prstGeom>
      </xdr:spPr>
    </xdr:pic>
    <xdr:clientData/>
  </xdr:twoCellAnchor>
  <xdr:twoCellAnchor editAs="oneCell">
    <xdr:from>
      <xdr:col>4</xdr:col>
      <xdr:colOff>114299</xdr:colOff>
      <xdr:row>28</xdr:row>
      <xdr:rowOff>0</xdr:rowOff>
    </xdr:from>
    <xdr:to>
      <xdr:col>4</xdr:col>
      <xdr:colOff>1009650</xdr:colOff>
      <xdr:row>28</xdr:row>
      <xdr:rowOff>695362</xdr:rowOff>
    </xdr:to>
    <xdr:pic>
      <xdr:nvPicPr>
        <xdr:cNvPr id="56" name="Picture 55">
          <a:extLst>
            <a:ext uri="{FF2B5EF4-FFF2-40B4-BE49-F238E27FC236}">
              <a16:creationId xmlns:a16="http://schemas.microsoft.com/office/drawing/2014/main" id="{714B7B2B-2BA6-4474-B276-50BD88263644}"/>
            </a:ext>
          </a:extLst>
        </xdr:cNvPr>
        <xdr:cNvPicPr>
          <a:picLocks noChangeAspect="1"/>
        </xdr:cNvPicPr>
      </xdr:nvPicPr>
      <xdr:blipFill>
        <a:blip xmlns:r="http://schemas.openxmlformats.org/officeDocument/2006/relationships" r:embed="rId27"/>
        <a:stretch>
          <a:fillRect/>
        </a:stretch>
      </xdr:blipFill>
      <xdr:spPr>
        <a:xfrm>
          <a:off x="5935979" y="20589240"/>
          <a:ext cx="895351" cy="695362"/>
        </a:xfrm>
        <a:prstGeom prst="rect">
          <a:avLst/>
        </a:prstGeom>
      </xdr:spPr>
    </xdr:pic>
    <xdr:clientData/>
  </xdr:twoCellAnchor>
  <xdr:twoCellAnchor editAs="oneCell">
    <xdr:from>
      <xdr:col>4</xdr:col>
      <xdr:colOff>76200</xdr:colOff>
      <xdr:row>29</xdr:row>
      <xdr:rowOff>152400</xdr:rowOff>
    </xdr:from>
    <xdr:to>
      <xdr:col>4</xdr:col>
      <xdr:colOff>1104900</xdr:colOff>
      <xdr:row>29</xdr:row>
      <xdr:rowOff>730904</xdr:rowOff>
    </xdr:to>
    <xdr:pic>
      <xdr:nvPicPr>
        <xdr:cNvPr id="57" name="Picture 56">
          <a:extLst>
            <a:ext uri="{FF2B5EF4-FFF2-40B4-BE49-F238E27FC236}">
              <a16:creationId xmlns:a16="http://schemas.microsoft.com/office/drawing/2014/main" id="{99724CD8-9BA3-410A-AEF2-3DF07EA56C71}"/>
            </a:ext>
          </a:extLst>
        </xdr:cNvPr>
        <xdr:cNvPicPr>
          <a:picLocks noChangeAspect="1"/>
        </xdr:cNvPicPr>
      </xdr:nvPicPr>
      <xdr:blipFill>
        <a:blip xmlns:r="http://schemas.openxmlformats.org/officeDocument/2006/relationships" r:embed="rId28"/>
        <a:stretch>
          <a:fillRect/>
        </a:stretch>
      </xdr:blipFill>
      <xdr:spPr>
        <a:xfrm>
          <a:off x="5897880" y="21530310"/>
          <a:ext cx="1028700" cy="578504"/>
        </a:xfrm>
        <a:prstGeom prst="rect">
          <a:avLst/>
        </a:prstGeom>
      </xdr:spPr>
    </xdr:pic>
    <xdr:clientData/>
  </xdr:twoCellAnchor>
  <xdr:twoCellAnchor editAs="oneCell">
    <xdr:from>
      <xdr:col>4</xdr:col>
      <xdr:colOff>342901</xdr:colOff>
      <xdr:row>31</xdr:row>
      <xdr:rowOff>95249</xdr:rowOff>
    </xdr:from>
    <xdr:to>
      <xdr:col>4</xdr:col>
      <xdr:colOff>944514</xdr:colOff>
      <xdr:row>31</xdr:row>
      <xdr:rowOff>704850</xdr:rowOff>
    </xdr:to>
    <xdr:pic>
      <xdr:nvPicPr>
        <xdr:cNvPr id="58" name="Picture 57">
          <a:extLst>
            <a:ext uri="{FF2B5EF4-FFF2-40B4-BE49-F238E27FC236}">
              <a16:creationId xmlns:a16="http://schemas.microsoft.com/office/drawing/2014/main" id="{B225CE98-6199-43B4-ADB8-DC2F283E228D}"/>
            </a:ext>
          </a:extLst>
        </xdr:cNvPr>
        <xdr:cNvPicPr>
          <a:picLocks noChangeAspect="1"/>
        </xdr:cNvPicPr>
      </xdr:nvPicPr>
      <xdr:blipFill>
        <a:blip xmlns:r="http://schemas.openxmlformats.org/officeDocument/2006/relationships" r:embed="rId29"/>
        <a:stretch>
          <a:fillRect/>
        </a:stretch>
      </xdr:blipFill>
      <xdr:spPr>
        <a:xfrm>
          <a:off x="6164581" y="23050499"/>
          <a:ext cx="601613" cy="609601"/>
        </a:xfrm>
        <a:prstGeom prst="rect">
          <a:avLst/>
        </a:prstGeom>
      </xdr:spPr>
    </xdr:pic>
    <xdr:clientData/>
  </xdr:twoCellAnchor>
  <xdr:twoCellAnchor editAs="oneCell">
    <xdr:from>
      <xdr:col>4</xdr:col>
      <xdr:colOff>76201</xdr:colOff>
      <xdr:row>30</xdr:row>
      <xdr:rowOff>171450</xdr:rowOff>
    </xdr:from>
    <xdr:to>
      <xdr:col>4</xdr:col>
      <xdr:colOff>971551</xdr:colOff>
      <xdr:row>30</xdr:row>
      <xdr:rowOff>723900</xdr:rowOff>
    </xdr:to>
    <xdr:pic>
      <xdr:nvPicPr>
        <xdr:cNvPr id="59" name="Picture 58">
          <a:extLst>
            <a:ext uri="{FF2B5EF4-FFF2-40B4-BE49-F238E27FC236}">
              <a16:creationId xmlns:a16="http://schemas.microsoft.com/office/drawing/2014/main" id="{25D732F9-DB8D-4D15-B124-96AD1FF168B9}"/>
            </a:ext>
          </a:extLst>
        </xdr:cNvPr>
        <xdr:cNvPicPr>
          <a:picLocks noChangeAspect="1"/>
        </xdr:cNvPicPr>
      </xdr:nvPicPr>
      <xdr:blipFill>
        <a:blip xmlns:r="http://schemas.openxmlformats.org/officeDocument/2006/relationships" r:embed="rId30"/>
        <a:stretch>
          <a:fillRect/>
        </a:stretch>
      </xdr:blipFill>
      <xdr:spPr>
        <a:xfrm>
          <a:off x="5897881" y="22338030"/>
          <a:ext cx="895350" cy="552450"/>
        </a:xfrm>
        <a:prstGeom prst="rect">
          <a:avLst/>
        </a:prstGeom>
      </xdr:spPr>
    </xdr:pic>
    <xdr:clientData/>
  </xdr:twoCellAnchor>
  <xdr:twoCellAnchor editAs="oneCell">
    <xdr:from>
      <xdr:col>4</xdr:col>
      <xdr:colOff>171449</xdr:colOff>
      <xdr:row>32</xdr:row>
      <xdr:rowOff>1</xdr:rowOff>
    </xdr:from>
    <xdr:to>
      <xdr:col>4</xdr:col>
      <xdr:colOff>1047750</xdr:colOff>
      <xdr:row>32</xdr:row>
      <xdr:rowOff>666750</xdr:rowOff>
    </xdr:to>
    <xdr:pic>
      <xdr:nvPicPr>
        <xdr:cNvPr id="60" name="Picture 59">
          <a:extLst>
            <a:ext uri="{FF2B5EF4-FFF2-40B4-BE49-F238E27FC236}">
              <a16:creationId xmlns:a16="http://schemas.microsoft.com/office/drawing/2014/main" id="{0EC81D81-E70A-4E26-B317-FBE53D6D99F9}"/>
            </a:ext>
          </a:extLst>
        </xdr:cNvPr>
        <xdr:cNvPicPr>
          <a:picLocks noChangeAspect="1"/>
        </xdr:cNvPicPr>
      </xdr:nvPicPr>
      <xdr:blipFill>
        <a:blip xmlns:r="http://schemas.openxmlformats.org/officeDocument/2006/relationships" r:embed="rId31"/>
        <a:stretch>
          <a:fillRect/>
        </a:stretch>
      </xdr:blipFill>
      <xdr:spPr>
        <a:xfrm>
          <a:off x="5993129" y="23743921"/>
          <a:ext cx="876301" cy="666749"/>
        </a:xfrm>
        <a:prstGeom prst="rect">
          <a:avLst/>
        </a:prstGeom>
      </xdr:spPr>
    </xdr:pic>
    <xdr:clientData/>
  </xdr:twoCellAnchor>
  <xdr:twoCellAnchor editAs="oneCell">
    <xdr:from>
      <xdr:col>4</xdr:col>
      <xdr:colOff>342900</xdr:colOff>
      <xdr:row>34</xdr:row>
      <xdr:rowOff>190499</xdr:rowOff>
    </xdr:from>
    <xdr:to>
      <xdr:col>4</xdr:col>
      <xdr:colOff>944513</xdr:colOff>
      <xdr:row>35</xdr:row>
      <xdr:rowOff>0</xdr:rowOff>
    </xdr:to>
    <xdr:pic>
      <xdr:nvPicPr>
        <xdr:cNvPr id="61" name="Picture 60">
          <a:extLst>
            <a:ext uri="{FF2B5EF4-FFF2-40B4-BE49-F238E27FC236}">
              <a16:creationId xmlns:a16="http://schemas.microsoft.com/office/drawing/2014/main" id="{3FE8ADD5-32AB-4A2A-9095-562574B2F01D}"/>
            </a:ext>
          </a:extLst>
        </xdr:cNvPr>
        <xdr:cNvPicPr>
          <a:picLocks noChangeAspect="1"/>
        </xdr:cNvPicPr>
      </xdr:nvPicPr>
      <xdr:blipFill>
        <a:blip xmlns:r="http://schemas.openxmlformats.org/officeDocument/2006/relationships" r:embed="rId29"/>
        <a:stretch>
          <a:fillRect/>
        </a:stretch>
      </xdr:blipFill>
      <xdr:spPr>
        <a:xfrm>
          <a:off x="6164580" y="25511759"/>
          <a:ext cx="601613" cy="598171"/>
        </a:xfrm>
        <a:prstGeom prst="rect">
          <a:avLst/>
        </a:prstGeom>
      </xdr:spPr>
    </xdr:pic>
    <xdr:clientData/>
  </xdr:twoCellAnchor>
  <xdr:twoCellAnchor editAs="oneCell">
    <xdr:from>
      <xdr:col>4</xdr:col>
      <xdr:colOff>76200</xdr:colOff>
      <xdr:row>33</xdr:row>
      <xdr:rowOff>266700</xdr:rowOff>
    </xdr:from>
    <xdr:to>
      <xdr:col>4</xdr:col>
      <xdr:colOff>971550</xdr:colOff>
      <xdr:row>34</xdr:row>
      <xdr:rowOff>19050</xdr:rowOff>
    </xdr:to>
    <xdr:pic>
      <xdr:nvPicPr>
        <xdr:cNvPr id="62" name="Picture 61">
          <a:extLst>
            <a:ext uri="{FF2B5EF4-FFF2-40B4-BE49-F238E27FC236}">
              <a16:creationId xmlns:a16="http://schemas.microsoft.com/office/drawing/2014/main" id="{009685F0-F3D0-402B-AE30-00CD3BF60C15}"/>
            </a:ext>
          </a:extLst>
        </xdr:cNvPr>
        <xdr:cNvPicPr>
          <a:picLocks noChangeAspect="1"/>
        </xdr:cNvPicPr>
      </xdr:nvPicPr>
      <xdr:blipFill>
        <a:blip xmlns:r="http://schemas.openxmlformats.org/officeDocument/2006/relationships" r:embed="rId30"/>
        <a:stretch>
          <a:fillRect/>
        </a:stretch>
      </xdr:blipFill>
      <xdr:spPr>
        <a:xfrm>
          <a:off x="5897880" y="24799290"/>
          <a:ext cx="895350" cy="541020"/>
        </a:xfrm>
        <a:prstGeom prst="rect">
          <a:avLst/>
        </a:prstGeom>
      </xdr:spPr>
    </xdr:pic>
    <xdr:clientData/>
  </xdr:twoCellAnchor>
  <xdr:twoCellAnchor editAs="oneCell">
    <xdr:from>
      <xdr:col>4</xdr:col>
      <xdr:colOff>171448</xdr:colOff>
      <xdr:row>35</xdr:row>
      <xdr:rowOff>95251</xdr:rowOff>
    </xdr:from>
    <xdr:to>
      <xdr:col>4</xdr:col>
      <xdr:colOff>1047749</xdr:colOff>
      <xdr:row>35</xdr:row>
      <xdr:rowOff>762000</xdr:rowOff>
    </xdr:to>
    <xdr:pic>
      <xdr:nvPicPr>
        <xdr:cNvPr id="63" name="Picture 62">
          <a:extLst>
            <a:ext uri="{FF2B5EF4-FFF2-40B4-BE49-F238E27FC236}">
              <a16:creationId xmlns:a16="http://schemas.microsoft.com/office/drawing/2014/main" id="{D8DAECB6-C248-4065-8DBA-F5DB3DA84DA6}"/>
            </a:ext>
          </a:extLst>
        </xdr:cNvPr>
        <xdr:cNvPicPr>
          <a:picLocks noChangeAspect="1"/>
        </xdr:cNvPicPr>
      </xdr:nvPicPr>
      <xdr:blipFill>
        <a:blip xmlns:r="http://schemas.openxmlformats.org/officeDocument/2006/relationships" r:embed="rId31"/>
        <a:stretch>
          <a:fillRect/>
        </a:stretch>
      </xdr:blipFill>
      <xdr:spPr>
        <a:xfrm>
          <a:off x="5993128" y="26205181"/>
          <a:ext cx="876301" cy="666749"/>
        </a:xfrm>
        <a:prstGeom prst="rect">
          <a:avLst/>
        </a:prstGeom>
      </xdr:spPr>
    </xdr:pic>
    <xdr:clientData/>
  </xdr:twoCellAnchor>
  <xdr:twoCellAnchor editAs="oneCell">
    <xdr:from>
      <xdr:col>4</xdr:col>
      <xdr:colOff>190500</xdr:colOff>
      <xdr:row>36</xdr:row>
      <xdr:rowOff>152399</xdr:rowOff>
    </xdr:from>
    <xdr:to>
      <xdr:col>4</xdr:col>
      <xdr:colOff>1066800</xdr:colOff>
      <xdr:row>36</xdr:row>
      <xdr:rowOff>704850</xdr:rowOff>
    </xdr:to>
    <xdr:pic>
      <xdr:nvPicPr>
        <xdr:cNvPr id="64" name="Picture 63">
          <a:extLst>
            <a:ext uri="{FF2B5EF4-FFF2-40B4-BE49-F238E27FC236}">
              <a16:creationId xmlns:a16="http://schemas.microsoft.com/office/drawing/2014/main" id="{1247B070-F82E-40CC-8DE2-45000E848883}"/>
            </a:ext>
          </a:extLst>
        </xdr:cNvPr>
        <xdr:cNvPicPr>
          <a:picLocks noChangeAspect="1"/>
        </xdr:cNvPicPr>
      </xdr:nvPicPr>
      <xdr:blipFill>
        <a:blip xmlns:r="http://schemas.openxmlformats.org/officeDocument/2006/relationships" r:embed="rId32"/>
        <a:stretch>
          <a:fillRect/>
        </a:stretch>
      </xdr:blipFill>
      <xdr:spPr>
        <a:xfrm>
          <a:off x="6012180" y="27050999"/>
          <a:ext cx="876300" cy="552451"/>
        </a:xfrm>
        <a:prstGeom prst="rect">
          <a:avLst/>
        </a:prstGeom>
      </xdr:spPr>
    </xdr:pic>
    <xdr:clientData/>
  </xdr:twoCellAnchor>
  <xdr:twoCellAnchor editAs="oneCell">
    <xdr:from>
      <xdr:col>4</xdr:col>
      <xdr:colOff>171449</xdr:colOff>
      <xdr:row>37</xdr:row>
      <xdr:rowOff>171450</xdr:rowOff>
    </xdr:from>
    <xdr:to>
      <xdr:col>4</xdr:col>
      <xdr:colOff>971550</xdr:colOff>
      <xdr:row>37</xdr:row>
      <xdr:rowOff>612936</xdr:rowOff>
    </xdr:to>
    <xdr:pic>
      <xdr:nvPicPr>
        <xdr:cNvPr id="65" name="Picture 64">
          <a:extLst>
            <a:ext uri="{FF2B5EF4-FFF2-40B4-BE49-F238E27FC236}">
              <a16:creationId xmlns:a16="http://schemas.microsoft.com/office/drawing/2014/main" id="{6D448254-6568-470F-A028-498171C88819}"/>
            </a:ext>
          </a:extLst>
        </xdr:cNvPr>
        <xdr:cNvPicPr>
          <a:picLocks noChangeAspect="1"/>
        </xdr:cNvPicPr>
      </xdr:nvPicPr>
      <xdr:blipFill>
        <a:blip xmlns:r="http://schemas.openxmlformats.org/officeDocument/2006/relationships" r:embed="rId33"/>
        <a:stretch>
          <a:fillRect/>
        </a:stretch>
      </xdr:blipFill>
      <xdr:spPr>
        <a:xfrm>
          <a:off x="5993129" y="27858720"/>
          <a:ext cx="800101" cy="441486"/>
        </a:xfrm>
        <a:prstGeom prst="rect">
          <a:avLst/>
        </a:prstGeom>
      </xdr:spPr>
    </xdr:pic>
    <xdr:clientData/>
  </xdr:twoCellAnchor>
  <xdr:twoCellAnchor editAs="oneCell">
    <xdr:from>
      <xdr:col>4</xdr:col>
      <xdr:colOff>247649</xdr:colOff>
      <xdr:row>38</xdr:row>
      <xdr:rowOff>133350</xdr:rowOff>
    </xdr:from>
    <xdr:to>
      <xdr:col>4</xdr:col>
      <xdr:colOff>1123950</xdr:colOff>
      <xdr:row>38</xdr:row>
      <xdr:rowOff>704850</xdr:rowOff>
    </xdr:to>
    <xdr:pic>
      <xdr:nvPicPr>
        <xdr:cNvPr id="66" name="Picture 65">
          <a:extLst>
            <a:ext uri="{FF2B5EF4-FFF2-40B4-BE49-F238E27FC236}">
              <a16:creationId xmlns:a16="http://schemas.microsoft.com/office/drawing/2014/main" id="{6F2A6F73-001F-4E34-8F7A-D8F20D343D14}"/>
            </a:ext>
          </a:extLst>
        </xdr:cNvPr>
        <xdr:cNvPicPr>
          <a:picLocks noChangeAspect="1"/>
        </xdr:cNvPicPr>
      </xdr:nvPicPr>
      <xdr:blipFill>
        <a:blip xmlns:r="http://schemas.openxmlformats.org/officeDocument/2006/relationships" r:embed="rId34"/>
        <a:stretch>
          <a:fillRect/>
        </a:stretch>
      </xdr:blipFill>
      <xdr:spPr>
        <a:xfrm>
          <a:off x="6069329" y="28609290"/>
          <a:ext cx="876301" cy="571500"/>
        </a:xfrm>
        <a:prstGeom prst="rect">
          <a:avLst/>
        </a:prstGeom>
      </xdr:spPr>
    </xdr:pic>
    <xdr:clientData/>
  </xdr:twoCellAnchor>
  <xdr:twoCellAnchor editAs="oneCell">
    <xdr:from>
      <xdr:col>4</xdr:col>
      <xdr:colOff>171449</xdr:colOff>
      <xdr:row>39</xdr:row>
      <xdr:rowOff>76200</xdr:rowOff>
    </xdr:from>
    <xdr:to>
      <xdr:col>4</xdr:col>
      <xdr:colOff>1123950</xdr:colOff>
      <xdr:row>39</xdr:row>
      <xdr:rowOff>731495</xdr:rowOff>
    </xdr:to>
    <xdr:pic>
      <xdr:nvPicPr>
        <xdr:cNvPr id="67" name="Picture 66">
          <a:extLst>
            <a:ext uri="{FF2B5EF4-FFF2-40B4-BE49-F238E27FC236}">
              <a16:creationId xmlns:a16="http://schemas.microsoft.com/office/drawing/2014/main" id="{7C5560B2-294F-41AC-A022-885BC9A6159C}"/>
            </a:ext>
          </a:extLst>
        </xdr:cNvPr>
        <xdr:cNvPicPr>
          <a:picLocks noChangeAspect="1"/>
        </xdr:cNvPicPr>
      </xdr:nvPicPr>
      <xdr:blipFill>
        <a:blip xmlns:r="http://schemas.openxmlformats.org/officeDocument/2006/relationships" r:embed="rId35"/>
        <a:stretch>
          <a:fillRect/>
        </a:stretch>
      </xdr:blipFill>
      <xdr:spPr>
        <a:xfrm>
          <a:off x="5993129" y="29340810"/>
          <a:ext cx="952501" cy="655295"/>
        </a:xfrm>
        <a:prstGeom prst="rect">
          <a:avLst/>
        </a:prstGeom>
      </xdr:spPr>
    </xdr:pic>
    <xdr:clientData/>
  </xdr:twoCellAnchor>
  <xdr:twoCellAnchor editAs="oneCell">
    <xdr:from>
      <xdr:col>4</xdr:col>
      <xdr:colOff>266700</xdr:colOff>
      <xdr:row>40</xdr:row>
      <xdr:rowOff>304799</xdr:rowOff>
    </xdr:from>
    <xdr:to>
      <xdr:col>4</xdr:col>
      <xdr:colOff>952500</xdr:colOff>
      <xdr:row>40</xdr:row>
      <xdr:rowOff>732994</xdr:rowOff>
    </xdr:to>
    <xdr:pic>
      <xdr:nvPicPr>
        <xdr:cNvPr id="68" name="Picture 67">
          <a:extLst>
            <a:ext uri="{FF2B5EF4-FFF2-40B4-BE49-F238E27FC236}">
              <a16:creationId xmlns:a16="http://schemas.microsoft.com/office/drawing/2014/main" id="{A8BC01C5-2A8B-4812-8142-981C5B4A6780}"/>
            </a:ext>
          </a:extLst>
        </xdr:cNvPr>
        <xdr:cNvPicPr>
          <a:picLocks noChangeAspect="1"/>
        </xdr:cNvPicPr>
      </xdr:nvPicPr>
      <xdr:blipFill>
        <a:blip xmlns:r="http://schemas.openxmlformats.org/officeDocument/2006/relationships" r:embed="rId36"/>
        <a:stretch>
          <a:fillRect/>
        </a:stretch>
      </xdr:blipFill>
      <xdr:spPr>
        <a:xfrm>
          <a:off x="6088380" y="30358079"/>
          <a:ext cx="685800" cy="428195"/>
        </a:xfrm>
        <a:prstGeom prst="rect">
          <a:avLst/>
        </a:prstGeom>
      </xdr:spPr>
    </xdr:pic>
    <xdr:clientData/>
  </xdr:twoCellAnchor>
  <xdr:twoCellAnchor editAs="oneCell">
    <xdr:from>
      <xdr:col>4</xdr:col>
      <xdr:colOff>95249</xdr:colOff>
      <xdr:row>41</xdr:row>
      <xdr:rowOff>76200</xdr:rowOff>
    </xdr:from>
    <xdr:to>
      <xdr:col>4</xdr:col>
      <xdr:colOff>1047750</xdr:colOff>
      <xdr:row>41</xdr:row>
      <xdr:rowOff>710577</xdr:rowOff>
    </xdr:to>
    <xdr:pic>
      <xdr:nvPicPr>
        <xdr:cNvPr id="69" name="Picture 68">
          <a:extLst>
            <a:ext uri="{FF2B5EF4-FFF2-40B4-BE49-F238E27FC236}">
              <a16:creationId xmlns:a16="http://schemas.microsoft.com/office/drawing/2014/main" id="{6173AAE3-92A9-429A-8A3A-B260727E09D0}"/>
            </a:ext>
          </a:extLst>
        </xdr:cNvPr>
        <xdr:cNvPicPr>
          <a:picLocks noChangeAspect="1"/>
        </xdr:cNvPicPr>
      </xdr:nvPicPr>
      <xdr:blipFill>
        <a:blip xmlns:r="http://schemas.openxmlformats.org/officeDocument/2006/relationships" r:embed="rId37"/>
        <a:stretch>
          <a:fillRect/>
        </a:stretch>
      </xdr:blipFill>
      <xdr:spPr>
        <a:xfrm>
          <a:off x="5916929" y="30918150"/>
          <a:ext cx="952501" cy="634377"/>
        </a:xfrm>
        <a:prstGeom prst="rect">
          <a:avLst/>
        </a:prstGeom>
      </xdr:spPr>
    </xdr:pic>
    <xdr:clientData/>
  </xdr:twoCellAnchor>
  <xdr:twoCellAnchor editAs="oneCell">
    <xdr:from>
      <xdr:col>4</xdr:col>
      <xdr:colOff>171450</xdr:colOff>
      <xdr:row>42</xdr:row>
      <xdr:rowOff>152400</xdr:rowOff>
    </xdr:from>
    <xdr:to>
      <xdr:col>4</xdr:col>
      <xdr:colOff>971551</xdr:colOff>
      <xdr:row>42</xdr:row>
      <xdr:rowOff>593886</xdr:rowOff>
    </xdr:to>
    <xdr:pic>
      <xdr:nvPicPr>
        <xdr:cNvPr id="70" name="Picture 69">
          <a:extLst>
            <a:ext uri="{FF2B5EF4-FFF2-40B4-BE49-F238E27FC236}">
              <a16:creationId xmlns:a16="http://schemas.microsoft.com/office/drawing/2014/main" id="{E68126CF-AD33-42EF-9495-07C8DF2FC040}"/>
            </a:ext>
          </a:extLst>
        </xdr:cNvPr>
        <xdr:cNvPicPr>
          <a:picLocks noChangeAspect="1"/>
        </xdr:cNvPicPr>
      </xdr:nvPicPr>
      <xdr:blipFill>
        <a:blip xmlns:r="http://schemas.openxmlformats.org/officeDocument/2006/relationships" r:embed="rId33"/>
        <a:stretch>
          <a:fillRect/>
        </a:stretch>
      </xdr:blipFill>
      <xdr:spPr>
        <a:xfrm>
          <a:off x="5993130" y="31783020"/>
          <a:ext cx="800101" cy="441486"/>
        </a:xfrm>
        <a:prstGeom prst="rect">
          <a:avLst/>
        </a:prstGeom>
      </xdr:spPr>
    </xdr:pic>
    <xdr:clientData/>
  </xdr:twoCellAnchor>
  <xdr:twoCellAnchor editAs="oneCell">
    <xdr:from>
      <xdr:col>26</xdr:col>
      <xdr:colOff>190500</xdr:colOff>
      <xdr:row>3</xdr:row>
      <xdr:rowOff>38101</xdr:rowOff>
    </xdr:from>
    <xdr:to>
      <xdr:col>26</xdr:col>
      <xdr:colOff>990599</xdr:colOff>
      <xdr:row>3</xdr:row>
      <xdr:rowOff>742951</xdr:rowOff>
    </xdr:to>
    <xdr:pic>
      <xdr:nvPicPr>
        <xdr:cNvPr id="71" name="Picture 70">
          <a:extLst>
            <a:ext uri="{FF2B5EF4-FFF2-40B4-BE49-F238E27FC236}">
              <a16:creationId xmlns:a16="http://schemas.microsoft.com/office/drawing/2014/main" id="{B754880F-FC75-4292-81B1-865A98750FC2}"/>
            </a:ext>
          </a:extLst>
        </xdr:cNvPr>
        <xdr:cNvPicPr>
          <a:picLocks noChangeAspect="1"/>
        </xdr:cNvPicPr>
      </xdr:nvPicPr>
      <xdr:blipFill>
        <a:blip xmlns:r="http://schemas.openxmlformats.org/officeDocument/2006/relationships" r:embed="rId38"/>
        <a:stretch>
          <a:fillRect/>
        </a:stretch>
      </xdr:blipFill>
      <xdr:spPr>
        <a:xfrm>
          <a:off x="34937700" y="914401"/>
          <a:ext cx="800099" cy="704850"/>
        </a:xfrm>
        <a:prstGeom prst="rect">
          <a:avLst/>
        </a:prstGeom>
      </xdr:spPr>
    </xdr:pic>
    <xdr:clientData/>
  </xdr:twoCellAnchor>
  <xdr:twoCellAnchor editAs="oneCell">
    <xdr:from>
      <xdr:col>26</xdr:col>
      <xdr:colOff>95251</xdr:colOff>
      <xdr:row>4</xdr:row>
      <xdr:rowOff>171450</xdr:rowOff>
    </xdr:from>
    <xdr:to>
      <xdr:col>26</xdr:col>
      <xdr:colOff>952501</xdr:colOff>
      <xdr:row>4</xdr:row>
      <xdr:rowOff>628650</xdr:rowOff>
    </xdr:to>
    <xdr:pic>
      <xdr:nvPicPr>
        <xdr:cNvPr id="72" name="Picture 71">
          <a:extLst>
            <a:ext uri="{FF2B5EF4-FFF2-40B4-BE49-F238E27FC236}">
              <a16:creationId xmlns:a16="http://schemas.microsoft.com/office/drawing/2014/main" id="{51FB8F1B-F7E5-4EA9-B035-8AD7A84BB4F3}"/>
            </a:ext>
          </a:extLst>
        </xdr:cNvPr>
        <xdr:cNvPicPr>
          <a:picLocks noChangeAspect="1"/>
        </xdr:cNvPicPr>
      </xdr:nvPicPr>
      <xdr:blipFill>
        <a:blip xmlns:r="http://schemas.openxmlformats.org/officeDocument/2006/relationships" r:embed="rId39"/>
        <a:stretch>
          <a:fillRect/>
        </a:stretch>
      </xdr:blipFill>
      <xdr:spPr>
        <a:xfrm>
          <a:off x="34842451" y="1836420"/>
          <a:ext cx="857250" cy="457200"/>
        </a:xfrm>
        <a:prstGeom prst="rect">
          <a:avLst/>
        </a:prstGeom>
      </xdr:spPr>
    </xdr:pic>
    <xdr:clientData/>
  </xdr:twoCellAnchor>
  <xdr:twoCellAnchor editAs="oneCell">
    <xdr:from>
      <xdr:col>26</xdr:col>
      <xdr:colOff>114299</xdr:colOff>
      <xdr:row>5</xdr:row>
      <xdr:rowOff>57150</xdr:rowOff>
    </xdr:from>
    <xdr:to>
      <xdr:col>26</xdr:col>
      <xdr:colOff>1104900</xdr:colOff>
      <xdr:row>5</xdr:row>
      <xdr:rowOff>742950</xdr:rowOff>
    </xdr:to>
    <xdr:pic>
      <xdr:nvPicPr>
        <xdr:cNvPr id="73" name="Picture 72">
          <a:extLst>
            <a:ext uri="{FF2B5EF4-FFF2-40B4-BE49-F238E27FC236}">
              <a16:creationId xmlns:a16="http://schemas.microsoft.com/office/drawing/2014/main" id="{6D4F1F93-E592-47CB-81BC-55079F06FD21}"/>
            </a:ext>
          </a:extLst>
        </xdr:cNvPr>
        <xdr:cNvPicPr>
          <a:picLocks noChangeAspect="1"/>
        </xdr:cNvPicPr>
      </xdr:nvPicPr>
      <xdr:blipFill>
        <a:blip xmlns:r="http://schemas.openxmlformats.org/officeDocument/2006/relationships" r:embed="rId40"/>
        <a:stretch>
          <a:fillRect/>
        </a:stretch>
      </xdr:blipFill>
      <xdr:spPr>
        <a:xfrm>
          <a:off x="34861499" y="2510790"/>
          <a:ext cx="990601" cy="685800"/>
        </a:xfrm>
        <a:prstGeom prst="rect">
          <a:avLst/>
        </a:prstGeom>
      </xdr:spPr>
    </xdr:pic>
    <xdr:clientData/>
  </xdr:twoCellAnchor>
  <xdr:twoCellAnchor editAs="oneCell">
    <xdr:from>
      <xdr:col>26</xdr:col>
      <xdr:colOff>0</xdr:colOff>
      <xdr:row>6</xdr:row>
      <xdr:rowOff>95251</xdr:rowOff>
    </xdr:from>
    <xdr:to>
      <xdr:col>26</xdr:col>
      <xdr:colOff>1238250</xdr:colOff>
      <xdr:row>6</xdr:row>
      <xdr:rowOff>647701</xdr:rowOff>
    </xdr:to>
    <xdr:pic>
      <xdr:nvPicPr>
        <xdr:cNvPr id="74" name="Picture 73">
          <a:extLst>
            <a:ext uri="{FF2B5EF4-FFF2-40B4-BE49-F238E27FC236}">
              <a16:creationId xmlns:a16="http://schemas.microsoft.com/office/drawing/2014/main" id="{E47EA740-E4B8-47A6-A38A-D33D05BD8EF7}"/>
            </a:ext>
          </a:extLst>
        </xdr:cNvPr>
        <xdr:cNvPicPr>
          <a:picLocks noChangeAspect="1"/>
        </xdr:cNvPicPr>
      </xdr:nvPicPr>
      <xdr:blipFill>
        <a:blip xmlns:r="http://schemas.openxmlformats.org/officeDocument/2006/relationships" r:embed="rId41"/>
        <a:stretch>
          <a:fillRect/>
        </a:stretch>
      </xdr:blipFill>
      <xdr:spPr>
        <a:xfrm>
          <a:off x="34747200" y="3337561"/>
          <a:ext cx="1238250" cy="552450"/>
        </a:xfrm>
        <a:prstGeom prst="rect">
          <a:avLst/>
        </a:prstGeom>
      </xdr:spPr>
    </xdr:pic>
    <xdr:clientData/>
  </xdr:twoCellAnchor>
  <xdr:twoCellAnchor editAs="oneCell">
    <xdr:from>
      <xdr:col>26</xdr:col>
      <xdr:colOff>133350</xdr:colOff>
      <xdr:row>7</xdr:row>
      <xdr:rowOff>76200</xdr:rowOff>
    </xdr:from>
    <xdr:to>
      <xdr:col>26</xdr:col>
      <xdr:colOff>1104900</xdr:colOff>
      <xdr:row>7</xdr:row>
      <xdr:rowOff>742304</xdr:rowOff>
    </xdr:to>
    <xdr:pic>
      <xdr:nvPicPr>
        <xdr:cNvPr id="75" name="Picture 74">
          <a:extLst>
            <a:ext uri="{FF2B5EF4-FFF2-40B4-BE49-F238E27FC236}">
              <a16:creationId xmlns:a16="http://schemas.microsoft.com/office/drawing/2014/main" id="{653616F0-D392-40DE-BC9E-EAC956FB0D75}"/>
            </a:ext>
          </a:extLst>
        </xdr:cNvPr>
        <xdr:cNvPicPr>
          <a:picLocks noChangeAspect="1"/>
        </xdr:cNvPicPr>
      </xdr:nvPicPr>
      <xdr:blipFill>
        <a:blip xmlns:r="http://schemas.openxmlformats.org/officeDocument/2006/relationships" r:embed="rId42"/>
        <a:stretch>
          <a:fillRect/>
        </a:stretch>
      </xdr:blipFill>
      <xdr:spPr>
        <a:xfrm>
          <a:off x="34880550" y="4107180"/>
          <a:ext cx="971550" cy="666104"/>
        </a:xfrm>
        <a:prstGeom prst="rect">
          <a:avLst/>
        </a:prstGeom>
      </xdr:spPr>
    </xdr:pic>
    <xdr:clientData/>
  </xdr:twoCellAnchor>
  <xdr:twoCellAnchor editAs="oneCell">
    <xdr:from>
      <xdr:col>26</xdr:col>
      <xdr:colOff>95250</xdr:colOff>
      <xdr:row>8</xdr:row>
      <xdr:rowOff>38100</xdr:rowOff>
    </xdr:from>
    <xdr:to>
      <xdr:col>26</xdr:col>
      <xdr:colOff>1047749</xdr:colOff>
      <xdr:row>8</xdr:row>
      <xdr:rowOff>723900</xdr:rowOff>
    </xdr:to>
    <xdr:pic>
      <xdr:nvPicPr>
        <xdr:cNvPr id="76" name="Picture 75">
          <a:extLst>
            <a:ext uri="{FF2B5EF4-FFF2-40B4-BE49-F238E27FC236}">
              <a16:creationId xmlns:a16="http://schemas.microsoft.com/office/drawing/2014/main" id="{9CAC6EA4-6D07-479E-BF9B-9B773CCEB8FF}"/>
            </a:ext>
          </a:extLst>
        </xdr:cNvPr>
        <xdr:cNvPicPr>
          <a:picLocks noChangeAspect="1"/>
        </xdr:cNvPicPr>
      </xdr:nvPicPr>
      <xdr:blipFill>
        <a:blip xmlns:r="http://schemas.openxmlformats.org/officeDocument/2006/relationships" r:embed="rId43"/>
        <a:stretch>
          <a:fillRect/>
        </a:stretch>
      </xdr:blipFill>
      <xdr:spPr>
        <a:xfrm>
          <a:off x="34842450" y="4857750"/>
          <a:ext cx="952499" cy="685800"/>
        </a:xfrm>
        <a:prstGeom prst="rect">
          <a:avLst/>
        </a:prstGeom>
      </xdr:spPr>
    </xdr:pic>
    <xdr:clientData/>
  </xdr:twoCellAnchor>
  <xdr:twoCellAnchor editAs="oneCell">
    <xdr:from>
      <xdr:col>26</xdr:col>
      <xdr:colOff>76200</xdr:colOff>
      <xdr:row>9</xdr:row>
      <xdr:rowOff>95250</xdr:rowOff>
    </xdr:from>
    <xdr:to>
      <xdr:col>26</xdr:col>
      <xdr:colOff>1097452</xdr:colOff>
      <xdr:row>9</xdr:row>
      <xdr:rowOff>685800</xdr:rowOff>
    </xdr:to>
    <xdr:pic>
      <xdr:nvPicPr>
        <xdr:cNvPr id="77" name="Picture 76">
          <a:extLst>
            <a:ext uri="{FF2B5EF4-FFF2-40B4-BE49-F238E27FC236}">
              <a16:creationId xmlns:a16="http://schemas.microsoft.com/office/drawing/2014/main" id="{94A97184-D4E4-4D71-8049-EAE071C0FEC3}"/>
            </a:ext>
          </a:extLst>
        </xdr:cNvPr>
        <xdr:cNvPicPr>
          <a:picLocks noChangeAspect="1"/>
        </xdr:cNvPicPr>
      </xdr:nvPicPr>
      <xdr:blipFill>
        <a:blip xmlns:r="http://schemas.openxmlformats.org/officeDocument/2006/relationships" r:embed="rId44"/>
        <a:stretch>
          <a:fillRect/>
        </a:stretch>
      </xdr:blipFill>
      <xdr:spPr>
        <a:xfrm>
          <a:off x="34823400" y="5703570"/>
          <a:ext cx="1021252" cy="590550"/>
        </a:xfrm>
        <a:prstGeom prst="rect">
          <a:avLst/>
        </a:prstGeom>
      </xdr:spPr>
    </xdr:pic>
    <xdr:clientData/>
  </xdr:twoCellAnchor>
  <xdr:twoCellAnchor editAs="oneCell">
    <xdr:from>
      <xdr:col>26</xdr:col>
      <xdr:colOff>190501</xdr:colOff>
      <xdr:row>10</xdr:row>
      <xdr:rowOff>95251</xdr:rowOff>
    </xdr:from>
    <xdr:to>
      <xdr:col>26</xdr:col>
      <xdr:colOff>952501</xdr:colOff>
      <xdr:row>10</xdr:row>
      <xdr:rowOff>762001</xdr:rowOff>
    </xdr:to>
    <xdr:pic>
      <xdr:nvPicPr>
        <xdr:cNvPr id="78" name="Picture 77">
          <a:extLst>
            <a:ext uri="{FF2B5EF4-FFF2-40B4-BE49-F238E27FC236}">
              <a16:creationId xmlns:a16="http://schemas.microsoft.com/office/drawing/2014/main" id="{5CD54300-0FD7-46A1-AE6D-3EB958577692}"/>
            </a:ext>
          </a:extLst>
        </xdr:cNvPr>
        <xdr:cNvPicPr>
          <a:picLocks noChangeAspect="1"/>
        </xdr:cNvPicPr>
      </xdr:nvPicPr>
      <xdr:blipFill>
        <a:blip xmlns:r="http://schemas.openxmlformats.org/officeDocument/2006/relationships" r:embed="rId45"/>
        <a:stretch>
          <a:fillRect/>
        </a:stretch>
      </xdr:blipFill>
      <xdr:spPr>
        <a:xfrm>
          <a:off x="34937701" y="6492241"/>
          <a:ext cx="762000" cy="666750"/>
        </a:xfrm>
        <a:prstGeom prst="rect">
          <a:avLst/>
        </a:prstGeom>
      </xdr:spPr>
    </xdr:pic>
    <xdr:clientData/>
  </xdr:twoCellAnchor>
  <xdr:twoCellAnchor editAs="oneCell">
    <xdr:from>
      <xdr:col>26</xdr:col>
      <xdr:colOff>133350</xdr:colOff>
      <xdr:row>11</xdr:row>
      <xdr:rowOff>190500</xdr:rowOff>
    </xdr:from>
    <xdr:to>
      <xdr:col>26</xdr:col>
      <xdr:colOff>1047750</xdr:colOff>
      <xdr:row>11</xdr:row>
      <xdr:rowOff>699414</xdr:rowOff>
    </xdr:to>
    <xdr:pic>
      <xdr:nvPicPr>
        <xdr:cNvPr id="79" name="Picture 78">
          <a:extLst>
            <a:ext uri="{FF2B5EF4-FFF2-40B4-BE49-F238E27FC236}">
              <a16:creationId xmlns:a16="http://schemas.microsoft.com/office/drawing/2014/main" id="{B9E31C7B-19DA-4C84-BD9C-3885306AAA86}"/>
            </a:ext>
          </a:extLst>
        </xdr:cNvPr>
        <xdr:cNvPicPr>
          <a:picLocks noChangeAspect="1"/>
        </xdr:cNvPicPr>
      </xdr:nvPicPr>
      <xdr:blipFill>
        <a:blip xmlns:r="http://schemas.openxmlformats.org/officeDocument/2006/relationships" r:embed="rId46"/>
        <a:stretch>
          <a:fillRect/>
        </a:stretch>
      </xdr:blipFill>
      <xdr:spPr>
        <a:xfrm>
          <a:off x="34880550" y="7376160"/>
          <a:ext cx="914400" cy="508914"/>
        </a:xfrm>
        <a:prstGeom prst="rect">
          <a:avLst/>
        </a:prstGeom>
      </xdr:spPr>
    </xdr:pic>
    <xdr:clientData/>
  </xdr:twoCellAnchor>
  <xdr:twoCellAnchor editAs="oneCell">
    <xdr:from>
      <xdr:col>26</xdr:col>
      <xdr:colOff>95251</xdr:colOff>
      <xdr:row>12</xdr:row>
      <xdr:rowOff>114301</xdr:rowOff>
    </xdr:from>
    <xdr:to>
      <xdr:col>26</xdr:col>
      <xdr:colOff>1162051</xdr:colOff>
      <xdr:row>12</xdr:row>
      <xdr:rowOff>765339</xdr:rowOff>
    </xdr:to>
    <xdr:pic>
      <xdr:nvPicPr>
        <xdr:cNvPr id="80" name="Picture 79">
          <a:extLst>
            <a:ext uri="{FF2B5EF4-FFF2-40B4-BE49-F238E27FC236}">
              <a16:creationId xmlns:a16="http://schemas.microsoft.com/office/drawing/2014/main" id="{30EC30E6-8831-4AFA-8714-6C8538F2BAB7}"/>
            </a:ext>
          </a:extLst>
        </xdr:cNvPr>
        <xdr:cNvPicPr>
          <a:picLocks noChangeAspect="1"/>
        </xdr:cNvPicPr>
      </xdr:nvPicPr>
      <xdr:blipFill>
        <a:blip xmlns:r="http://schemas.openxmlformats.org/officeDocument/2006/relationships" r:embed="rId47"/>
        <a:stretch>
          <a:fillRect/>
        </a:stretch>
      </xdr:blipFill>
      <xdr:spPr>
        <a:xfrm>
          <a:off x="34842451" y="8088631"/>
          <a:ext cx="1066800" cy="651038"/>
        </a:xfrm>
        <a:prstGeom prst="rect">
          <a:avLst/>
        </a:prstGeom>
      </xdr:spPr>
    </xdr:pic>
    <xdr:clientData/>
  </xdr:twoCellAnchor>
  <xdr:twoCellAnchor editAs="oneCell">
    <xdr:from>
      <xdr:col>26</xdr:col>
      <xdr:colOff>95250</xdr:colOff>
      <xdr:row>13</xdr:row>
      <xdr:rowOff>57150</xdr:rowOff>
    </xdr:from>
    <xdr:to>
      <xdr:col>26</xdr:col>
      <xdr:colOff>1047749</xdr:colOff>
      <xdr:row>13</xdr:row>
      <xdr:rowOff>742950</xdr:rowOff>
    </xdr:to>
    <xdr:pic>
      <xdr:nvPicPr>
        <xdr:cNvPr id="81" name="Picture 80">
          <a:extLst>
            <a:ext uri="{FF2B5EF4-FFF2-40B4-BE49-F238E27FC236}">
              <a16:creationId xmlns:a16="http://schemas.microsoft.com/office/drawing/2014/main" id="{3DC18573-0260-4B3C-85C9-6B29BD12CCA6}"/>
            </a:ext>
          </a:extLst>
        </xdr:cNvPr>
        <xdr:cNvPicPr>
          <a:picLocks noChangeAspect="1"/>
        </xdr:cNvPicPr>
      </xdr:nvPicPr>
      <xdr:blipFill>
        <a:blip xmlns:r="http://schemas.openxmlformats.org/officeDocument/2006/relationships" r:embed="rId43"/>
        <a:stretch>
          <a:fillRect/>
        </a:stretch>
      </xdr:blipFill>
      <xdr:spPr>
        <a:xfrm>
          <a:off x="34842450" y="8820150"/>
          <a:ext cx="952499" cy="685800"/>
        </a:xfrm>
        <a:prstGeom prst="rect">
          <a:avLst/>
        </a:prstGeom>
      </xdr:spPr>
    </xdr:pic>
    <xdr:clientData/>
  </xdr:twoCellAnchor>
  <xdr:twoCellAnchor editAs="oneCell">
    <xdr:from>
      <xdr:col>26</xdr:col>
      <xdr:colOff>76200</xdr:colOff>
      <xdr:row>14</xdr:row>
      <xdr:rowOff>114300</xdr:rowOff>
    </xdr:from>
    <xdr:to>
      <xdr:col>26</xdr:col>
      <xdr:colOff>1097452</xdr:colOff>
      <xdr:row>14</xdr:row>
      <xdr:rowOff>704850</xdr:rowOff>
    </xdr:to>
    <xdr:pic>
      <xdr:nvPicPr>
        <xdr:cNvPr id="82" name="Picture 81">
          <a:extLst>
            <a:ext uri="{FF2B5EF4-FFF2-40B4-BE49-F238E27FC236}">
              <a16:creationId xmlns:a16="http://schemas.microsoft.com/office/drawing/2014/main" id="{7AAD21E0-ED49-433B-8247-A0929A7DE6D8}"/>
            </a:ext>
          </a:extLst>
        </xdr:cNvPr>
        <xdr:cNvPicPr>
          <a:picLocks noChangeAspect="1"/>
        </xdr:cNvPicPr>
      </xdr:nvPicPr>
      <xdr:blipFill>
        <a:blip xmlns:r="http://schemas.openxmlformats.org/officeDocument/2006/relationships" r:embed="rId44"/>
        <a:stretch>
          <a:fillRect/>
        </a:stretch>
      </xdr:blipFill>
      <xdr:spPr>
        <a:xfrm>
          <a:off x="34823400" y="9665970"/>
          <a:ext cx="1021252" cy="590550"/>
        </a:xfrm>
        <a:prstGeom prst="rect">
          <a:avLst/>
        </a:prstGeom>
      </xdr:spPr>
    </xdr:pic>
    <xdr:clientData/>
  </xdr:twoCellAnchor>
  <xdr:twoCellAnchor editAs="oneCell">
    <xdr:from>
      <xdr:col>26</xdr:col>
      <xdr:colOff>190501</xdr:colOff>
      <xdr:row>15</xdr:row>
      <xdr:rowOff>114301</xdr:rowOff>
    </xdr:from>
    <xdr:to>
      <xdr:col>26</xdr:col>
      <xdr:colOff>952501</xdr:colOff>
      <xdr:row>15</xdr:row>
      <xdr:rowOff>781051</xdr:rowOff>
    </xdr:to>
    <xdr:pic>
      <xdr:nvPicPr>
        <xdr:cNvPr id="83" name="Picture 82">
          <a:extLst>
            <a:ext uri="{FF2B5EF4-FFF2-40B4-BE49-F238E27FC236}">
              <a16:creationId xmlns:a16="http://schemas.microsoft.com/office/drawing/2014/main" id="{09F1DC55-1B5D-4A49-B11A-2D55FC26919B}"/>
            </a:ext>
          </a:extLst>
        </xdr:cNvPr>
        <xdr:cNvPicPr>
          <a:picLocks noChangeAspect="1"/>
        </xdr:cNvPicPr>
      </xdr:nvPicPr>
      <xdr:blipFill>
        <a:blip xmlns:r="http://schemas.openxmlformats.org/officeDocument/2006/relationships" r:embed="rId45"/>
        <a:stretch>
          <a:fillRect/>
        </a:stretch>
      </xdr:blipFill>
      <xdr:spPr>
        <a:xfrm>
          <a:off x="34937701" y="10454641"/>
          <a:ext cx="762000" cy="666750"/>
        </a:xfrm>
        <a:prstGeom prst="rect">
          <a:avLst/>
        </a:prstGeom>
      </xdr:spPr>
    </xdr:pic>
    <xdr:clientData/>
  </xdr:twoCellAnchor>
  <xdr:twoCellAnchor editAs="oneCell">
    <xdr:from>
      <xdr:col>26</xdr:col>
      <xdr:colOff>152401</xdr:colOff>
      <xdr:row>16</xdr:row>
      <xdr:rowOff>114300</xdr:rowOff>
    </xdr:from>
    <xdr:to>
      <xdr:col>26</xdr:col>
      <xdr:colOff>1047751</xdr:colOff>
      <xdr:row>16</xdr:row>
      <xdr:rowOff>767487</xdr:rowOff>
    </xdr:to>
    <xdr:pic>
      <xdr:nvPicPr>
        <xdr:cNvPr id="84" name="Picture 83">
          <a:extLst>
            <a:ext uri="{FF2B5EF4-FFF2-40B4-BE49-F238E27FC236}">
              <a16:creationId xmlns:a16="http://schemas.microsoft.com/office/drawing/2014/main" id="{A5940309-26D3-4F5D-B9F7-7FC1F08A59B3}"/>
            </a:ext>
          </a:extLst>
        </xdr:cNvPr>
        <xdr:cNvPicPr>
          <a:picLocks noChangeAspect="1"/>
        </xdr:cNvPicPr>
      </xdr:nvPicPr>
      <xdr:blipFill>
        <a:blip xmlns:r="http://schemas.openxmlformats.org/officeDocument/2006/relationships" r:embed="rId48"/>
        <a:stretch>
          <a:fillRect/>
        </a:stretch>
      </xdr:blipFill>
      <xdr:spPr>
        <a:xfrm>
          <a:off x="34899601" y="11243310"/>
          <a:ext cx="895350" cy="653187"/>
        </a:xfrm>
        <a:prstGeom prst="rect">
          <a:avLst/>
        </a:prstGeom>
      </xdr:spPr>
    </xdr:pic>
    <xdr:clientData/>
  </xdr:twoCellAnchor>
  <xdr:twoCellAnchor editAs="oneCell">
    <xdr:from>
      <xdr:col>26</xdr:col>
      <xdr:colOff>190499</xdr:colOff>
      <xdr:row>17</xdr:row>
      <xdr:rowOff>95251</xdr:rowOff>
    </xdr:from>
    <xdr:to>
      <xdr:col>26</xdr:col>
      <xdr:colOff>1143000</xdr:colOff>
      <xdr:row>17</xdr:row>
      <xdr:rowOff>685801</xdr:rowOff>
    </xdr:to>
    <xdr:pic>
      <xdr:nvPicPr>
        <xdr:cNvPr id="85" name="Picture 84">
          <a:extLst>
            <a:ext uri="{FF2B5EF4-FFF2-40B4-BE49-F238E27FC236}">
              <a16:creationId xmlns:a16="http://schemas.microsoft.com/office/drawing/2014/main" id="{2C823657-7934-4E26-A1F4-B89B71E2B04D}"/>
            </a:ext>
          </a:extLst>
        </xdr:cNvPr>
        <xdr:cNvPicPr>
          <a:picLocks noChangeAspect="1"/>
        </xdr:cNvPicPr>
      </xdr:nvPicPr>
      <xdr:blipFill>
        <a:blip xmlns:r="http://schemas.openxmlformats.org/officeDocument/2006/relationships" r:embed="rId49"/>
        <a:stretch>
          <a:fillRect/>
        </a:stretch>
      </xdr:blipFill>
      <xdr:spPr>
        <a:xfrm>
          <a:off x="34937699" y="12012931"/>
          <a:ext cx="952501" cy="590550"/>
        </a:xfrm>
        <a:prstGeom prst="rect">
          <a:avLst/>
        </a:prstGeom>
      </xdr:spPr>
    </xdr:pic>
    <xdr:clientData/>
  </xdr:twoCellAnchor>
  <xdr:twoCellAnchor editAs="oneCell">
    <xdr:from>
      <xdr:col>26</xdr:col>
      <xdr:colOff>76200</xdr:colOff>
      <xdr:row>18</xdr:row>
      <xdr:rowOff>114299</xdr:rowOff>
    </xdr:from>
    <xdr:to>
      <xdr:col>26</xdr:col>
      <xdr:colOff>1066800</xdr:colOff>
      <xdr:row>18</xdr:row>
      <xdr:rowOff>786801</xdr:rowOff>
    </xdr:to>
    <xdr:pic>
      <xdr:nvPicPr>
        <xdr:cNvPr id="86" name="Picture 85">
          <a:extLst>
            <a:ext uri="{FF2B5EF4-FFF2-40B4-BE49-F238E27FC236}">
              <a16:creationId xmlns:a16="http://schemas.microsoft.com/office/drawing/2014/main" id="{4E99C6EA-92BA-499F-852C-B7C750679BC6}"/>
            </a:ext>
          </a:extLst>
        </xdr:cNvPr>
        <xdr:cNvPicPr>
          <a:picLocks noChangeAspect="1"/>
        </xdr:cNvPicPr>
      </xdr:nvPicPr>
      <xdr:blipFill>
        <a:blip xmlns:r="http://schemas.openxmlformats.org/officeDocument/2006/relationships" r:embed="rId50"/>
        <a:stretch>
          <a:fillRect/>
        </a:stretch>
      </xdr:blipFill>
      <xdr:spPr>
        <a:xfrm>
          <a:off x="34823400" y="12820649"/>
          <a:ext cx="990600" cy="672502"/>
        </a:xfrm>
        <a:prstGeom prst="rect">
          <a:avLst/>
        </a:prstGeom>
      </xdr:spPr>
    </xdr:pic>
    <xdr:clientData/>
  </xdr:twoCellAnchor>
  <xdr:twoCellAnchor editAs="oneCell">
    <xdr:from>
      <xdr:col>26</xdr:col>
      <xdr:colOff>76200</xdr:colOff>
      <xdr:row>19</xdr:row>
      <xdr:rowOff>190499</xdr:rowOff>
    </xdr:from>
    <xdr:to>
      <xdr:col>26</xdr:col>
      <xdr:colOff>1200150</xdr:colOff>
      <xdr:row>19</xdr:row>
      <xdr:rowOff>728796</xdr:rowOff>
    </xdr:to>
    <xdr:pic>
      <xdr:nvPicPr>
        <xdr:cNvPr id="87" name="Picture 86">
          <a:extLst>
            <a:ext uri="{FF2B5EF4-FFF2-40B4-BE49-F238E27FC236}">
              <a16:creationId xmlns:a16="http://schemas.microsoft.com/office/drawing/2014/main" id="{E37C18A0-5616-4FDA-A37D-A130129FB661}"/>
            </a:ext>
          </a:extLst>
        </xdr:cNvPr>
        <xdr:cNvPicPr>
          <a:picLocks noChangeAspect="1"/>
        </xdr:cNvPicPr>
      </xdr:nvPicPr>
      <xdr:blipFill>
        <a:blip xmlns:r="http://schemas.openxmlformats.org/officeDocument/2006/relationships" r:embed="rId51"/>
        <a:stretch>
          <a:fillRect/>
        </a:stretch>
      </xdr:blipFill>
      <xdr:spPr>
        <a:xfrm>
          <a:off x="34823400" y="13685519"/>
          <a:ext cx="1123950" cy="538297"/>
        </a:xfrm>
        <a:prstGeom prst="rect">
          <a:avLst/>
        </a:prstGeom>
      </xdr:spPr>
    </xdr:pic>
    <xdr:clientData/>
  </xdr:twoCellAnchor>
  <xdr:twoCellAnchor editAs="oneCell">
    <xdr:from>
      <xdr:col>26</xdr:col>
      <xdr:colOff>76200</xdr:colOff>
      <xdr:row>20</xdr:row>
      <xdr:rowOff>95249</xdr:rowOff>
    </xdr:from>
    <xdr:to>
      <xdr:col>26</xdr:col>
      <xdr:colOff>1066799</xdr:colOff>
      <xdr:row>20</xdr:row>
      <xdr:rowOff>647700</xdr:rowOff>
    </xdr:to>
    <xdr:pic>
      <xdr:nvPicPr>
        <xdr:cNvPr id="88" name="Picture 87">
          <a:extLst>
            <a:ext uri="{FF2B5EF4-FFF2-40B4-BE49-F238E27FC236}">
              <a16:creationId xmlns:a16="http://schemas.microsoft.com/office/drawing/2014/main" id="{EBB61304-094E-4B88-86D1-B7C3067AFCF9}"/>
            </a:ext>
          </a:extLst>
        </xdr:cNvPr>
        <xdr:cNvPicPr>
          <a:picLocks noChangeAspect="1"/>
        </xdr:cNvPicPr>
      </xdr:nvPicPr>
      <xdr:blipFill>
        <a:blip xmlns:r="http://schemas.openxmlformats.org/officeDocument/2006/relationships" r:embed="rId52"/>
        <a:stretch>
          <a:fillRect/>
        </a:stretch>
      </xdr:blipFill>
      <xdr:spPr>
        <a:xfrm>
          <a:off x="34823400" y="14378939"/>
          <a:ext cx="990599" cy="552451"/>
        </a:xfrm>
        <a:prstGeom prst="rect">
          <a:avLst/>
        </a:prstGeom>
      </xdr:spPr>
    </xdr:pic>
    <xdr:clientData/>
  </xdr:twoCellAnchor>
  <xdr:twoCellAnchor editAs="oneCell">
    <xdr:from>
      <xdr:col>26</xdr:col>
      <xdr:colOff>152400</xdr:colOff>
      <xdr:row>21</xdr:row>
      <xdr:rowOff>95250</xdr:rowOff>
    </xdr:from>
    <xdr:to>
      <xdr:col>26</xdr:col>
      <xdr:colOff>1104900</xdr:colOff>
      <xdr:row>21</xdr:row>
      <xdr:rowOff>662940</xdr:rowOff>
    </xdr:to>
    <xdr:pic>
      <xdr:nvPicPr>
        <xdr:cNvPr id="89" name="Picture 88">
          <a:extLst>
            <a:ext uri="{FF2B5EF4-FFF2-40B4-BE49-F238E27FC236}">
              <a16:creationId xmlns:a16="http://schemas.microsoft.com/office/drawing/2014/main" id="{8146BE8A-C072-4514-9E00-6FABEEB085F1}"/>
            </a:ext>
          </a:extLst>
        </xdr:cNvPr>
        <xdr:cNvPicPr>
          <a:picLocks noChangeAspect="1"/>
        </xdr:cNvPicPr>
      </xdr:nvPicPr>
      <xdr:blipFill>
        <a:blip xmlns:r="http://schemas.openxmlformats.org/officeDocument/2006/relationships" r:embed="rId53"/>
        <a:stretch>
          <a:fillRect/>
        </a:stretch>
      </xdr:blipFill>
      <xdr:spPr>
        <a:xfrm>
          <a:off x="34899600" y="15167610"/>
          <a:ext cx="952500" cy="567690"/>
        </a:xfrm>
        <a:prstGeom prst="rect">
          <a:avLst/>
        </a:prstGeom>
      </xdr:spPr>
    </xdr:pic>
    <xdr:clientData/>
  </xdr:twoCellAnchor>
  <xdr:twoCellAnchor editAs="oneCell">
    <xdr:from>
      <xdr:col>26</xdr:col>
      <xdr:colOff>114300</xdr:colOff>
      <xdr:row>22</xdr:row>
      <xdr:rowOff>133350</xdr:rowOff>
    </xdr:from>
    <xdr:to>
      <xdr:col>26</xdr:col>
      <xdr:colOff>1181100</xdr:colOff>
      <xdr:row>22</xdr:row>
      <xdr:rowOff>716481</xdr:rowOff>
    </xdr:to>
    <xdr:pic>
      <xdr:nvPicPr>
        <xdr:cNvPr id="90" name="Picture 89">
          <a:extLst>
            <a:ext uri="{FF2B5EF4-FFF2-40B4-BE49-F238E27FC236}">
              <a16:creationId xmlns:a16="http://schemas.microsoft.com/office/drawing/2014/main" id="{3956911A-B213-4803-A7CD-25C1B459C43F}"/>
            </a:ext>
          </a:extLst>
        </xdr:cNvPr>
        <xdr:cNvPicPr>
          <a:picLocks noChangeAspect="1"/>
        </xdr:cNvPicPr>
      </xdr:nvPicPr>
      <xdr:blipFill>
        <a:blip xmlns:r="http://schemas.openxmlformats.org/officeDocument/2006/relationships" r:embed="rId54"/>
        <a:stretch>
          <a:fillRect/>
        </a:stretch>
      </xdr:blipFill>
      <xdr:spPr>
        <a:xfrm>
          <a:off x="34861500" y="15994380"/>
          <a:ext cx="1066800" cy="583131"/>
        </a:xfrm>
        <a:prstGeom prst="rect">
          <a:avLst/>
        </a:prstGeom>
      </xdr:spPr>
    </xdr:pic>
    <xdr:clientData/>
  </xdr:twoCellAnchor>
  <xdr:twoCellAnchor editAs="oneCell">
    <xdr:from>
      <xdr:col>26</xdr:col>
      <xdr:colOff>95251</xdr:colOff>
      <xdr:row>23</xdr:row>
      <xdr:rowOff>133350</xdr:rowOff>
    </xdr:from>
    <xdr:to>
      <xdr:col>26</xdr:col>
      <xdr:colOff>952501</xdr:colOff>
      <xdr:row>23</xdr:row>
      <xdr:rowOff>685800</xdr:rowOff>
    </xdr:to>
    <xdr:pic>
      <xdr:nvPicPr>
        <xdr:cNvPr id="91" name="Picture 90">
          <a:extLst>
            <a:ext uri="{FF2B5EF4-FFF2-40B4-BE49-F238E27FC236}">
              <a16:creationId xmlns:a16="http://schemas.microsoft.com/office/drawing/2014/main" id="{C2898D15-253D-427A-8A16-98E44BF249E9}"/>
            </a:ext>
          </a:extLst>
        </xdr:cNvPr>
        <xdr:cNvPicPr>
          <a:picLocks noChangeAspect="1"/>
        </xdr:cNvPicPr>
      </xdr:nvPicPr>
      <xdr:blipFill>
        <a:blip xmlns:r="http://schemas.openxmlformats.org/officeDocument/2006/relationships" r:embed="rId55"/>
        <a:stretch>
          <a:fillRect/>
        </a:stretch>
      </xdr:blipFill>
      <xdr:spPr>
        <a:xfrm>
          <a:off x="34842451" y="16783050"/>
          <a:ext cx="857250" cy="552450"/>
        </a:xfrm>
        <a:prstGeom prst="rect">
          <a:avLst/>
        </a:prstGeom>
      </xdr:spPr>
    </xdr:pic>
    <xdr:clientData/>
  </xdr:twoCellAnchor>
  <xdr:twoCellAnchor editAs="oneCell">
    <xdr:from>
      <xdr:col>26</xdr:col>
      <xdr:colOff>114300</xdr:colOff>
      <xdr:row>24</xdr:row>
      <xdr:rowOff>95250</xdr:rowOff>
    </xdr:from>
    <xdr:to>
      <xdr:col>26</xdr:col>
      <xdr:colOff>1028700</xdr:colOff>
      <xdr:row>24</xdr:row>
      <xdr:rowOff>649165</xdr:rowOff>
    </xdr:to>
    <xdr:pic>
      <xdr:nvPicPr>
        <xdr:cNvPr id="92" name="Picture 91">
          <a:extLst>
            <a:ext uri="{FF2B5EF4-FFF2-40B4-BE49-F238E27FC236}">
              <a16:creationId xmlns:a16="http://schemas.microsoft.com/office/drawing/2014/main" id="{12B360EF-FF7F-4425-B34B-C8FCC5C2224B}"/>
            </a:ext>
          </a:extLst>
        </xdr:cNvPr>
        <xdr:cNvPicPr>
          <a:picLocks noChangeAspect="1"/>
        </xdr:cNvPicPr>
      </xdr:nvPicPr>
      <xdr:blipFill>
        <a:blip xmlns:r="http://schemas.openxmlformats.org/officeDocument/2006/relationships" r:embed="rId56"/>
        <a:stretch>
          <a:fillRect/>
        </a:stretch>
      </xdr:blipFill>
      <xdr:spPr>
        <a:xfrm>
          <a:off x="34861500" y="17529810"/>
          <a:ext cx="914400" cy="553915"/>
        </a:xfrm>
        <a:prstGeom prst="rect">
          <a:avLst/>
        </a:prstGeom>
      </xdr:spPr>
    </xdr:pic>
    <xdr:clientData/>
  </xdr:twoCellAnchor>
  <xdr:twoCellAnchor editAs="oneCell">
    <xdr:from>
      <xdr:col>26</xdr:col>
      <xdr:colOff>38100</xdr:colOff>
      <xdr:row>25</xdr:row>
      <xdr:rowOff>114300</xdr:rowOff>
    </xdr:from>
    <xdr:to>
      <xdr:col>26</xdr:col>
      <xdr:colOff>1162049</xdr:colOff>
      <xdr:row>25</xdr:row>
      <xdr:rowOff>781050</xdr:rowOff>
    </xdr:to>
    <xdr:pic>
      <xdr:nvPicPr>
        <xdr:cNvPr id="93" name="Picture 92">
          <a:extLst>
            <a:ext uri="{FF2B5EF4-FFF2-40B4-BE49-F238E27FC236}">
              <a16:creationId xmlns:a16="http://schemas.microsoft.com/office/drawing/2014/main" id="{559EACBA-54D3-42E4-9BC3-863A71A3CC56}"/>
            </a:ext>
          </a:extLst>
        </xdr:cNvPr>
        <xdr:cNvPicPr>
          <a:picLocks noChangeAspect="1"/>
        </xdr:cNvPicPr>
      </xdr:nvPicPr>
      <xdr:blipFill>
        <a:blip xmlns:r="http://schemas.openxmlformats.org/officeDocument/2006/relationships" r:embed="rId57"/>
        <a:stretch>
          <a:fillRect/>
        </a:stretch>
      </xdr:blipFill>
      <xdr:spPr>
        <a:xfrm>
          <a:off x="34785300" y="18337530"/>
          <a:ext cx="1123949" cy="666750"/>
        </a:xfrm>
        <a:prstGeom prst="rect">
          <a:avLst/>
        </a:prstGeom>
      </xdr:spPr>
    </xdr:pic>
    <xdr:clientData/>
  </xdr:twoCellAnchor>
  <xdr:twoCellAnchor editAs="oneCell">
    <xdr:from>
      <xdr:col>26</xdr:col>
      <xdr:colOff>95250</xdr:colOff>
      <xdr:row>26</xdr:row>
      <xdr:rowOff>76200</xdr:rowOff>
    </xdr:from>
    <xdr:to>
      <xdr:col>26</xdr:col>
      <xdr:colOff>952500</xdr:colOff>
      <xdr:row>26</xdr:row>
      <xdr:rowOff>723900</xdr:rowOff>
    </xdr:to>
    <xdr:pic>
      <xdr:nvPicPr>
        <xdr:cNvPr id="94" name="Picture 93">
          <a:extLst>
            <a:ext uri="{FF2B5EF4-FFF2-40B4-BE49-F238E27FC236}">
              <a16:creationId xmlns:a16="http://schemas.microsoft.com/office/drawing/2014/main" id="{2447E570-4DB3-4C5E-A096-3274A2F18735}"/>
            </a:ext>
          </a:extLst>
        </xdr:cNvPr>
        <xdr:cNvPicPr>
          <a:picLocks noChangeAspect="1"/>
        </xdr:cNvPicPr>
      </xdr:nvPicPr>
      <xdr:blipFill>
        <a:blip xmlns:r="http://schemas.openxmlformats.org/officeDocument/2006/relationships" r:embed="rId58"/>
        <a:stretch>
          <a:fillRect/>
        </a:stretch>
      </xdr:blipFill>
      <xdr:spPr>
        <a:xfrm>
          <a:off x="34842450" y="19088100"/>
          <a:ext cx="857250" cy="647700"/>
        </a:xfrm>
        <a:prstGeom prst="rect">
          <a:avLst/>
        </a:prstGeom>
      </xdr:spPr>
    </xdr:pic>
    <xdr:clientData/>
  </xdr:twoCellAnchor>
  <xdr:twoCellAnchor editAs="oneCell">
    <xdr:from>
      <xdr:col>26</xdr:col>
      <xdr:colOff>76200</xdr:colOff>
      <xdr:row>27</xdr:row>
      <xdr:rowOff>76200</xdr:rowOff>
    </xdr:from>
    <xdr:to>
      <xdr:col>26</xdr:col>
      <xdr:colOff>952500</xdr:colOff>
      <xdr:row>27</xdr:row>
      <xdr:rowOff>685800</xdr:rowOff>
    </xdr:to>
    <xdr:pic>
      <xdr:nvPicPr>
        <xdr:cNvPr id="95" name="Picture 94">
          <a:extLst>
            <a:ext uri="{FF2B5EF4-FFF2-40B4-BE49-F238E27FC236}">
              <a16:creationId xmlns:a16="http://schemas.microsoft.com/office/drawing/2014/main" id="{DDAF8B4D-7DC1-4D13-8936-7DEFB98017B7}"/>
            </a:ext>
          </a:extLst>
        </xdr:cNvPr>
        <xdr:cNvPicPr>
          <a:picLocks noChangeAspect="1"/>
        </xdr:cNvPicPr>
      </xdr:nvPicPr>
      <xdr:blipFill>
        <a:blip xmlns:r="http://schemas.openxmlformats.org/officeDocument/2006/relationships" r:embed="rId59"/>
        <a:stretch>
          <a:fillRect/>
        </a:stretch>
      </xdr:blipFill>
      <xdr:spPr>
        <a:xfrm>
          <a:off x="34823400" y="19876770"/>
          <a:ext cx="876300" cy="609600"/>
        </a:xfrm>
        <a:prstGeom prst="rect">
          <a:avLst/>
        </a:prstGeom>
      </xdr:spPr>
    </xdr:pic>
    <xdr:clientData/>
  </xdr:twoCellAnchor>
  <xdr:twoCellAnchor editAs="oneCell">
    <xdr:from>
      <xdr:col>26</xdr:col>
      <xdr:colOff>209550</xdr:colOff>
      <xdr:row>28</xdr:row>
      <xdr:rowOff>228600</xdr:rowOff>
    </xdr:from>
    <xdr:to>
      <xdr:col>26</xdr:col>
      <xdr:colOff>1009651</xdr:colOff>
      <xdr:row>28</xdr:row>
      <xdr:rowOff>670086</xdr:rowOff>
    </xdr:to>
    <xdr:pic>
      <xdr:nvPicPr>
        <xdr:cNvPr id="96" name="Picture 95">
          <a:extLst>
            <a:ext uri="{FF2B5EF4-FFF2-40B4-BE49-F238E27FC236}">
              <a16:creationId xmlns:a16="http://schemas.microsoft.com/office/drawing/2014/main" id="{083FF103-EC55-49A3-8DBF-C8A273EB3948}"/>
            </a:ext>
          </a:extLst>
        </xdr:cNvPr>
        <xdr:cNvPicPr>
          <a:picLocks noChangeAspect="1"/>
        </xdr:cNvPicPr>
      </xdr:nvPicPr>
      <xdr:blipFill>
        <a:blip xmlns:r="http://schemas.openxmlformats.org/officeDocument/2006/relationships" r:embed="rId33"/>
        <a:stretch>
          <a:fillRect/>
        </a:stretch>
      </xdr:blipFill>
      <xdr:spPr>
        <a:xfrm>
          <a:off x="34956750" y="20817840"/>
          <a:ext cx="800101" cy="441486"/>
        </a:xfrm>
        <a:prstGeom prst="rect">
          <a:avLst/>
        </a:prstGeom>
      </xdr:spPr>
    </xdr:pic>
    <xdr:clientData/>
  </xdr:twoCellAnchor>
  <xdr:twoCellAnchor editAs="oneCell">
    <xdr:from>
      <xdr:col>26</xdr:col>
      <xdr:colOff>190499</xdr:colOff>
      <xdr:row>29</xdr:row>
      <xdr:rowOff>152200</xdr:rowOff>
    </xdr:from>
    <xdr:to>
      <xdr:col>26</xdr:col>
      <xdr:colOff>1028700</xdr:colOff>
      <xdr:row>29</xdr:row>
      <xdr:rowOff>709538</xdr:rowOff>
    </xdr:to>
    <xdr:pic>
      <xdr:nvPicPr>
        <xdr:cNvPr id="97" name="Picture 96">
          <a:extLst>
            <a:ext uri="{FF2B5EF4-FFF2-40B4-BE49-F238E27FC236}">
              <a16:creationId xmlns:a16="http://schemas.microsoft.com/office/drawing/2014/main" id="{2F1F7787-4201-4C59-947B-D94A975471BA}"/>
            </a:ext>
          </a:extLst>
        </xdr:cNvPr>
        <xdr:cNvPicPr>
          <a:picLocks noChangeAspect="1"/>
        </xdr:cNvPicPr>
      </xdr:nvPicPr>
      <xdr:blipFill>
        <a:blip xmlns:r="http://schemas.openxmlformats.org/officeDocument/2006/relationships" r:embed="rId60"/>
        <a:stretch>
          <a:fillRect/>
        </a:stretch>
      </xdr:blipFill>
      <xdr:spPr>
        <a:xfrm>
          <a:off x="34937699" y="21530110"/>
          <a:ext cx="838201" cy="557338"/>
        </a:xfrm>
        <a:prstGeom prst="rect">
          <a:avLst/>
        </a:prstGeom>
      </xdr:spPr>
    </xdr:pic>
    <xdr:clientData/>
  </xdr:twoCellAnchor>
  <xdr:twoCellAnchor editAs="oneCell">
    <xdr:from>
      <xdr:col>26</xdr:col>
      <xdr:colOff>140374</xdr:colOff>
      <xdr:row>30</xdr:row>
      <xdr:rowOff>49257</xdr:rowOff>
    </xdr:from>
    <xdr:to>
      <xdr:col>26</xdr:col>
      <xdr:colOff>1117444</xdr:colOff>
      <xdr:row>30</xdr:row>
      <xdr:rowOff>723901</xdr:rowOff>
    </xdr:to>
    <xdr:pic>
      <xdr:nvPicPr>
        <xdr:cNvPr id="98" name="Picture 97">
          <a:extLst>
            <a:ext uri="{FF2B5EF4-FFF2-40B4-BE49-F238E27FC236}">
              <a16:creationId xmlns:a16="http://schemas.microsoft.com/office/drawing/2014/main" id="{E06E7009-8B93-40C9-A674-F0B75558E6CC}"/>
            </a:ext>
          </a:extLst>
        </xdr:cNvPr>
        <xdr:cNvPicPr>
          <a:picLocks noChangeAspect="1"/>
        </xdr:cNvPicPr>
      </xdr:nvPicPr>
      <xdr:blipFill>
        <a:blip xmlns:r="http://schemas.openxmlformats.org/officeDocument/2006/relationships" r:embed="rId61"/>
        <a:stretch>
          <a:fillRect/>
        </a:stretch>
      </xdr:blipFill>
      <xdr:spPr>
        <a:xfrm rot="5400000">
          <a:off x="35038787" y="22064624"/>
          <a:ext cx="674644" cy="977070"/>
        </a:xfrm>
        <a:prstGeom prst="rect">
          <a:avLst/>
        </a:prstGeom>
      </xdr:spPr>
    </xdr:pic>
    <xdr:clientData/>
  </xdr:twoCellAnchor>
  <xdr:twoCellAnchor editAs="oneCell">
    <xdr:from>
      <xdr:col>26</xdr:col>
      <xdr:colOff>57150</xdr:colOff>
      <xdr:row>31</xdr:row>
      <xdr:rowOff>133350</xdr:rowOff>
    </xdr:from>
    <xdr:to>
      <xdr:col>26</xdr:col>
      <xdr:colOff>1104900</xdr:colOff>
      <xdr:row>31</xdr:row>
      <xdr:rowOff>704850</xdr:rowOff>
    </xdr:to>
    <xdr:pic>
      <xdr:nvPicPr>
        <xdr:cNvPr id="99" name="Picture 98">
          <a:extLst>
            <a:ext uri="{FF2B5EF4-FFF2-40B4-BE49-F238E27FC236}">
              <a16:creationId xmlns:a16="http://schemas.microsoft.com/office/drawing/2014/main" id="{8A1CFE2E-A8E8-4B7B-8949-3152B97911B9}"/>
            </a:ext>
          </a:extLst>
        </xdr:cNvPr>
        <xdr:cNvPicPr>
          <a:picLocks noChangeAspect="1"/>
        </xdr:cNvPicPr>
      </xdr:nvPicPr>
      <xdr:blipFill>
        <a:blip xmlns:r="http://schemas.openxmlformats.org/officeDocument/2006/relationships" r:embed="rId62"/>
        <a:stretch>
          <a:fillRect/>
        </a:stretch>
      </xdr:blipFill>
      <xdr:spPr>
        <a:xfrm>
          <a:off x="34804350" y="23088600"/>
          <a:ext cx="1047750" cy="571500"/>
        </a:xfrm>
        <a:prstGeom prst="rect">
          <a:avLst/>
        </a:prstGeom>
      </xdr:spPr>
    </xdr:pic>
    <xdr:clientData/>
  </xdr:twoCellAnchor>
  <xdr:twoCellAnchor editAs="oneCell">
    <xdr:from>
      <xdr:col>26</xdr:col>
      <xdr:colOff>209549</xdr:colOff>
      <xdr:row>32</xdr:row>
      <xdr:rowOff>133349</xdr:rowOff>
    </xdr:from>
    <xdr:to>
      <xdr:col>26</xdr:col>
      <xdr:colOff>1123950</xdr:colOff>
      <xdr:row>32</xdr:row>
      <xdr:rowOff>704850</xdr:rowOff>
    </xdr:to>
    <xdr:pic>
      <xdr:nvPicPr>
        <xdr:cNvPr id="100" name="Picture 99">
          <a:extLst>
            <a:ext uri="{FF2B5EF4-FFF2-40B4-BE49-F238E27FC236}">
              <a16:creationId xmlns:a16="http://schemas.microsoft.com/office/drawing/2014/main" id="{E40552AE-C922-4CA3-BFC0-FDF861F29489}"/>
            </a:ext>
          </a:extLst>
        </xdr:cNvPr>
        <xdr:cNvPicPr>
          <a:picLocks noChangeAspect="1"/>
        </xdr:cNvPicPr>
      </xdr:nvPicPr>
      <xdr:blipFill>
        <a:blip xmlns:r="http://schemas.openxmlformats.org/officeDocument/2006/relationships" r:embed="rId63"/>
        <a:stretch>
          <a:fillRect/>
        </a:stretch>
      </xdr:blipFill>
      <xdr:spPr>
        <a:xfrm>
          <a:off x="34956749" y="23877269"/>
          <a:ext cx="914401" cy="571501"/>
        </a:xfrm>
        <a:prstGeom prst="rect">
          <a:avLst/>
        </a:prstGeom>
      </xdr:spPr>
    </xdr:pic>
    <xdr:clientData/>
  </xdr:twoCellAnchor>
  <xdr:twoCellAnchor editAs="oneCell">
    <xdr:from>
      <xdr:col>26</xdr:col>
      <xdr:colOff>228600</xdr:colOff>
      <xdr:row>33</xdr:row>
      <xdr:rowOff>133349</xdr:rowOff>
    </xdr:from>
    <xdr:to>
      <xdr:col>26</xdr:col>
      <xdr:colOff>1143000</xdr:colOff>
      <xdr:row>33</xdr:row>
      <xdr:rowOff>685800</xdr:rowOff>
    </xdr:to>
    <xdr:pic>
      <xdr:nvPicPr>
        <xdr:cNvPr id="101" name="Picture 100">
          <a:extLst>
            <a:ext uri="{FF2B5EF4-FFF2-40B4-BE49-F238E27FC236}">
              <a16:creationId xmlns:a16="http://schemas.microsoft.com/office/drawing/2014/main" id="{AA79F72D-14B6-440B-9AA1-914B22933E09}"/>
            </a:ext>
          </a:extLst>
        </xdr:cNvPr>
        <xdr:cNvPicPr>
          <a:picLocks noChangeAspect="1"/>
        </xdr:cNvPicPr>
      </xdr:nvPicPr>
      <xdr:blipFill>
        <a:blip xmlns:r="http://schemas.openxmlformats.org/officeDocument/2006/relationships" r:embed="rId64"/>
        <a:stretch>
          <a:fillRect/>
        </a:stretch>
      </xdr:blipFill>
      <xdr:spPr>
        <a:xfrm>
          <a:off x="34975800" y="24665939"/>
          <a:ext cx="914400" cy="552451"/>
        </a:xfrm>
        <a:prstGeom prst="rect">
          <a:avLst/>
        </a:prstGeom>
      </xdr:spPr>
    </xdr:pic>
    <xdr:clientData/>
  </xdr:twoCellAnchor>
  <xdr:twoCellAnchor editAs="oneCell">
    <xdr:from>
      <xdr:col>26</xdr:col>
      <xdr:colOff>133350</xdr:colOff>
      <xdr:row>34</xdr:row>
      <xdr:rowOff>171450</xdr:rowOff>
    </xdr:from>
    <xdr:to>
      <xdr:col>26</xdr:col>
      <xdr:colOff>1104900</xdr:colOff>
      <xdr:row>34</xdr:row>
      <xdr:rowOff>685800</xdr:rowOff>
    </xdr:to>
    <xdr:pic>
      <xdr:nvPicPr>
        <xdr:cNvPr id="102" name="Picture 101">
          <a:extLst>
            <a:ext uri="{FF2B5EF4-FFF2-40B4-BE49-F238E27FC236}">
              <a16:creationId xmlns:a16="http://schemas.microsoft.com/office/drawing/2014/main" id="{33740466-158D-4223-AC22-EF65BBA93799}"/>
            </a:ext>
          </a:extLst>
        </xdr:cNvPr>
        <xdr:cNvPicPr>
          <a:picLocks noChangeAspect="1"/>
        </xdr:cNvPicPr>
      </xdr:nvPicPr>
      <xdr:blipFill>
        <a:blip xmlns:r="http://schemas.openxmlformats.org/officeDocument/2006/relationships" r:embed="rId65"/>
        <a:stretch>
          <a:fillRect/>
        </a:stretch>
      </xdr:blipFill>
      <xdr:spPr>
        <a:xfrm>
          <a:off x="34880550" y="25492710"/>
          <a:ext cx="971550" cy="514350"/>
        </a:xfrm>
        <a:prstGeom prst="rect">
          <a:avLst/>
        </a:prstGeom>
      </xdr:spPr>
    </xdr:pic>
    <xdr:clientData/>
  </xdr:twoCellAnchor>
  <xdr:twoCellAnchor editAs="oneCell">
    <xdr:from>
      <xdr:col>26</xdr:col>
      <xdr:colOff>133349</xdr:colOff>
      <xdr:row>35</xdr:row>
      <xdr:rowOff>95250</xdr:rowOff>
    </xdr:from>
    <xdr:to>
      <xdr:col>26</xdr:col>
      <xdr:colOff>1047750</xdr:colOff>
      <xdr:row>35</xdr:row>
      <xdr:rowOff>723900</xdr:rowOff>
    </xdr:to>
    <xdr:pic>
      <xdr:nvPicPr>
        <xdr:cNvPr id="103" name="Picture 102">
          <a:extLst>
            <a:ext uri="{FF2B5EF4-FFF2-40B4-BE49-F238E27FC236}">
              <a16:creationId xmlns:a16="http://schemas.microsoft.com/office/drawing/2014/main" id="{C6319DDF-F482-4E36-A735-4509E7662CE2}"/>
            </a:ext>
          </a:extLst>
        </xdr:cNvPr>
        <xdr:cNvPicPr>
          <a:picLocks noChangeAspect="1"/>
        </xdr:cNvPicPr>
      </xdr:nvPicPr>
      <xdr:blipFill>
        <a:blip xmlns:r="http://schemas.openxmlformats.org/officeDocument/2006/relationships" r:embed="rId66"/>
        <a:stretch>
          <a:fillRect/>
        </a:stretch>
      </xdr:blipFill>
      <xdr:spPr>
        <a:xfrm>
          <a:off x="34880549" y="26205180"/>
          <a:ext cx="914401" cy="628650"/>
        </a:xfrm>
        <a:prstGeom prst="rect">
          <a:avLst/>
        </a:prstGeom>
      </xdr:spPr>
    </xdr:pic>
    <xdr:clientData/>
  </xdr:twoCellAnchor>
  <xdr:twoCellAnchor editAs="oneCell">
    <xdr:from>
      <xdr:col>26</xdr:col>
      <xdr:colOff>152399</xdr:colOff>
      <xdr:row>36</xdr:row>
      <xdr:rowOff>57151</xdr:rowOff>
    </xdr:from>
    <xdr:to>
      <xdr:col>26</xdr:col>
      <xdr:colOff>1085850</xdr:colOff>
      <xdr:row>36</xdr:row>
      <xdr:rowOff>720297</xdr:rowOff>
    </xdr:to>
    <xdr:pic>
      <xdr:nvPicPr>
        <xdr:cNvPr id="104" name="Picture 103">
          <a:extLst>
            <a:ext uri="{FF2B5EF4-FFF2-40B4-BE49-F238E27FC236}">
              <a16:creationId xmlns:a16="http://schemas.microsoft.com/office/drawing/2014/main" id="{1119A003-B7B0-49C7-A304-06109933F2E3}"/>
            </a:ext>
          </a:extLst>
        </xdr:cNvPr>
        <xdr:cNvPicPr>
          <a:picLocks noChangeAspect="1"/>
        </xdr:cNvPicPr>
      </xdr:nvPicPr>
      <xdr:blipFill>
        <a:blip xmlns:r="http://schemas.openxmlformats.org/officeDocument/2006/relationships" r:embed="rId67"/>
        <a:stretch>
          <a:fillRect/>
        </a:stretch>
      </xdr:blipFill>
      <xdr:spPr>
        <a:xfrm>
          <a:off x="34899599" y="26955751"/>
          <a:ext cx="933451" cy="663146"/>
        </a:xfrm>
        <a:prstGeom prst="rect">
          <a:avLst/>
        </a:prstGeom>
      </xdr:spPr>
    </xdr:pic>
    <xdr:clientData/>
  </xdr:twoCellAnchor>
  <xdr:twoCellAnchor editAs="oneCell">
    <xdr:from>
      <xdr:col>26</xdr:col>
      <xdr:colOff>57150</xdr:colOff>
      <xdr:row>37</xdr:row>
      <xdr:rowOff>57150</xdr:rowOff>
    </xdr:from>
    <xdr:to>
      <xdr:col>26</xdr:col>
      <xdr:colOff>1143000</xdr:colOff>
      <xdr:row>37</xdr:row>
      <xdr:rowOff>723900</xdr:rowOff>
    </xdr:to>
    <xdr:pic>
      <xdr:nvPicPr>
        <xdr:cNvPr id="105" name="Picture 104">
          <a:extLst>
            <a:ext uri="{FF2B5EF4-FFF2-40B4-BE49-F238E27FC236}">
              <a16:creationId xmlns:a16="http://schemas.microsoft.com/office/drawing/2014/main" id="{5451DA4E-8018-430B-AE7D-8AD2282E4305}"/>
            </a:ext>
          </a:extLst>
        </xdr:cNvPr>
        <xdr:cNvPicPr>
          <a:picLocks noChangeAspect="1"/>
        </xdr:cNvPicPr>
      </xdr:nvPicPr>
      <xdr:blipFill>
        <a:blip xmlns:r="http://schemas.openxmlformats.org/officeDocument/2006/relationships" r:embed="rId68"/>
        <a:stretch>
          <a:fillRect/>
        </a:stretch>
      </xdr:blipFill>
      <xdr:spPr>
        <a:xfrm>
          <a:off x="34804350" y="27744420"/>
          <a:ext cx="1085850" cy="666750"/>
        </a:xfrm>
        <a:prstGeom prst="rect">
          <a:avLst/>
        </a:prstGeom>
      </xdr:spPr>
    </xdr:pic>
    <xdr:clientData/>
  </xdr:twoCellAnchor>
  <xdr:twoCellAnchor editAs="oneCell">
    <xdr:from>
      <xdr:col>26</xdr:col>
      <xdr:colOff>171449</xdr:colOff>
      <xdr:row>38</xdr:row>
      <xdr:rowOff>57150</xdr:rowOff>
    </xdr:from>
    <xdr:to>
      <xdr:col>26</xdr:col>
      <xdr:colOff>1028700</xdr:colOff>
      <xdr:row>38</xdr:row>
      <xdr:rowOff>647700</xdr:rowOff>
    </xdr:to>
    <xdr:pic>
      <xdr:nvPicPr>
        <xdr:cNvPr id="106" name="Picture 105">
          <a:extLst>
            <a:ext uri="{FF2B5EF4-FFF2-40B4-BE49-F238E27FC236}">
              <a16:creationId xmlns:a16="http://schemas.microsoft.com/office/drawing/2014/main" id="{81DE48C6-18E4-43C8-99A0-BEB1F5AFFCD3}"/>
            </a:ext>
          </a:extLst>
        </xdr:cNvPr>
        <xdr:cNvPicPr>
          <a:picLocks noChangeAspect="1"/>
        </xdr:cNvPicPr>
      </xdr:nvPicPr>
      <xdr:blipFill>
        <a:blip xmlns:r="http://schemas.openxmlformats.org/officeDocument/2006/relationships" r:embed="rId69"/>
        <a:stretch>
          <a:fillRect/>
        </a:stretch>
      </xdr:blipFill>
      <xdr:spPr>
        <a:xfrm>
          <a:off x="34918649" y="28533090"/>
          <a:ext cx="857251" cy="590550"/>
        </a:xfrm>
        <a:prstGeom prst="rect">
          <a:avLst/>
        </a:prstGeom>
      </xdr:spPr>
    </xdr:pic>
    <xdr:clientData/>
  </xdr:twoCellAnchor>
  <xdr:twoCellAnchor editAs="oneCell">
    <xdr:from>
      <xdr:col>26</xdr:col>
      <xdr:colOff>114299</xdr:colOff>
      <xdr:row>39</xdr:row>
      <xdr:rowOff>171450</xdr:rowOff>
    </xdr:from>
    <xdr:to>
      <xdr:col>26</xdr:col>
      <xdr:colOff>1085850</xdr:colOff>
      <xdr:row>39</xdr:row>
      <xdr:rowOff>685800</xdr:rowOff>
    </xdr:to>
    <xdr:pic>
      <xdr:nvPicPr>
        <xdr:cNvPr id="107" name="Picture 106">
          <a:extLst>
            <a:ext uri="{FF2B5EF4-FFF2-40B4-BE49-F238E27FC236}">
              <a16:creationId xmlns:a16="http://schemas.microsoft.com/office/drawing/2014/main" id="{977E570E-E41B-47B1-9276-3436198B8971}"/>
            </a:ext>
          </a:extLst>
        </xdr:cNvPr>
        <xdr:cNvPicPr>
          <a:picLocks noChangeAspect="1"/>
        </xdr:cNvPicPr>
      </xdr:nvPicPr>
      <xdr:blipFill>
        <a:blip xmlns:r="http://schemas.openxmlformats.org/officeDocument/2006/relationships" r:embed="rId70"/>
        <a:stretch>
          <a:fillRect/>
        </a:stretch>
      </xdr:blipFill>
      <xdr:spPr>
        <a:xfrm>
          <a:off x="34861499" y="29436060"/>
          <a:ext cx="971551" cy="514350"/>
        </a:xfrm>
        <a:prstGeom prst="rect">
          <a:avLst/>
        </a:prstGeom>
      </xdr:spPr>
    </xdr:pic>
    <xdr:clientData/>
  </xdr:twoCellAnchor>
  <xdr:twoCellAnchor editAs="oneCell">
    <xdr:from>
      <xdr:col>26</xdr:col>
      <xdr:colOff>95251</xdr:colOff>
      <xdr:row>40</xdr:row>
      <xdr:rowOff>133350</xdr:rowOff>
    </xdr:from>
    <xdr:to>
      <xdr:col>26</xdr:col>
      <xdr:colOff>1123950</xdr:colOff>
      <xdr:row>40</xdr:row>
      <xdr:rowOff>723900</xdr:rowOff>
    </xdr:to>
    <xdr:pic>
      <xdr:nvPicPr>
        <xdr:cNvPr id="108" name="Picture 107">
          <a:extLst>
            <a:ext uri="{FF2B5EF4-FFF2-40B4-BE49-F238E27FC236}">
              <a16:creationId xmlns:a16="http://schemas.microsoft.com/office/drawing/2014/main" id="{594AFA55-27A1-45AB-971B-626BC6F1ACE6}"/>
            </a:ext>
          </a:extLst>
        </xdr:cNvPr>
        <xdr:cNvPicPr>
          <a:picLocks noChangeAspect="1"/>
        </xdr:cNvPicPr>
      </xdr:nvPicPr>
      <xdr:blipFill>
        <a:blip xmlns:r="http://schemas.openxmlformats.org/officeDocument/2006/relationships" r:embed="rId71"/>
        <a:stretch>
          <a:fillRect/>
        </a:stretch>
      </xdr:blipFill>
      <xdr:spPr>
        <a:xfrm>
          <a:off x="34842451" y="30186630"/>
          <a:ext cx="1028699" cy="590550"/>
        </a:xfrm>
        <a:prstGeom prst="rect">
          <a:avLst/>
        </a:prstGeom>
      </xdr:spPr>
    </xdr:pic>
    <xdr:clientData/>
  </xdr:twoCellAnchor>
  <xdr:twoCellAnchor editAs="oneCell">
    <xdr:from>
      <xdr:col>26</xdr:col>
      <xdr:colOff>95250</xdr:colOff>
      <xdr:row>41</xdr:row>
      <xdr:rowOff>114300</xdr:rowOff>
    </xdr:from>
    <xdr:to>
      <xdr:col>26</xdr:col>
      <xdr:colOff>990600</xdr:colOff>
      <xdr:row>41</xdr:row>
      <xdr:rowOff>704850</xdr:rowOff>
    </xdr:to>
    <xdr:pic>
      <xdr:nvPicPr>
        <xdr:cNvPr id="109" name="Picture 108">
          <a:extLst>
            <a:ext uri="{FF2B5EF4-FFF2-40B4-BE49-F238E27FC236}">
              <a16:creationId xmlns:a16="http://schemas.microsoft.com/office/drawing/2014/main" id="{D97F9B88-0F60-4175-9B19-362A934CC8AF}"/>
            </a:ext>
          </a:extLst>
        </xdr:cNvPr>
        <xdr:cNvPicPr>
          <a:picLocks noChangeAspect="1"/>
        </xdr:cNvPicPr>
      </xdr:nvPicPr>
      <xdr:blipFill>
        <a:blip xmlns:r="http://schemas.openxmlformats.org/officeDocument/2006/relationships" r:embed="rId72"/>
        <a:stretch>
          <a:fillRect/>
        </a:stretch>
      </xdr:blipFill>
      <xdr:spPr>
        <a:xfrm>
          <a:off x="34842450" y="30956250"/>
          <a:ext cx="895350" cy="590550"/>
        </a:xfrm>
        <a:prstGeom prst="rect">
          <a:avLst/>
        </a:prstGeom>
      </xdr:spPr>
    </xdr:pic>
    <xdr:clientData/>
  </xdr:twoCellAnchor>
  <xdr:twoCellAnchor editAs="oneCell">
    <xdr:from>
      <xdr:col>26</xdr:col>
      <xdr:colOff>133350</xdr:colOff>
      <xdr:row>42</xdr:row>
      <xdr:rowOff>114300</xdr:rowOff>
    </xdr:from>
    <xdr:to>
      <xdr:col>26</xdr:col>
      <xdr:colOff>1104900</xdr:colOff>
      <xdr:row>42</xdr:row>
      <xdr:rowOff>685800</xdr:rowOff>
    </xdr:to>
    <xdr:pic>
      <xdr:nvPicPr>
        <xdr:cNvPr id="110" name="Picture 109">
          <a:extLst>
            <a:ext uri="{FF2B5EF4-FFF2-40B4-BE49-F238E27FC236}">
              <a16:creationId xmlns:a16="http://schemas.microsoft.com/office/drawing/2014/main" id="{0FC3FD08-E971-4E04-ABB7-D8CE4E34E7E5}"/>
            </a:ext>
          </a:extLst>
        </xdr:cNvPr>
        <xdr:cNvPicPr>
          <a:picLocks noChangeAspect="1"/>
        </xdr:cNvPicPr>
      </xdr:nvPicPr>
      <xdr:blipFill>
        <a:blip xmlns:r="http://schemas.openxmlformats.org/officeDocument/2006/relationships" r:embed="rId73"/>
        <a:stretch>
          <a:fillRect/>
        </a:stretch>
      </xdr:blipFill>
      <xdr:spPr>
        <a:xfrm>
          <a:off x="34880550" y="31744920"/>
          <a:ext cx="971550" cy="571500"/>
        </a:xfrm>
        <a:prstGeom prst="rect">
          <a:avLst/>
        </a:prstGeom>
      </xdr:spPr>
    </xdr:pic>
    <xdr:clientData/>
  </xdr:twoCellAnchor>
  <xdr:twoCellAnchor editAs="oneCell">
    <xdr:from>
      <xdr:col>26</xdr:col>
      <xdr:colOff>171450</xdr:colOff>
      <xdr:row>43</xdr:row>
      <xdr:rowOff>114300</xdr:rowOff>
    </xdr:from>
    <xdr:to>
      <xdr:col>26</xdr:col>
      <xdr:colOff>1047750</xdr:colOff>
      <xdr:row>43</xdr:row>
      <xdr:rowOff>704850</xdr:rowOff>
    </xdr:to>
    <xdr:pic>
      <xdr:nvPicPr>
        <xdr:cNvPr id="111" name="Picture 110">
          <a:extLst>
            <a:ext uri="{FF2B5EF4-FFF2-40B4-BE49-F238E27FC236}">
              <a16:creationId xmlns:a16="http://schemas.microsoft.com/office/drawing/2014/main" id="{20D85279-C45D-45C9-8390-AE9B30DCD60B}"/>
            </a:ext>
          </a:extLst>
        </xdr:cNvPr>
        <xdr:cNvPicPr>
          <a:picLocks noChangeAspect="1"/>
        </xdr:cNvPicPr>
      </xdr:nvPicPr>
      <xdr:blipFill>
        <a:blip xmlns:r="http://schemas.openxmlformats.org/officeDocument/2006/relationships" r:embed="rId74"/>
        <a:stretch>
          <a:fillRect/>
        </a:stretch>
      </xdr:blipFill>
      <xdr:spPr>
        <a:xfrm>
          <a:off x="34918650" y="32533590"/>
          <a:ext cx="876300" cy="590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106680</xdr:colOff>
      <xdr:row>4</xdr:row>
      <xdr:rowOff>19050</xdr:rowOff>
    </xdr:from>
    <xdr:to>
      <xdr:col>13</xdr:col>
      <xdr:colOff>511296</xdr:colOff>
      <xdr:row>27</xdr:row>
      <xdr:rowOff>23225</xdr:rowOff>
    </xdr:to>
    <xdr:pic>
      <xdr:nvPicPr>
        <xdr:cNvPr id="2" name="Picture 1">
          <a:extLst>
            <a:ext uri="{FF2B5EF4-FFF2-40B4-BE49-F238E27FC236}">
              <a16:creationId xmlns:a16="http://schemas.microsoft.com/office/drawing/2014/main" id="{C807A852-FF88-695C-DB55-B8ED94FE738A}"/>
            </a:ext>
          </a:extLst>
        </xdr:cNvPr>
        <xdr:cNvPicPr>
          <a:picLocks noChangeAspect="1"/>
        </xdr:cNvPicPr>
      </xdr:nvPicPr>
      <xdr:blipFill>
        <a:blip xmlns:r="http://schemas.openxmlformats.org/officeDocument/2006/relationships" r:embed="rId1"/>
        <a:stretch>
          <a:fillRect/>
        </a:stretch>
      </xdr:blipFill>
      <xdr:spPr>
        <a:xfrm>
          <a:off x="106680" y="762000"/>
          <a:ext cx="8725656" cy="4210415"/>
        </a:xfrm>
        <a:prstGeom prst="rect">
          <a:avLst/>
        </a:prstGeom>
        <a:ln w="6350">
          <a:solidFill>
            <a:schemeClr val="tx1"/>
          </a:solidFill>
        </a:ln>
      </xdr:spPr>
    </xdr:pic>
    <xdr:clientData/>
  </xdr:twoCellAnchor>
  <xdr:twoCellAnchor editAs="oneCell">
    <xdr:from>
      <xdr:col>0</xdr:col>
      <xdr:colOff>350520</xdr:colOff>
      <xdr:row>36</xdr:row>
      <xdr:rowOff>114300</xdr:rowOff>
    </xdr:from>
    <xdr:to>
      <xdr:col>13</xdr:col>
      <xdr:colOff>106518</xdr:colOff>
      <xdr:row>62</xdr:row>
      <xdr:rowOff>34290</xdr:rowOff>
    </xdr:to>
    <xdr:pic>
      <xdr:nvPicPr>
        <xdr:cNvPr id="3" name="Picture 2">
          <a:extLst>
            <a:ext uri="{FF2B5EF4-FFF2-40B4-BE49-F238E27FC236}">
              <a16:creationId xmlns:a16="http://schemas.microsoft.com/office/drawing/2014/main" id="{1E92A2EE-3858-36F1-BB55-018DCFFBDE6F}"/>
            </a:ext>
          </a:extLst>
        </xdr:cNvPr>
        <xdr:cNvPicPr>
          <a:picLocks noChangeAspect="1"/>
        </xdr:cNvPicPr>
      </xdr:nvPicPr>
      <xdr:blipFill>
        <a:blip xmlns:r="http://schemas.openxmlformats.org/officeDocument/2006/relationships" r:embed="rId2"/>
        <a:stretch>
          <a:fillRect/>
        </a:stretch>
      </xdr:blipFill>
      <xdr:spPr>
        <a:xfrm>
          <a:off x="350520" y="6724650"/>
          <a:ext cx="8077038" cy="4674870"/>
        </a:xfrm>
        <a:prstGeom prst="rect">
          <a:avLst/>
        </a:prstGeom>
        <a:ln w="6350">
          <a:solidFill>
            <a:schemeClr val="tx1"/>
          </a:solidFill>
        </a:ln>
      </xdr:spPr>
    </xdr:pic>
    <xdr:clientData/>
  </xdr:twoCellAnchor>
  <xdr:twoCellAnchor editAs="oneCell">
    <xdr:from>
      <xdr:col>1</xdr:col>
      <xdr:colOff>87629</xdr:colOff>
      <xdr:row>69</xdr:row>
      <xdr:rowOff>148590</xdr:rowOff>
    </xdr:from>
    <xdr:to>
      <xdr:col>13</xdr:col>
      <xdr:colOff>24502</xdr:colOff>
      <xdr:row>94</xdr:row>
      <xdr:rowOff>121920</xdr:rowOff>
    </xdr:to>
    <xdr:pic>
      <xdr:nvPicPr>
        <xdr:cNvPr id="4" name="Picture 3">
          <a:extLst>
            <a:ext uri="{FF2B5EF4-FFF2-40B4-BE49-F238E27FC236}">
              <a16:creationId xmlns:a16="http://schemas.microsoft.com/office/drawing/2014/main" id="{08A05F24-9E47-46F5-CF89-0EF9002AEBA2}"/>
            </a:ext>
          </a:extLst>
        </xdr:cNvPr>
        <xdr:cNvPicPr>
          <a:picLocks noChangeAspect="1"/>
        </xdr:cNvPicPr>
      </xdr:nvPicPr>
      <xdr:blipFill>
        <a:blip xmlns:r="http://schemas.openxmlformats.org/officeDocument/2006/relationships" r:embed="rId3"/>
        <a:stretch>
          <a:fillRect/>
        </a:stretch>
      </xdr:blipFill>
      <xdr:spPr>
        <a:xfrm>
          <a:off x="727709" y="12809220"/>
          <a:ext cx="7617833" cy="4545330"/>
        </a:xfrm>
        <a:prstGeom prst="rect">
          <a:avLst/>
        </a:prstGeom>
      </xdr:spPr>
    </xdr:pic>
    <xdr:clientData/>
  </xdr:twoCellAnchor>
  <xdr:twoCellAnchor editAs="oneCell">
    <xdr:from>
      <xdr:col>0</xdr:col>
      <xdr:colOff>163830</xdr:colOff>
      <xdr:row>102</xdr:row>
      <xdr:rowOff>129540</xdr:rowOff>
    </xdr:from>
    <xdr:to>
      <xdr:col>13</xdr:col>
      <xdr:colOff>343050</xdr:colOff>
      <xdr:row>126</xdr:row>
      <xdr:rowOff>26670</xdr:rowOff>
    </xdr:to>
    <xdr:pic>
      <xdr:nvPicPr>
        <xdr:cNvPr id="5" name="Picture 4">
          <a:extLst>
            <a:ext uri="{FF2B5EF4-FFF2-40B4-BE49-F238E27FC236}">
              <a16:creationId xmlns:a16="http://schemas.microsoft.com/office/drawing/2014/main" id="{AFDAF935-AC1E-7E42-CF3D-F6A92FED29CC}"/>
            </a:ext>
          </a:extLst>
        </xdr:cNvPr>
        <xdr:cNvPicPr>
          <a:picLocks noChangeAspect="1"/>
        </xdr:cNvPicPr>
      </xdr:nvPicPr>
      <xdr:blipFill>
        <a:blip xmlns:r="http://schemas.openxmlformats.org/officeDocument/2006/relationships" r:embed="rId4"/>
        <a:stretch>
          <a:fillRect/>
        </a:stretch>
      </xdr:blipFill>
      <xdr:spPr>
        <a:xfrm>
          <a:off x="163830" y="18840450"/>
          <a:ext cx="8500260" cy="4286250"/>
        </a:xfrm>
        <a:prstGeom prst="rect">
          <a:avLst/>
        </a:prstGeom>
      </xdr:spPr>
    </xdr:pic>
    <xdr:clientData/>
  </xdr:twoCellAnchor>
  <xdr:twoCellAnchor editAs="oneCell">
    <xdr:from>
      <xdr:col>0</xdr:col>
      <xdr:colOff>579120</xdr:colOff>
      <xdr:row>135</xdr:row>
      <xdr:rowOff>60960</xdr:rowOff>
    </xdr:from>
    <xdr:to>
      <xdr:col>11</xdr:col>
      <xdr:colOff>15240</xdr:colOff>
      <xdr:row>160</xdr:row>
      <xdr:rowOff>153835</xdr:rowOff>
    </xdr:to>
    <xdr:pic>
      <xdr:nvPicPr>
        <xdr:cNvPr id="6" name="Picture 5">
          <a:extLst>
            <a:ext uri="{FF2B5EF4-FFF2-40B4-BE49-F238E27FC236}">
              <a16:creationId xmlns:a16="http://schemas.microsoft.com/office/drawing/2014/main" id="{B9FA7826-167F-5886-573D-19B6CA83C27F}"/>
            </a:ext>
          </a:extLst>
        </xdr:cNvPr>
        <xdr:cNvPicPr>
          <a:picLocks noChangeAspect="1"/>
        </xdr:cNvPicPr>
      </xdr:nvPicPr>
      <xdr:blipFill>
        <a:blip xmlns:r="http://schemas.openxmlformats.org/officeDocument/2006/relationships" r:embed="rId5"/>
        <a:stretch>
          <a:fillRect/>
        </a:stretch>
      </xdr:blipFill>
      <xdr:spPr>
        <a:xfrm>
          <a:off x="579120" y="24822150"/>
          <a:ext cx="6477000" cy="4664875"/>
        </a:xfrm>
        <a:prstGeom prst="rect">
          <a:avLst/>
        </a:prstGeom>
        <a:ln w="3175">
          <a:solidFill>
            <a:schemeClr val="tx1"/>
          </a:solidFill>
        </a:ln>
      </xdr:spPr>
    </xdr:pic>
    <xdr:clientData/>
  </xdr:twoCellAnchor>
  <xdr:twoCellAnchor editAs="oneCell">
    <xdr:from>
      <xdr:col>0</xdr:col>
      <xdr:colOff>316229</xdr:colOff>
      <xdr:row>168</xdr:row>
      <xdr:rowOff>128726</xdr:rowOff>
    </xdr:from>
    <xdr:to>
      <xdr:col>12</xdr:col>
      <xdr:colOff>620106</xdr:colOff>
      <xdr:row>193</xdr:row>
      <xdr:rowOff>129540</xdr:rowOff>
    </xdr:to>
    <xdr:pic>
      <xdr:nvPicPr>
        <xdr:cNvPr id="7" name="Picture 6">
          <a:extLst>
            <a:ext uri="{FF2B5EF4-FFF2-40B4-BE49-F238E27FC236}">
              <a16:creationId xmlns:a16="http://schemas.microsoft.com/office/drawing/2014/main" id="{63344DCC-9A61-6EBB-EEFF-C3DC6C74E309}"/>
            </a:ext>
          </a:extLst>
        </xdr:cNvPr>
        <xdr:cNvPicPr>
          <a:picLocks noChangeAspect="1"/>
        </xdr:cNvPicPr>
      </xdr:nvPicPr>
      <xdr:blipFill>
        <a:blip xmlns:r="http://schemas.openxmlformats.org/officeDocument/2006/relationships" r:embed="rId6"/>
        <a:stretch>
          <a:fillRect/>
        </a:stretch>
      </xdr:blipFill>
      <xdr:spPr>
        <a:xfrm>
          <a:off x="316229" y="30940196"/>
          <a:ext cx="7984837" cy="4572814"/>
        </a:xfrm>
        <a:prstGeom prst="rect">
          <a:avLst/>
        </a:prstGeom>
        <a:ln w="3175">
          <a:solidFill>
            <a:schemeClr val="tx1"/>
          </a:solidFill>
        </a:ln>
      </xdr:spPr>
    </xdr:pic>
    <xdr:clientData/>
  </xdr:twoCellAnchor>
  <xdr:twoCellAnchor editAs="oneCell">
    <xdr:from>
      <xdr:col>1</xdr:col>
      <xdr:colOff>350521</xdr:colOff>
      <xdr:row>201</xdr:row>
      <xdr:rowOff>51679</xdr:rowOff>
    </xdr:from>
    <xdr:to>
      <xdr:col>12</xdr:col>
      <xdr:colOff>53331</xdr:colOff>
      <xdr:row>227</xdr:row>
      <xdr:rowOff>121920</xdr:rowOff>
    </xdr:to>
    <xdr:pic>
      <xdr:nvPicPr>
        <xdr:cNvPr id="9" name="Picture 8">
          <a:extLst>
            <a:ext uri="{FF2B5EF4-FFF2-40B4-BE49-F238E27FC236}">
              <a16:creationId xmlns:a16="http://schemas.microsoft.com/office/drawing/2014/main" id="{E4C97F1D-60DF-3933-098D-A3E32E1B5821}"/>
            </a:ext>
          </a:extLst>
        </xdr:cNvPr>
        <xdr:cNvPicPr>
          <a:picLocks noChangeAspect="1"/>
        </xdr:cNvPicPr>
      </xdr:nvPicPr>
      <xdr:blipFill>
        <a:blip xmlns:r="http://schemas.openxmlformats.org/officeDocument/2006/relationships" r:embed="rId7"/>
        <a:stretch>
          <a:fillRect/>
        </a:stretch>
      </xdr:blipFill>
      <xdr:spPr>
        <a:xfrm>
          <a:off x="990601" y="36913429"/>
          <a:ext cx="6743690" cy="4825121"/>
        </a:xfrm>
        <a:prstGeom prst="rect">
          <a:avLst/>
        </a:prstGeom>
        <a:ln w="3175">
          <a:solidFill>
            <a:schemeClr val="tx1"/>
          </a:solidFill>
        </a:ln>
      </xdr:spPr>
    </xdr:pic>
    <xdr:clientData/>
  </xdr:twoCellAnchor>
  <xdr:twoCellAnchor editAs="oneCell">
    <xdr:from>
      <xdr:col>0</xdr:col>
      <xdr:colOff>281940</xdr:colOff>
      <xdr:row>234</xdr:row>
      <xdr:rowOff>95250</xdr:rowOff>
    </xdr:from>
    <xdr:to>
      <xdr:col>13</xdr:col>
      <xdr:colOff>156210</xdr:colOff>
      <xdr:row>260</xdr:row>
      <xdr:rowOff>14289</xdr:rowOff>
    </xdr:to>
    <xdr:pic>
      <xdr:nvPicPr>
        <xdr:cNvPr id="10" name="Picture 9">
          <a:extLst>
            <a:ext uri="{FF2B5EF4-FFF2-40B4-BE49-F238E27FC236}">
              <a16:creationId xmlns:a16="http://schemas.microsoft.com/office/drawing/2014/main" id="{9763DADE-7CF4-6FD2-DFB9-5B7825BECCB4}"/>
            </a:ext>
          </a:extLst>
        </xdr:cNvPr>
        <xdr:cNvPicPr>
          <a:picLocks noChangeAspect="1"/>
        </xdr:cNvPicPr>
      </xdr:nvPicPr>
      <xdr:blipFill>
        <a:blip xmlns:r="http://schemas.openxmlformats.org/officeDocument/2006/relationships" r:embed="rId8"/>
        <a:stretch>
          <a:fillRect/>
        </a:stretch>
      </xdr:blipFill>
      <xdr:spPr>
        <a:xfrm>
          <a:off x="281940" y="43007280"/>
          <a:ext cx="8195310" cy="4673919"/>
        </a:xfrm>
        <a:prstGeom prst="rect">
          <a:avLst/>
        </a:prstGeom>
        <a:ln w="3175">
          <a:solidFill>
            <a:schemeClr val="tx1"/>
          </a:solidFill>
        </a:ln>
      </xdr:spPr>
    </xdr:pic>
    <xdr:clientData/>
  </xdr:twoCellAnchor>
  <xdr:twoCellAnchor editAs="oneCell">
    <xdr:from>
      <xdr:col>0</xdr:col>
      <xdr:colOff>556260</xdr:colOff>
      <xdr:row>267</xdr:row>
      <xdr:rowOff>44203</xdr:rowOff>
    </xdr:from>
    <xdr:to>
      <xdr:col>10</xdr:col>
      <xdr:colOff>167640</xdr:colOff>
      <xdr:row>293</xdr:row>
      <xdr:rowOff>135346</xdr:rowOff>
    </xdr:to>
    <xdr:pic>
      <xdr:nvPicPr>
        <xdr:cNvPr id="11" name="Picture 10">
          <a:extLst>
            <a:ext uri="{FF2B5EF4-FFF2-40B4-BE49-F238E27FC236}">
              <a16:creationId xmlns:a16="http://schemas.microsoft.com/office/drawing/2014/main" id="{4988E32C-4ABB-167C-7E7E-C67B2D0EEC3E}"/>
            </a:ext>
          </a:extLst>
        </xdr:cNvPr>
        <xdr:cNvPicPr>
          <a:picLocks noChangeAspect="1"/>
        </xdr:cNvPicPr>
      </xdr:nvPicPr>
      <xdr:blipFill>
        <a:blip xmlns:r="http://schemas.openxmlformats.org/officeDocument/2006/relationships" r:embed="rId9"/>
        <a:stretch>
          <a:fillRect/>
        </a:stretch>
      </xdr:blipFill>
      <xdr:spPr>
        <a:xfrm>
          <a:off x="556260" y="49006513"/>
          <a:ext cx="6012180" cy="4846023"/>
        </a:xfrm>
        <a:prstGeom prst="rect">
          <a:avLst/>
        </a:prstGeom>
        <a:ln w="3175">
          <a:solidFill>
            <a:schemeClr val="tx1"/>
          </a:solidFill>
        </a:ln>
      </xdr:spPr>
    </xdr:pic>
    <xdr:clientData/>
  </xdr:twoCellAnchor>
  <xdr:twoCellAnchor>
    <xdr:from>
      <xdr:col>0</xdr:col>
      <xdr:colOff>68580</xdr:colOff>
      <xdr:row>0</xdr:row>
      <xdr:rowOff>64770</xdr:rowOff>
    </xdr:from>
    <xdr:to>
      <xdr:col>0</xdr:col>
      <xdr:colOff>464820</xdr:colOff>
      <xdr:row>2</xdr:row>
      <xdr:rowOff>63604</xdr:rowOff>
    </xdr:to>
    <xdr:pic>
      <xdr:nvPicPr>
        <xdr:cNvPr id="12" name="Picture 2">
          <a:extLst>
            <a:ext uri="{FF2B5EF4-FFF2-40B4-BE49-F238E27FC236}">
              <a16:creationId xmlns:a16="http://schemas.microsoft.com/office/drawing/2014/main" id="{92251402-FB73-44FF-AE69-3AAE06A838C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6477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33</xdr:row>
      <xdr:rowOff>64770</xdr:rowOff>
    </xdr:from>
    <xdr:to>
      <xdr:col>0</xdr:col>
      <xdr:colOff>464820</xdr:colOff>
      <xdr:row>35</xdr:row>
      <xdr:rowOff>63604</xdr:rowOff>
    </xdr:to>
    <xdr:pic>
      <xdr:nvPicPr>
        <xdr:cNvPr id="14" name="Picture 2">
          <a:extLst>
            <a:ext uri="{FF2B5EF4-FFF2-40B4-BE49-F238E27FC236}">
              <a16:creationId xmlns:a16="http://schemas.microsoft.com/office/drawing/2014/main" id="{154A535E-736C-4570-87A0-DB59DEFFCE3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6477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66</xdr:row>
      <xdr:rowOff>64770</xdr:rowOff>
    </xdr:from>
    <xdr:to>
      <xdr:col>0</xdr:col>
      <xdr:colOff>464820</xdr:colOff>
      <xdr:row>68</xdr:row>
      <xdr:rowOff>63604</xdr:rowOff>
    </xdr:to>
    <xdr:pic>
      <xdr:nvPicPr>
        <xdr:cNvPr id="16" name="Picture 2">
          <a:extLst>
            <a:ext uri="{FF2B5EF4-FFF2-40B4-BE49-F238E27FC236}">
              <a16:creationId xmlns:a16="http://schemas.microsoft.com/office/drawing/2014/main" id="{A9D90C67-28BE-49C5-B0D8-AAA6B720739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611505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99</xdr:row>
      <xdr:rowOff>64770</xdr:rowOff>
    </xdr:from>
    <xdr:to>
      <xdr:col>0</xdr:col>
      <xdr:colOff>464820</xdr:colOff>
      <xdr:row>101</xdr:row>
      <xdr:rowOff>63604</xdr:rowOff>
    </xdr:to>
    <xdr:pic>
      <xdr:nvPicPr>
        <xdr:cNvPr id="18" name="Picture 2">
          <a:extLst>
            <a:ext uri="{FF2B5EF4-FFF2-40B4-BE49-F238E27FC236}">
              <a16:creationId xmlns:a16="http://schemas.microsoft.com/office/drawing/2014/main" id="{4BDAA90F-9659-4B8A-BA7E-F2742E29B5B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1216533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132</xdr:row>
      <xdr:rowOff>64770</xdr:rowOff>
    </xdr:from>
    <xdr:to>
      <xdr:col>0</xdr:col>
      <xdr:colOff>464820</xdr:colOff>
      <xdr:row>134</xdr:row>
      <xdr:rowOff>63604</xdr:rowOff>
    </xdr:to>
    <xdr:pic>
      <xdr:nvPicPr>
        <xdr:cNvPr id="20" name="Picture 2">
          <a:extLst>
            <a:ext uri="{FF2B5EF4-FFF2-40B4-BE49-F238E27FC236}">
              <a16:creationId xmlns:a16="http://schemas.microsoft.com/office/drawing/2014/main" id="{8057A20B-868A-4113-98AA-2896E78252DD}"/>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1821561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165</xdr:row>
      <xdr:rowOff>64770</xdr:rowOff>
    </xdr:from>
    <xdr:to>
      <xdr:col>0</xdr:col>
      <xdr:colOff>464820</xdr:colOff>
      <xdr:row>167</xdr:row>
      <xdr:rowOff>63604</xdr:rowOff>
    </xdr:to>
    <xdr:pic>
      <xdr:nvPicPr>
        <xdr:cNvPr id="22" name="Picture 2">
          <a:extLst>
            <a:ext uri="{FF2B5EF4-FFF2-40B4-BE49-F238E27FC236}">
              <a16:creationId xmlns:a16="http://schemas.microsoft.com/office/drawing/2014/main" id="{6348C008-9C4D-4FDE-86CD-8864FFBC4F0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2426589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198</xdr:row>
      <xdr:rowOff>64770</xdr:rowOff>
    </xdr:from>
    <xdr:to>
      <xdr:col>0</xdr:col>
      <xdr:colOff>464820</xdr:colOff>
      <xdr:row>200</xdr:row>
      <xdr:rowOff>63604</xdr:rowOff>
    </xdr:to>
    <xdr:pic>
      <xdr:nvPicPr>
        <xdr:cNvPr id="24" name="Picture 2">
          <a:extLst>
            <a:ext uri="{FF2B5EF4-FFF2-40B4-BE49-F238E27FC236}">
              <a16:creationId xmlns:a16="http://schemas.microsoft.com/office/drawing/2014/main" id="{A8438F3B-943F-4741-A353-6BE02D48753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3031617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231</xdr:row>
      <xdr:rowOff>64770</xdr:rowOff>
    </xdr:from>
    <xdr:to>
      <xdr:col>0</xdr:col>
      <xdr:colOff>464820</xdr:colOff>
      <xdr:row>233</xdr:row>
      <xdr:rowOff>63604</xdr:rowOff>
    </xdr:to>
    <xdr:pic>
      <xdr:nvPicPr>
        <xdr:cNvPr id="26" name="Picture 2">
          <a:extLst>
            <a:ext uri="{FF2B5EF4-FFF2-40B4-BE49-F238E27FC236}">
              <a16:creationId xmlns:a16="http://schemas.microsoft.com/office/drawing/2014/main" id="{E5BD4385-7D5D-4BAA-8E56-9B0AAE0E1BC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3636645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xdr:colOff>
      <xdr:row>264</xdr:row>
      <xdr:rowOff>64770</xdr:rowOff>
    </xdr:from>
    <xdr:to>
      <xdr:col>0</xdr:col>
      <xdr:colOff>464820</xdr:colOff>
      <xdr:row>266</xdr:row>
      <xdr:rowOff>63604</xdr:rowOff>
    </xdr:to>
    <xdr:pic>
      <xdr:nvPicPr>
        <xdr:cNvPr id="28" name="Picture 2">
          <a:extLst>
            <a:ext uri="{FF2B5EF4-FFF2-40B4-BE49-F238E27FC236}">
              <a16:creationId xmlns:a16="http://schemas.microsoft.com/office/drawing/2014/main" id="{6E052D76-080E-490F-9B11-B3A7BB44A30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 y="4241673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308610</xdr:colOff>
      <xdr:row>0</xdr:row>
      <xdr:rowOff>60959</xdr:rowOff>
    </xdr:from>
    <xdr:to>
      <xdr:col>1</xdr:col>
      <xdr:colOff>182880</xdr:colOff>
      <xdr:row>2</xdr:row>
      <xdr:rowOff>139920</xdr:rowOff>
    </xdr:to>
    <xdr:pic>
      <xdr:nvPicPr>
        <xdr:cNvPr id="3" name="Picture 2">
          <a:extLst>
            <a:ext uri="{FF2B5EF4-FFF2-40B4-BE49-F238E27FC236}">
              <a16:creationId xmlns:a16="http://schemas.microsoft.com/office/drawing/2014/main" id="{C494E766-30F6-4E98-89DC-7FA653DDB7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60959"/>
          <a:ext cx="468630" cy="444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22860</xdr:colOff>
      <xdr:row>21</xdr:row>
      <xdr:rowOff>7620</xdr:rowOff>
    </xdr:from>
    <xdr:to>
      <xdr:col>6</xdr:col>
      <xdr:colOff>464820</xdr:colOff>
      <xdr:row>36</xdr:row>
      <xdr:rowOff>167640</xdr:rowOff>
    </xdr:to>
    <xdr:graphicFrame macro="">
      <xdr:nvGraphicFramePr>
        <xdr:cNvPr id="2" name="Chart 1">
          <a:extLst>
            <a:ext uri="{FF2B5EF4-FFF2-40B4-BE49-F238E27FC236}">
              <a16:creationId xmlns:a16="http://schemas.microsoft.com/office/drawing/2014/main" id="{23C05004-1517-496D-8BE8-CF327A3AC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21</xdr:row>
      <xdr:rowOff>7620</xdr:rowOff>
    </xdr:from>
    <xdr:to>
      <xdr:col>13</xdr:col>
      <xdr:colOff>579120</xdr:colOff>
      <xdr:row>36</xdr:row>
      <xdr:rowOff>167640</xdr:rowOff>
    </xdr:to>
    <xdr:graphicFrame macro="">
      <xdr:nvGraphicFramePr>
        <xdr:cNvPr id="3" name="Chart 2">
          <a:extLst>
            <a:ext uri="{FF2B5EF4-FFF2-40B4-BE49-F238E27FC236}">
              <a16:creationId xmlns:a16="http://schemas.microsoft.com/office/drawing/2014/main" id="{95DFF48E-0A75-40D3-A888-AA3931584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0</xdr:row>
      <xdr:rowOff>30480</xdr:rowOff>
    </xdr:from>
    <xdr:to>
      <xdr:col>1</xdr:col>
      <xdr:colOff>480060</xdr:colOff>
      <xdr:row>1</xdr:row>
      <xdr:rowOff>370242</xdr:rowOff>
    </xdr:to>
    <xdr:pic>
      <xdr:nvPicPr>
        <xdr:cNvPr id="4" name="Picture 4">
          <a:extLst>
            <a:ext uri="{FF2B5EF4-FFF2-40B4-BE49-F238E27FC236}">
              <a16:creationId xmlns:a16="http://schemas.microsoft.com/office/drawing/2014/main" id="{E391356D-E636-40B1-93A0-551B7AD6E4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 y="30480"/>
          <a:ext cx="975360" cy="2826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83820</xdr:colOff>
      <xdr:row>14</xdr:row>
      <xdr:rowOff>152400</xdr:rowOff>
    </xdr:from>
    <xdr:to>
      <xdr:col>23</xdr:col>
      <xdr:colOff>411480</xdr:colOff>
      <xdr:row>39</xdr:row>
      <xdr:rowOff>731520</xdr:rowOff>
    </xdr:to>
    <xdr:graphicFrame macro="">
      <xdr:nvGraphicFramePr>
        <xdr:cNvPr id="2" name="Chart 3">
          <a:extLst>
            <a:ext uri="{FF2B5EF4-FFF2-40B4-BE49-F238E27FC236}">
              <a16:creationId xmlns:a16="http://schemas.microsoft.com/office/drawing/2014/main" id="{3AA2325F-DFAC-45C4-8E67-C6875B9E2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0</xdr:row>
      <xdr:rowOff>60960</xdr:rowOff>
    </xdr:from>
    <xdr:to>
      <xdr:col>1</xdr:col>
      <xdr:colOff>465296</xdr:colOff>
      <xdr:row>1</xdr:row>
      <xdr:rowOff>342900</xdr:rowOff>
    </xdr:to>
    <xdr:pic>
      <xdr:nvPicPr>
        <xdr:cNvPr id="3" name="Picture 2">
          <a:extLst>
            <a:ext uri="{FF2B5EF4-FFF2-40B4-BE49-F238E27FC236}">
              <a16:creationId xmlns:a16="http://schemas.microsoft.com/office/drawing/2014/main" id="{68BD668F-3C63-42C4-9D12-96E57DE5C4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1940" y="60960"/>
          <a:ext cx="792956"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c:userShapes xmlns:c="http://schemas.openxmlformats.org/drawingml/2006/chart">
  <cdr:relSizeAnchor xmlns:cdr="http://schemas.openxmlformats.org/drawingml/2006/chartDrawing">
    <cdr:from>
      <cdr:x>0.44683</cdr:x>
      <cdr:y>0.19772</cdr:y>
    </cdr:from>
    <cdr:to>
      <cdr:x>0.52597</cdr:x>
      <cdr:y>0.24453</cdr:y>
    </cdr:to>
    <cdr:sp macro="" textlink="">
      <cdr:nvSpPr>
        <cdr:cNvPr id="2" name="TextBox 1"/>
        <cdr:cNvSpPr txBox="1"/>
      </cdr:nvSpPr>
      <cdr:spPr>
        <a:xfrm xmlns:a="http://schemas.openxmlformats.org/drawingml/2006/main">
          <a:off x="5162550" y="1019175"/>
          <a:ext cx="914400" cy="2571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a:p>
      </cdr:txBody>
    </cdr:sp>
  </cdr:relSizeAnchor>
  <cdr:relSizeAnchor xmlns:cdr="http://schemas.openxmlformats.org/drawingml/2006/chartDrawing">
    <cdr:from>
      <cdr:x>0.43528</cdr:x>
      <cdr:y>0.08165</cdr:y>
    </cdr:from>
    <cdr:to>
      <cdr:x>0.51443</cdr:x>
      <cdr:y>0.14939</cdr:y>
    </cdr:to>
    <cdr:sp macro="" textlink="">
      <cdr:nvSpPr>
        <cdr:cNvPr id="3" name="TextBox 2"/>
        <cdr:cNvSpPr txBox="1"/>
      </cdr:nvSpPr>
      <cdr:spPr>
        <a:xfrm xmlns:a="http://schemas.openxmlformats.org/drawingml/2006/main">
          <a:off x="5029149" y="390526"/>
          <a:ext cx="914485" cy="3619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a:p>
      </cdr:txBody>
    </cdr:sp>
  </cdr:relSizeAnchor>
  <cdr:relSizeAnchor xmlns:cdr="http://schemas.openxmlformats.org/drawingml/2006/chartDrawing">
    <cdr:from>
      <cdr:x>0.37834</cdr:x>
      <cdr:y>0.25335</cdr:y>
    </cdr:from>
    <cdr:to>
      <cdr:x>0.43124</cdr:x>
      <cdr:y>0.31074</cdr:y>
    </cdr:to>
    <cdr:sp macro="" textlink="">
      <cdr:nvSpPr>
        <cdr:cNvPr id="4" name="TextBox 3"/>
        <cdr:cNvSpPr txBox="1"/>
      </cdr:nvSpPr>
      <cdr:spPr>
        <a:xfrm xmlns:a="http://schemas.openxmlformats.org/drawingml/2006/main">
          <a:off x="4627162" y="1366791"/>
          <a:ext cx="646972" cy="3096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800" b="1">
              <a:solidFill>
                <a:srgbClr val="FF0000"/>
              </a:solidFill>
            </a:rPr>
            <a:t>USL</a:t>
          </a:r>
        </a:p>
      </cdr:txBody>
    </cdr:sp>
  </cdr:relSizeAnchor>
  <cdr:relSizeAnchor xmlns:cdr="http://schemas.openxmlformats.org/drawingml/2006/chartDrawing">
    <cdr:from>
      <cdr:x>0.4798</cdr:x>
      <cdr:y>0.67189</cdr:y>
    </cdr:from>
    <cdr:to>
      <cdr:x>0.55869</cdr:x>
      <cdr:y>0.76018</cdr:y>
    </cdr:to>
    <cdr:sp macro="" textlink="">
      <cdr:nvSpPr>
        <cdr:cNvPr id="5" name="TextBox 4"/>
        <cdr:cNvSpPr txBox="1"/>
      </cdr:nvSpPr>
      <cdr:spPr>
        <a:xfrm xmlns:a="http://schemas.openxmlformats.org/drawingml/2006/main">
          <a:off x="5543550" y="3629025"/>
          <a:ext cx="914400" cy="4857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a:p>
      </cdr:txBody>
    </cdr:sp>
  </cdr:relSizeAnchor>
  <cdr:relSizeAnchor xmlns:cdr="http://schemas.openxmlformats.org/drawingml/2006/chartDrawing">
    <cdr:from>
      <cdr:x>0.40772</cdr:x>
      <cdr:y>0.71145</cdr:y>
    </cdr:from>
    <cdr:to>
      <cdr:x>0.45358</cdr:x>
      <cdr:y>0.76977</cdr:y>
    </cdr:to>
    <cdr:sp macro="" textlink="">
      <cdr:nvSpPr>
        <cdr:cNvPr id="6" name="TextBox 5"/>
        <cdr:cNvSpPr txBox="1"/>
      </cdr:nvSpPr>
      <cdr:spPr>
        <a:xfrm xmlns:a="http://schemas.openxmlformats.org/drawingml/2006/main">
          <a:off x="4986450" y="3838249"/>
          <a:ext cx="560910" cy="31465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1">
              <a:solidFill>
                <a:schemeClr val="accent2">
                  <a:lumMod val="75000"/>
                </a:schemeClr>
              </a:solidFill>
            </a:rPr>
            <a:t>LSL</a:t>
          </a:r>
          <a:endParaRPr lang="en-IN" sz="1200" b="1">
            <a:solidFill>
              <a:schemeClr val="accent2">
                <a:lumMod val="75000"/>
              </a:schemeClr>
            </a:solidFill>
          </a:endParaRPr>
        </a:p>
      </cdr:txBody>
    </cdr:sp>
  </cdr:relSizeAnchor>
  <cdr:relSizeAnchor xmlns:cdr="http://schemas.openxmlformats.org/drawingml/2006/chartDrawing">
    <cdr:from>
      <cdr:x>0.40396</cdr:x>
      <cdr:y>0.41405</cdr:y>
    </cdr:from>
    <cdr:to>
      <cdr:x>0.4831</cdr:x>
      <cdr:y>0.47984</cdr:y>
    </cdr:to>
    <cdr:sp macro="" textlink="">
      <cdr:nvSpPr>
        <cdr:cNvPr id="7" name="TextBox 6"/>
        <cdr:cNvSpPr txBox="1"/>
      </cdr:nvSpPr>
      <cdr:spPr>
        <a:xfrm xmlns:a="http://schemas.openxmlformats.org/drawingml/2006/main">
          <a:off x="4667250" y="2209800"/>
          <a:ext cx="914400" cy="3619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a:p>
      </cdr:txBody>
    </cdr:sp>
  </cdr:relSizeAnchor>
  <cdr:relSizeAnchor xmlns:cdr="http://schemas.openxmlformats.org/drawingml/2006/chartDrawing">
    <cdr:from>
      <cdr:x>0.38273</cdr:x>
      <cdr:y>0.44722</cdr:y>
    </cdr:from>
    <cdr:to>
      <cdr:x>0.44372</cdr:x>
      <cdr:y>0.50706</cdr:y>
    </cdr:to>
    <cdr:sp macro="" textlink="">
      <cdr:nvSpPr>
        <cdr:cNvPr id="8" name="TextBox 7"/>
        <cdr:cNvSpPr txBox="1"/>
      </cdr:nvSpPr>
      <cdr:spPr>
        <a:xfrm xmlns:a="http://schemas.openxmlformats.org/drawingml/2006/main">
          <a:off x="4680827" y="2412756"/>
          <a:ext cx="745914" cy="3228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1">
              <a:solidFill>
                <a:srgbClr val="00B050"/>
              </a:solidFill>
            </a:rPr>
            <a:t>MEAN</a:t>
          </a:r>
          <a:endParaRPr lang="en-IN" sz="1200" b="1">
            <a:solidFill>
              <a:srgbClr val="00B050"/>
            </a:solidFill>
          </a:endParaRPr>
        </a:p>
      </cdr:txBody>
    </cdr:sp>
  </cdr:relSizeAnchor>
  <cdr:relSizeAnchor xmlns:cdr="http://schemas.openxmlformats.org/drawingml/2006/chartDrawing">
    <cdr:from>
      <cdr:x>0.535</cdr:x>
      <cdr:y>0.35828</cdr:y>
    </cdr:from>
    <cdr:to>
      <cdr:x>0.58789</cdr:x>
      <cdr:y>0.41567</cdr:y>
    </cdr:to>
    <cdr:sp macro="" textlink="">
      <cdr:nvSpPr>
        <cdr:cNvPr id="9" name="TextBox 1">
          <a:extLst xmlns:a="http://schemas.openxmlformats.org/drawingml/2006/main">
            <a:ext uri="{FF2B5EF4-FFF2-40B4-BE49-F238E27FC236}">
              <a16:creationId xmlns:a16="http://schemas.microsoft.com/office/drawing/2014/main" id="{0F04FE96-0031-A938-D619-E0489660D173}"/>
            </a:ext>
          </a:extLst>
        </cdr:cNvPr>
        <cdr:cNvSpPr txBox="1"/>
      </cdr:nvSpPr>
      <cdr:spPr>
        <a:xfrm xmlns:a="http://schemas.openxmlformats.org/drawingml/2006/main">
          <a:off x="6543094" y="1932915"/>
          <a:ext cx="646850" cy="3096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800" b="1">
              <a:solidFill>
                <a:srgbClr val="FFC000"/>
              </a:solidFill>
            </a:rPr>
            <a:t>UCL</a:t>
          </a:r>
        </a:p>
      </cdr:txBody>
    </cdr:sp>
  </cdr:relSizeAnchor>
  <cdr:relSizeAnchor xmlns:cdr="http://schemas.openxmlformats.org/drawingml/2006/chartDrawing">
    <cdr:from>
      <cdr:x>0.54402</cdr:x>
      <cdr:y>0.59275</cdr:y>
    </cdr:from>
    <cdr:to>
      <cdr:x>0.59691</cdr:x>
      <cdr:y>0.65014</cdr:y>
    </cdr:to>
    <cdr:sp macro="" textlink="">
      <cdr:nvSpPr>
        <cdr:cNvPr id="10" name="TextBox 1">
          <a:extLst xmlns:a="http://schemas.openxmlformats.org/drawingml/2006/main">
            <a:ext uri="{FF2B5EF4-FFF2-40B4-BE49-F238E27FC236}">
              <a16:creationId xmlns:a16="http://schemas.microsoft.com/office/drawing/2014/main" id="{0F04FE96-0031-A938-D619-E0489660D173}"/>
            </a:ext>
          </a:extLst>
        </cdr:cNvPr>
        <cdr:cNvSpPr txBox="1"/>
      </cdr:nvSpPr>
      <cdr:spPr>
        <a:xfrm xmlns:a="http://schemas.openxmlformats.org/drawingml/2006/main">
          <a:off x="6653410" y="3197879"/>
          <a:ext cx="646850" cy="3096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800" b="1">
              <a:solidFill>
                <a:schemeClr val="tx1">
                  <a:lumMod val="95000"/>
                  <a:lumOff val="5000"/>
                </a:schemeClr>
              </a:solidFill>
            </a:rPr>
            <a:t>LCL</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68580</xdr:colOff>
      <xdr:row>0</xdr:row>
      <xdr:rowOff>64770</xdr:rowOff>
    </xdr:from>
    <xdr:to>
      <xdr:col>0</xdr:col>
      <xdr:colOff>464820</xdr:colOff>
      <xdr:row>2</xdr:row>
      <xdr:rowOff>63604</xdr:rowOff>
    </xdr:to>
    <xdr:pic>
      <xdr:nvPicPr>
        <xdr:cNvPr id="2" name="Picture 2">
          <a:extLst>
            <a:ext uri="{FF2B5EF4-FFF2-40B4-BE49-F238E27FC236}">
              <a16:creationId xmlns:a16="http://schemas.microsoft.com/office/drawing/2014/main" id="{1D04850C-45D0-477F-A488-E549C935BC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 y="4846701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91440</xdr:colOff>
      <xdr:row>0</xdr:row>
      <xdr:rowOff>106680</xdr:rowOff>
    </xdr:from>
    <xdr:to>
      <xdr:col>0</xdr:col>
      <xdr:colOff>487680</xdr:colOff>
      <xdr:row>2</xdr:row>
      <xdr:rowOff>105514</xdr:rowOff>
    </xdr:to>
    <xdr:pic>
      <xdr:nvPicPr>
        <xdr:cNvPr id="2" name="Picture 2">
          <a:extLst>
            <a:ext uri="{FF2B5EF4-FFF2-40B4-BE49-F238E27FC236}">
              <a16:creationId xmlns:a16="http://schemas.microsoft.com/office/drawing/2014/main" id="{C1208A5B-6921-465E-A9D7-B3ED31C050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10668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91440</xdr:colOff>
      <xdr:row>0</xdr:row>
      <xdr:rowOff>106680</xdr:rowOff>
    </xdr:from>
    <xdr:to>
      <xdr:col>0</xdr:col>
      <xdr:colOff>487680</xdr:colOff>
      <xdr:row>2</xdr:row>
      <xdr:rowOff>105514</xdr:rowOff>
    </xdr:to>
    <xdr:pic>
      <xdr:nvPicPr>
        <xdr:cNvPr id="2" name="Picture 2">
          <a:extLst>
            <a:ext uri="{FF2B5EF4-FFF2-40B4-BE49-F238E27FC236}">
              <a16:creationId xmlns:a16="http://schemas.microsoft.com/office/drawing/2014/main" id="{0A98E942-EBAE-486C-9770-8FB2BAABA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10668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228600</xdr:colOff>
      <xdr:row>0</xdr:row>
      <xdr:rowOff>64770</xdr:rowOff>
    </xdr:from>
    <xdr:to>
      <xdr:col>0</xdr:col>
      <xdr:colOff>624840</xdr:colOff>
      <xdr:row>2</xdr:row>
      <xdr:rowOff>63604</xdr:rowOff>
    </xdr:to>
    <xdr:pic>
      <xdr:nvPicPr>
        <xdr:cNvPr id="2" name="Picture 2">
          <a:extLst>
            <a:ext uri="{FF2B5EF4-FFF2-40B4-BE49-F238E27FC236}">
              <a16:creationId xmlns:a16="http://schemas.microsoft.com/office/drawing/2014/main" id="{A315E3B7-B980-4147-9894-FA7F1F35C1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6477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83820</xdr:colOff>
      <xdr:row>0</xdr:row>
      <xdr:rowOff>83820</xdr:rowOff>
    </xdr:from>
    <xdr:to>
      <xdr:col>0</xdr:col>
      <xdr:colOff>552450</xdr:colOff>
      <xdr:row>2</xdr:row>
      <xdr:rowOff>147541</xdr:rowOff>
    </xdr:to>
    <xdr:pic>
      <xdr:nvPicPr>
        <xdr:cNvPr id="2" name="Picture 1">
          <a:extLst>
            <a:ext uri="{FF2B5EF4-FFF2-40B4-BE49-F238E27FC236}">
              <a16:creationId xmlns:a16="http://schemas.microsoft.com/office/drawing/2014/main" id="{811D8B91-D7AB-49BC-9BAB-D6493BE131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 y="83820"/>
          <a:ext cx="468630" cy="4294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601980</xdr:colOff>
      <xdr:row>50</xdr:row>
      <xdr:rowOff>30480</xdr:rowOff>
    </xdr:from>
    <xdr:to>
      <xdr:col>10</xdr:col>
      <xdr:colOff>556260</xdr:colOff>
      <xdr:row>96</xdr:row>
      <xdr:rowOff>41366</xdr:rowOff>
    </xdr:to>
    <xdr:pic>
      <xdr:nvPicPr>
        <xdr:cNvPr id="4" name="Picture 3">
          <a:extLst>
            <a:ext uri="{FF2B5EF4-FFF2-40B4-BE49-F238E27FC236}">
              <a16:creationId xmlns:a16="http://schemas.microsoft.com/office/drawing/2014/main" id="{75DD9B60-EABD-2DDD-655B-9A5483E38406}"/>
            </a:ext>
          </a:extLst>
        </xdr:cNvPr>
        <xdr:cNvPicPr>
          <a:picLocks noChangeAspect="1"/>
        </xdr:cNvPicPr>
      </xdr:nvPicPr>
      <xdr:blipFill rotWithShape="1">
        <a:blip xmlns:r="http://schemas.openxmlformats.org/officeDocument/2006/relationships" r:embed="rId1"/>
        <a:srcRect l="11070" t="7936" r="10811" b="10039"/>
        <a:stretch>
          <a:fillRect/>
        </a:stretch>
      </xdr:blipFill>
      <xdr:spPr>
        <a:xfrm>
          <a:off x="1242060" y="9730740"/>
          <a:ext cx="5715000" cy="8438606"/>
        </a:xfrm>
        <a:prstGeom prst="rect">
          <a:avLst/>
        </a:prstGeom>
      </xdr:spPr>
    </xdr:pic>
    <xdr:clientData/>
  </xdr:twoCellAnchor>
  <xdr:twoCellAnchor editAs="oneCell">
    <xdr:from>
      <xdr:col>2</xdr:col>
      <xdr:colOff>312420</xdr:colOff>
      <xdr:row>100</xdr:row>
      <xdr:rowOff>49532</xdr:rowOff>
    </xdr:from>
    <xdr:to>
      <xdr:col>10</xdr:col>
      <xdr:colOff>289560</xdr:colOff>
      <xdr:row>120</xdr:row>
      <xdr:rowOff>173658</xdr:rowOff>
    </xdr:to>
    <xdr:pic>
      <xdr:nvPicPr>
        <xdr:cNvPr id="5" name="Picture 4">
          <a:extLst>
            <a:ext uri="{FF2B5EF4-FFF2-40B4-BE49-F238E27FC236}">
              <a16:creationId xmlns:a16="http://schemas.microsoft.com/office/drawing/2014/main" id="{DB2960B5-D75E-7290-FBE0-DF55B441543A}"/>
            </a:ext>
          </a:extLst>
        </xdr:cNvPr>
        <xdr:cNvPicPr>
          <a:picLocks noChangeAspect="1"/>
        </xdr:cNvPicPr>
      </xdr:nvPicPr>
      <xdr:blipFill rotWithShape="1">
        <a:blip xmlns:r="http://schemas.openxmlformats.org/officeDocument/2006/relationships" r:embed="rId2"/>
        <a:srcRect l="11389" t="7785" r="10592" b="50866"/>
        <a:stretch>
          <a:fillRect/>
        </a:stretch>
      </xdr:blipFill>
      <xdr:spPr>
        <a:xfrm>
          <a:off x="1592580" y="18924272"/>
          <a:ext cx="5097780" cy="3796966"/>
        </a:xfrm>
        <a:prstGeom prst="rect">
          <a:avLst/>
        </a:prstGeom>
      </xdr:spPr>
    </xdr:pic>
    <xdr:clientData/>
  </xdr:twoCellAnchor>
  <xdr:twoCellAnchor editAs="oneCell">
    <xdr:from>
      <xdr:col>2</xdr:col>
      <xdr:colOff>7620</xdr:colOff>
      <xdr:row>150</xdr:row>
      <xdr:rowOff>64769</xdr:rowOff>
    </xdr:from>
    <xdr:to>
      <xdr:col>10</xdr:col>
      <xdr:colOff>502920</xdr:colOff>
      <xdr:row>196</xdr:row>
      <xdr:rowOff>40285</xdr:rowOff>
    </xdr:to>
    <xdr:pic>
      <xdr:nvPicPr>
        <xdr:cNvPr id="6" name="Picture 5">
          <a:extLst>
            <a:ext uri="{FF2B5EF4-FFF2-40B4-BE49-F238E27FC236}">
              <a16:creationId xmlns:a16="http://schemas.microsoft.com/office/drawing/2014/main" id="{00D93688-36C6-739A-9D77-725298074C75}"/>
            </a:ext>
          </a:extLst>
        </xdr:cNvPr>
        <xdr:cNvPicPr>
          <a:picLocks noChangeAspect="1"/>
        </xdr:cNvPicPr>
      </xdr:nvPicPr>
      <xdr:blipFill rotWithShape="1">
        <a:blip xmlns:r="http://schemas.openxmlformats.org/officeDocument/2006/relationships" r:embed="rId3"/>
        <a:srcRect l="11785" t="8633" r="11524" b="10089"/>
        <a:stretch>
          <a:fillRect/>
        </a:stretch>
      </xdr:blipFill>
      <xdr:spPr>
        <a:xfrm>
          <a:off x="1287780" y="28144469"/>
          <a:ext cx="5615940" cy="8433716"/>
        </a:xfrm>
        <a:prstGeom prst="rect">
          <a:avLst/>
        </a:prstGeom>
      </xdr:spPr>
    </xdr:pic>
    <xdr:clientData/>
  </xdr:twoCellAnchor>
  <xdr:twoCellAnchor editAs="oneCell">
    <xdr:from>
      <xdr:col>1</xdr:col>
      <xdr:colOff>506730</xdr:colOff>
      <xdr:row>224</xdr:row>
      <xdr:rowOff>22859</xdr:rowOff>
    </xdr:from>
    <xdr:to>
      <xdr:col>10</xdr:col>
      <xdr:colOff>468630</xdr:colOff>
      <xdr:row>246</xdr:row>
      <xdr:rowOff>49336</xdr:rowOff>
    </xdr:to>
    <xdr:pic>
      <xdr:nvPicPr>
        <xdr:cNvPr id="7" name="Picture 6">
          <a:extLst>
            <a:ext uri="{FF2B5EF4-FFF2-40B4-BE49-F238E27FC236}">
              <a16:creationId xmlns:a16="http://schemas.microsoft.com/office/drawing/2014/main" id="{07D18977-AD99-A2E9-834C-7F10BD2B826E}"/>
            </a:ext>
          </a:extLst>
        </xdr:cNvPr>
        <xdr:cNvPicPr>
          <a:picLocks noChangeAspect="1"/>
        </xdr:cNvPicPr>
      </xdr:nvPicPr>
      <xdr:blipFill rotWithShape="1">
        <a:blip xmlns:r="http://schemas.openxmlformats.org/officeDocument/2006/relationships" r:embed="rId4"/>
        <a:srcRect l="7410" t="49011" r="11525" b="10040"/>
        <a:stretch>
          <a:fillRect/>
        </a:stretch>
      </xdr:blipFill>
      <xdr:spPr>
        <a:xfrm>
          <a:off x="1146810" y="41727119"/>
          <a:ext cx="5722620" cy="4065077"/>
        </a:xfrm>
        <a:prstGeom prst="rect">
          <a:avLst/>
        </a:prstGeom>
      </xdr:spPr>
    </xdr:pic>
    <xdr:clientData/>
  </xdr:twoCellAnchor>
  <xdr:twoCellAnchor editAs="oneCell">
    <xdr:from>
      <xdr:col>0</xdr:col>
      <xdr:colOff>201930</xdr:colOff>
      <xdr:row>252</xdr:row>
      <xdr:rowOff>19049</xdr:rowOff>
    </xdr:from>
    <xdr:to>
      <xdr:col>10</xdr:col>
      <xdr:colOff>571500</xdr:colOff>
      <xdr:row>279</xdr:row>
      <xdr:rowOff>126663</xdr:rowOff>
    </xdr:to>
    <xdr:pic>
      <xdr:nvPicPr>
        <xdr:cNvPr id="8" name="Picture 7">
          <a:extLst>
            <a:ext uri="{FF2B5EF4-FFF2-40B4-BE49-F238E27FC236}">
              <a16:creationId xmlns:a16="http://schemas.microsoft.com/office/drawing/2014/main" id="{1A830116-DA40-7B3A-2E2B-46BB2D7A3344}"/>
            </a:ext>
          </a:extLst>
        </xdr:cNvPr>
        <xdr:cNvPicPr>
          <a:picLocks noChangeAspect="1"/>
        </xdr:cNvPicPr>
      </xdr:nvPicPr>
      <xdr:blipFill rotWithShape="1">
        <a:blip xmlns:r="http://schemas.openxmlformats.org/officeDocument/2006/relationships" r:embed="rId5"/>
        <a:srcRect l="10581" t="7570" r="10591" b="50856"/>
        <a:stretch>
          <a:fillRect/>
        </a:stretch>
      </xdr:blipFill>
      <xdr:spPr>
        <a:xfrm>
          <a:off x="201930" y="46889669"/>
          <a:ext cx="6770370" cy="5075854"/>
        </a:xfrm>
        <a:prstGeom prst="rect">
          <a:avLst/>
        </a:prstGeom>
      </xdr:spPr>
    </xdr:pic>
    <xdr:clientData/>
  </xdr:twoCellAnchor>
  <xdr:twoCellAnchor>
    <xdr:from>
      <xdr:col>0</xdr:col>
      <xdr:colOff>114300</xdr:colOff>
      <xdr:row>0</xdr:row>
      <xdr:rowOff>57150</xdr:rowOff>
    </xdr:from>
    <xdr:to>
      <xdr:col>0</xdr:col>
      <xdr:colOff>510540</xdr:colOff>
      <xdr:row>2</xdr:row>
      <xdr:rowOff>55984</xdr:rowOff>
    </xdr:to>
    <xdr:pic>
      <xdr:nvPicPr>
        <xdr:cNvPr id="10" name="Picture 2">
          <a:extLst>
            <a:ext uri="{FF2B5EF4-FFF2-40B4-BE49-F238E27FC236}">
              <a16:creationId xmlns:a16="http://schemas.microsoft.com/office/drawing/2014/main" id="{7FF725BF-726A-4B9F-B274-A5EF367066E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4300" y="5715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461009</xdr:colOff>
      <xdr:row>32</xdr:row>
      <xdr:rowOff>7620</xdr:rowOff>
    </xdr:from>
    <xdr:to>
      <xdr:col>9</xdr:col>
      <xdr:colOff>598170</xdr:colOff>
      <xdr:row>46</xdr:row>
      <xdr:rowOff>41910</xdr:rowOff>
    </xdr:to>
    <xdr:grpSp>
      <xdr:nvGrpSpPr>
        <xdr:cNvPr id="23" name="Group 22">
          <a:extLst>
            <a:ext uri="{FF2B5EF4-FFF2-40B4-BE49-F238E27FC236}">
              <a16:creationId xmlns:a16="http://schemas.microsoft.com/office/drawing/2014/main" id="{7FD541B3-6458-E910-A64C-77F82DB9CDBD}"/>
            </a:ext>
          </a:extLst>
        </xdr:cNvPr>
        <xdr:cNvGrpSpPr/>
      </xdr:nvGrpSpPr>
      <xdr:grpSpPr>
        <a:xfrm>
          <a:off x="461009" y="6328410"/>
          <a:ext cx="5897881" cy="2667000"/>
          <a:chOff x="461009" y="6328410"/>
          <a:chExt cx="5897881" cy="2667000"/>
        </a:xfrm>
      </xdr:grpSpPr>
      <xdr:pic>
        <xdr:nvPicPr>
          <xdr:cNvPr id="3" name="Picture 2">
            <a:extLst>
              <a:ext uri="{FF2B5EF4-FFF2-40B4-BE49-F238E27FC236}">
                <a16:creationId xmlns:a16="http://schemas.microsoft.com/office/drawing/2014/main" id="{CA02EBC0-A514-DF84-33BA-EDE01D00B38E}"/>
              </a:ext>
            </a:extLst>
          </xdr:cNvPr>
          <xdr:cNvPicPr>
            <a:picLocks noChangeAspect="1"/>
          </xdr:cNvPicPr>
        </xdr:nvPicPr>
        <xdr:blipFill rotWithShape="1">
          <a:blip xmlns:r="http://schemas.openxmlformats.org/officeDocument/2006/relationships" r:embed="rId7"/>
          <a:srcRect l="19554" t="8100" r="19295" b="58992"/>
          <a:stretch>
            <a:fillRect/>
          </a:stretch>
        </xdr:blipFill>
        <xdr:spPr>
          <a:xfrm>
            <a:off x="461009" y="6328410"/>
            <a:ext cx="2621281" cy="1981200"/>
          </a:xfrm>
          <a:prstGeom prst="rect">
            <a:avLst/>
          </a:prstGeom>
        </xdr:spPr>
      </xdr:pic>
      <xdr:pic>
        <xdr:nvPicPr>
          <xdr:cNvPr id="21" name="Picture 20">
            <a:extLst>
              <a:ext uri="{FF2B5EF4-FFF2-40B4-BE49-F238E27FC236}">
                <a16:creationId xmlns:a16="http://schemas.microsoft.com/office/drawing/2014/main" id="{C0E47AB2-1A74-389E-8D2A-9E4A0F71530B}"/>
              </a:ext>
            </a:extLst>
          </xdr:cNvPr>
          <xdr:cNvPicPr>
            <a:picLocks noChangeAspect="1"/>
          </xdr:cNvPicPr>
        </xdr:nvPicPr>
        <xdr:blipFill rotWithShape="1">
          <a:blip xmlns:r="http://schemas.openxmlformats.org/officeDocument/2006/relationships" r:embed="rId7"/>
          <a:srcRect l="19642" t="40818" r="19208" b="25957"/>
          <a:stretch>
            <a:fillRect/>
          </a:stretch>
        </xdr:blipFill>
        <xdr:spPr>
          <a:xfrm>
            <a:off x="3737610" y="6332220"/>
            <a:ext cx="2621280" cy="2000250"/>
          </a:xfrm>
          <a:prstGeom prst="rect">
            <a:avLst/>
          </a:prstGeom>
        </xdr:spPr>
      </xdr:pic>
      <xdr:pic>
        <xdr:nvPicPr>
          <xdr:cNvPr id="22" name="Picture 21">
            <a:extLst>
              <a:ext uri="{FF2B5EF4-FFF2-40B4-BE49-F238E27FC236}">
                <a16:creationId xmlns:a16="http://schemas.microsoft.com/office/drawing/2014/main" id="{8B60A386-4587-A544-06AD-88FC747D16E5}"/>
              </a:ext>
            </a:extLst>
          </xdr:cNvPr>
          <xdr:cNvPicPr>
            <a:picLocks noChangeAspect="1"/>
          </xdr:cNvPicPr>
        </xdr:nvPicPr>
        <xdr:blipFill rotWithShape="1">
          <a:blip xmlns:r="http://schemas.openxmlformats.org/officeDocument/2006/relationships" r:embed="rId7"/>
          <a:srcRect l="27641" t="77272" r="35207" b="14122"/>
          <a:stretch>
            <a:fillRect/>
          </a:stretch>
        </xdr:blipFill>
        <xdr:spPr>
          <a:xfrm>
            <a:off x="2518410" y="8477250"/>
            <a:ext cx="1592580" cy="518160"/>
          </a:xfrm>
          <a:prstGeom prst="rect">
            <a:avLst/>
          </a:prstGeom>
        </xdr:spPr>
      </xdr:pic>
    </xdr:grpSp>
    <xdr:clientData/>
  </xdr:twoCellAnchor>
  <xdr:twoCellAnchor>
    <xdr:from>
      <xdr:col>0</xdr:col>
      <xdr:colOff>106680</xdr:colOff>
      <xdr:row>47</xdr:row>
      <xdr:rowOff>72390</xdr:rowOff>
    </xdr:from>
    <xdr:to>
      <xdr:col>0</xdr:col>
      <xdr:colOff>502920</xdr:colOff>
      <xdr:row>49</xdr:row>
      <xdr:rowOff>71224</xdr:rowOff>
    </xdr:to>
    <xdr:pic>
      <xdr:nvPicPr>
        <xdr:cNvPr id="24" name="Picture 2">
          <a:extLst>
            <a:ext uri="{FF2B5EF4-FFF2-40B4-BE49-F238E27FC236}">
              <a16:creationId xmlns:a16="http://schemas.microsoft.com/office/drawing/2014/main" id="{908BCCA6-E3EA-4B69-8703-61DDD70D6D9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680" y="921258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110490</xdr:colOff>
      <xdr:row>97</xdr:row>
      <xdr:rowOff>137160</xdr:rowOff>
    </xdr:from>
    <xdr:to>
      <xdr:col>0</xdr:col>
      <xdr:colOff>506730</xdr:colOff>
      <xdr:row>99</xdr:row>
      <xdr:rowOff>135994</xdr:rowOff>
    </xdr:to>
    <xdr:pic>
      <xdr:nvPicPr>
        <xdr:cNvPr id="26" name="Picture 2">
          <a:extLst>
            <a:ext uri="{FF2B5EF4-FFF2-40B4-BE49-F238E27FC236}">
              <a16:creationId xmlns:a16="http://schemas.microsoft.com/office/drawing/2014/main" id="{9A9907CB-9928-4045-83DB-A72B6C52823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0490" y="1845183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403860</xdr:colOff>
      <xdr:row>123</xdr:row>
      <xdr:rowOff>19048</xdr:rowOff>
    </xdr:from>
    <xdr:to>
      <xdr:col>10</xdr:col>
      <xdr:colOff>41910</xdr:colOff>
      <xdr:row>145</xdr:row>
      <xdr:rowOff>181223</xdr:rowOff>
    </xdr:to>
    <xdr:pic>
      <xdr:nvPicPr>
        <xdr:cNvPr id="27" name="Picture 26">
          <a:extLst>
            <a:ext uri="{FF2B5EF4-FFF2-40B4-BE49-F238E27FC236}">
              <a16:creationId xmlns:a16="http://schemas.microsoft.com/office/drawing/2014/main" id="{EB62891C-8303-5EC9-B8E9-D92A9832713C}"/>
            </a:ext>
          </a:extLst>
        </xdr:cNvPr>
        <xdr:cNvPicPr>
          <a:picLocks noChangeAspect="1"/>
        </xdr:cNvPicPr>
      </xdr:nvPicPr>
      <xdr:blipFill rotWithShape="1">
        <a:blip xmlns:r="http://schemas.openxmlformats.org/officeDocument/2006/relationships" r:embed="rId2"/>
        <a:srcRect l="11389" t="48688" r="10592" b="2306"/>
        <a:stretch>
          <a:fillRect/>
        </a:stretch>
      </xdr:blipFill>
      <xdr:spPr>
        <a:xfrm>
          <a:off x="1684020" y="23130508"/>
          <a:ext cx="4758690" cy="4200775"/>
        </a:xfrm>
        <a:prstGeom prst="rect">
          <a:avLst/>
        </a:prstGeom>
      </xdr:spPr>
    </xdr:pic>
    <xdr:clientData/>
  </xdr:twoCellAnchor>
  <xdr:twoCellAnchor>
    <xdr:from>
      <xdr:col>0</xdr:col>
      <xdr:colOff>106680</xdr:colOff>
      <xdr:row>147</xdr:row>
      <xdr:rowOff>72390</xdr:rowOff>
    </xdr:from>
    <xdr:to>
      <xdr:col>0</xdr:col>
      <xdr:colOff>502920</xdr:colOff>
      <xdr:row>149</xdr:row>
      <xdr:rowOff>71224</xdr:rowOff>
    </xdr:to>
    <xdr:pic>
      <xdr:nvPicPr>
        <xdr:cNvPr id="29" name="Picture 2">
          <a:extLst>
            <a:ext uri="{FF2B5EF4-FFF2-40B4-BE49-F238E27FC236}">
              <a16:creationId xmlns:a16="http://schemas.microsoft.com/office/drawing/2014/main" id="{2DAF2EF2-C697-4A06-A35A-7086D6E0F4A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680" y="1838706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106680</xdr:colOff>
      <xdr:row>197</xdr:row>
      <xdr:rowOff>72390</xdr:rowOff>
    </xdr:from>
    <xdr:to>
      <xdr:col>0</xdr:col>
      <xdr:colOff>502920</xdr:colOff>
      <xdr:row>199</xdr:row>
      <xdr:rowOff>71224</xdr:rowOff>
    </xdr:to>
    <xdr:pic>
      <xdr:nvPicPr>
        <xdr:cNvPr id="33" name="Picture 2">
          <a:extLst>
            <a:ext uri="{FF2B5EF4-FFF2-40B4-BE49-F238E27FC236}">
              <a16:creationId xmlns:a16="http://schemas.microsoft.com/office/drawing/2014/main" id="{8FFF7E4F-62B3-49AD-B2E9-6748641B2ED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680" y="2759202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200</xdr:row>
      <xdr:rowOff>102869</xdr:rowOff>
    </xdr:from>
    <xdr:to>
      <xdr:col>10</xdr:col>
      <xdr:colOff>426720</xdr:colOff>
      <xdr:row>221</xdr:row>
      <xdr:rowOff>156096</xdr:rowOff>
    </xdr:to>
    <xdr:pic>
      <xdr:nvPicPr>
        <xdr:cNvPr id="34" name="Picture 33">
          <a:extLst>
            <a:ext uri="{FF2B5EF4-FFF2-40B4-BE49-F238E27FC236}">
              <a16:creationId xmlns:a16="http://schemas.microsoft.com/office/drawing/2014/main" id="{68CD27B6-41CD-04E5-E6BD-98912C94CB71}"/>
            </a:ext>
          </a:extLst>
        </xdr:cNvPr>
        <xdr:cNvPicPr>
          <a:picLocks noChangeAspect="1"/>
        </xdr:cNvPicPr>
      </xdr:nvPicPr>
      <xdr:blipFill rotWithShape="1">
        <a:blip xmlns:r="http://schemas.openxmlformats.org/officeDocument/2006/relationships" r:embed="rId4"/>
        <a:srcRect l="7410" t="7809" r="11525" b="50862"/>
        <a:stretch>
          <a:fillRect/>
        </a:stretch>
      </xdr:blipFill>
      <xdr:spPr>
        <a:xfrm>
          <a:off x="1375410" y="37387529"/>
          <a:ext cx="5452110" cy="3908947"/>
        </a:xfrm>
        <a:prstGeom prst="rect">
          <a:avLst/>
        </a:prstGeom>
      </xdr:spPr>
    </xdr:pic>
    <xdr:clientData/>
  </xdr:twoCellAnchor>
  <xdr:twoCellAnchor>
    <xdr:from>
      <xdr:col>0</xdr:col>
      <xdr:colOff>106680</xdr:colOff>
      <xdr:row>247</xdr:row>
      <xdr:rowOff>72390</xdr:rowOff>
    </xdr:from>
    <xdr:to>
      <xdr:col>0</xdr:col>
      <xdr:colOff>502920</xdr:colOff>
      <xdr:row>249</xdr:row>
      <xdr:rowOff>71224</xdr:rowOff>
    </xdr:to>
    <xdr:pic>
      <xdr:nvPicPr>
        <xdr:cNvPr id="36" name="Picture 2">
          <a:extLst>
            <a:ext uri="{FF2B5EF4-FFF2-40B4-BE49-F238E27FC236}">
              <a16:creationId xmlns:a16="http://schemas.microsoft.com/office/drawing/2014/main" id="{962CAC66-1A6C-4092-AA27-DE6E1D4133F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680" y="36796980"/>
          <a:ext cx="396240" cy="376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78105</xdr:colOff>
      <xdr:row>3</xdr:row>
      <xdr:rowOff>59690</xdr:rowOff>
    </xdr:from>
    <xdr:to>
      <xdr:col>5</xdr:col>
      <xdr:colOff>162585</xdr:colOff>
      <xdr:row>5</xdr:row>
      <xdr:rowOff>19127</xdr:rowOff>
    </xdr:to>
    <xdr:sp macro="" textlink="">
      <xdr:nvSpPr>
        <xdr:cNvPr id="6" name="Text 1">
          <a:extLst>
            <a:ext uri="{FF2B5EF4-FFF2-40B4-BE49-F238E27FC236}">
              <a16:creationId xmlns:a16="http://schemas.microsoft.com/office/drawing/2014/main" id="{7D4D881E-97D1-490E-AC18-D23D337D2665}"/>
            </a:ext>
          </a:extLst>
        </xdr:cNvPr>
        <xdr:cNvSpPr txBox="1">
          <a:spLocks noChangeArrowheads="1"/>
        </xdr:cNvSpPr>
      </xdr:nvSpPr>
      <xdr:spPr bwMode="auto">
        <a:xfrm>
          <a:off x="318135" y="867410"/>
          <a:ext cx="1242720" cy="260427"/>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800" b="0" i="0" u="none" strike="noStrike" baseline="0">
              <a:solidFill>
                <a:srgbClr val="000000"/>
              </a:solidFill>
              <a:latin typeface="Arial"/>
              <a:cs typeface="Arial"/>
            </a:rPr>
            <a:t>Safety and/or</a:t>
          </a:r>
        </a:p>
        <a:p>
          <a:pPr algn="l" rtl="0">
            <a:defRPr sz="1000"/>
          </a:pPr>
          <a:r>
            <a:rPr lang="en-US" sz="800" b="0" i="0" u="none" strike="noStrike" baseline="0">
              <a:solidFill>
                <a:srgbClr val="000000"/>
              </a:solidFill>
              <a:latin typeface="Arial"/>
              <a:cs typeface="Arial"/>
            </a:rPr>
            <a:t>Government Regulation</a:t>
          </a:r>
        </a:p>
      </xdr:txBody>
    </xdr:sp>
    <xdr:clientData/>
  </xdr:twoCellAnchor>
  <xdr:twoCellAnchor>
    <xdr:from>
      <xdr:col>8</xdr:col>
      <xdr:colOff>106680</xdr:colOff>
      <xdr:row>3</xdr:row>
      <xdr:rowOff>59690</xdr:rowOff>
    </xdr:from>
    <xdr:to>
      <xdr:col>11</xdr:col>
      <xdr:colOff>222952</xdr:colOff>
      <xdr:row>5</xdr:row>
      <xdr:rowOff>19127</xdr:rowOff>
    </xdr:to>
    <xdr:sp macro="" textlink="">
      <xdr:nvSpPr>
        <xdr:cNvPr id="7" name="Text 4">
          <a:extLst>
            <a:ext uri="{FF2B5EF4-FFF2-40B4-BE49-F238E27FC236}">
              <a16:creationId xmlns:a16="http://schemas.microsoft.com/office/drawing/2014/main" id="{2573841E-7CA8-45BB-86FB-72845C7DF059}"/>
            </a:ext>
          </a:extLst>
        </xdr:cNvPr>
        <xdr:cNvSpPr txBox="1">
          <a:spLocks noChangeArrowheads="1"/>
        </xdr:cNvSpPr>
      </xdr:nvSpPr>
      <xdr:spPr bwMode="auto">
        <a:xfrm>
          <a:off x="2472690" y="867410"/>
          <a:ext cx="1282132" cy="260427"/>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800" b="0" i="0" u="none" strike="noStrike" baseline="0">
              <a:solidFill>
                <a:srgbClr val="000000"/>
              </a:solidFill>
              <a:latin typeface="Arial"/>
              <a:cs typeface="Arial"/>
            </a:rPr>
            <a:t>Engineering Drawing</a:t>
          </a:r>
        </a:p>
        <a:p>
          <a:pPr algn="l" rtl="0">
            <a:defRPr sz="1000"/>
          </a:pPr>
          <a:r>
            <a:rPr lang="en-US" sz="800" b="0" i="0" u="none" strike="noStrike" baseline="0">
              <a:solidFill>
                <a:srgbClr val="000000"/>
              </a:solidFill>
              <a:latin typeface="Arial"/>
              <a:cs typeface="Arial"/>
            </a:rPr>
            <a:t>Change Level</a:t>
          </a:r>
        </a:p>
      </xdr:txBody>
    </xdr:sp>
    <xdr:clientData/>
  </xdr:twoCellAnchor>
  <mc:AlternateContent xmlns:mc="http://schemas.openxmlformats.org/markup-compatibility/2006">
    <mc:Choice xmlns:a14="http://schemas.microsoft.com/office/drawing/2010/main" Requires="a14">
      <xdr:twoCellAnchor editAs="oneCell">
        <xdr:from>
          <xdr:col>5</xdr:col>
          <xdr:colOff>26670</xdr:colOff>
          <xdr:row>3</xdr:row>
          <xdr:rowOff>87630</xdr:rowOff>
        </xdr:from>
        <xdr:to>
          <xdr:col>6</xdr:col>
          <xdr:colOff>0</xdr:colOff>
          <xdr:row>4</xdr:row>
          <xdr:rowOff>133350</xdr:rowOff>
        </xdr:to>
        <xdr:sp macro="" textlink="">
          <xdr:nvSpPr>
            <xdr:cNvPr id="20537" name="Check Box 57" hidden="1">
              <a:extLst>
                <a:ext uri="{63B3BB69-23CF-44E3-9099-C40C66FF867C}">
                  <a14:compatExt spid="_x0000_s20537"/>
                </a:ext>
                <a:ext uri="{FF2B5EF4-FFF2-40B4-BE49-F238E27FC236}">
                  <a16:creationId xmlns:a16="http://schemas.microsoft.com/office/drawing/2014/main" id="{00000000-0008-0000-1300-000039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129540</xdr:colOff>
          <xdr:row>3</xdr:row>
          <xdr:rowOff>72390</xdr:rowOff>
        </xdr:from>
        <xdr:to>
          <xdr:col>8</xdr:col>
          <xdr:colOff>30480</xdr:colOff>
          <xdr:row>5</xdr:row>
          <xdr:rowOff>26670</xdr:rowOff>
        </xdr:to>
        <xdr:sp macro="" textlink="">
          <xdr:nvSpPr>
            <xdr:cNvPr id="20538" name="Check Box 58" hidden="1">
              <a:extLst>
                <a:ext uri="{63B3BB69-23CF-44E3-9099-C40C66FF867C}">
                  <a14:compatExt spid="_x0000_s20538"/>
                </a:ext>
                <a:ext uri="{FF2B5EF4-FFF2-40B4-BE49-F238E27FC236}">
                  <a16:creationId xmlns:a16="http://schemas.microsoft.com/office/drawing/2014/main" id="{00000000-0008-0000-1300-00003A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274320</xdr:colOff>
          <xdr:row>13</xdr:row>
          <xdr:rowOff>133350</xdr:rowOff>
        </xdr:from>
        <xdr:to>
          <xdr:col>12</xdr:col>
          <xdr:colOff>125730</xdr:colOff>
          <xdr:row>15</xdr:row>
          <xdr:rowOff>11430</xdr:rowOff>
        </xdr:to>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1300-00003B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Dimensional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198120</xdr:colOff>
          <xdr:row>13</xdr:row>
          <xdr:rowOff>133350</xdr:rowOff>
        </xdr:from>
        <xdr:to>
          <xdr:col>16</xdr:col>
          <xdr:colOff>83820</xdr:colOff>
          <xdr:row>15</xdr:row>
          <xdr:rowOff>30480</xdr:rowOff>
        </xdr:to>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1300-00003C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Materials/Function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118110</xdr:colOff>
          <xdr:row>13</xdr:row>
          <xdr:rowOff>133350</xdr:rowOff>
        </xdr:from>
        <xdr:to>
          <xdr:col>18</xdr:col>
          <xdr:colOff>236220</xdr:colOff>
          <xdr:row>15</xdr:row>
          <xdr:rowOff>34290</xdr:rowOff>
        </xdr:to>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1300-00003D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Appearance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34290</xdr:colOff>
          <xdr:row>23</xdr:row>
          <xdr:rowOff>137160</xdr:rowOff>
        </xdr:from>
        <xdr:to>
          <xdr:col>2</xdr:col>
          <xdr:colOff>300990</xdr:colOff>
          <xdr:row>25</xdr:row>
          <xdr:rowOff>19050</xdr:rowOff>
        </xdr:to>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1300-00003E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34290</xdr:colOff>
          <xdr:row>24</xdr:row>
          <xdr:rowOff>148590</xdr:rowOff>
        </xdr:from>
        <xdr:to>
          <xdr:col>2</xdr:col>
          <xdr:colOff>300990</xdr:colOff>
          <xdr:row>26</xdr:row>
          <xdr:rowOff>30480</xdr:rowOff>
        </xdr:to>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1300-00003F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34290</xdr:colOff>
          <xdr:row>25</xdr:row>
          <xdr:rowOff>148590</xdr:rowOff>
        </xdr:from>
        <xdr:to>
          <xdr:col>2</xdr:col>
          <xdr:colOff>300990</xdr:colOff>
          <xdr:row>27</xdr:row>
          <xdr:rowOff>30480</xdr:rowOff>
        </xdr:to>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1300-000040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34290</xdr:colOff>
          <xdr:row>27</xdr:row>
          <xdr:rowOff>0</xdr:rowOff>
        </xdr:from>
        <xdr:to>
          <xdr:col>2</xdr:col>
          <xdr:colOff>300990</xdr:colOff>
          <xdr:row>28</xdr:row>
          <xdr:rowOff>41910</xdr:rowOff>
        </xdr:to>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1300-000041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34290</xdr:colOff>
          <xdr:row>28</xdr:row>
          <xdr:rowOff>0</xdr:rowOff>
        </xdr:from>
        <xdr:to>
          <xdr:col>2</xdr:col>
          <xdr:colOff>300990</xdr:colOff>
          <xdr:row>29</xdr:row>
          <xdr:rowOff>53340</xdr:rowOff>
        </xdr:to>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1300-000042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26670</xdr:colOff>
          <xdr:row>27</xdr:row>
          <xdr:rowOff>0</xdr:rowOff>
        </xdr:from>
        <xdr:to>
          <xdr:col>11</xdr:col>
          <xdr:colOff>289560</xdr:colOff>
          <xdr:row>28</xdr:row>
          <xdr:rowOff>41910</xdr:rowOff>
        </xdr:to>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1300-000043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26670</xdr:colOff>
          <xdr:row>24</xdr:row>
          <xdr:rowOff>137160</xdr:rowOff>
        </xdr:from>
        <xdr:to>
          <xdr:col>11</xdr:col>
          <xdr:colOff>300990</xdr:colOff>
          <xdr:row>26</xdr:row>
          <xdr:rowOff>30480</xdr:rowOff>
        </xdr:to>
        <xdr:sp macro="" textlink="">
          <xdr:nvSpPr>
            <xdr:cNvPr id="20548" name="Check Box 68" hidden="1">
              <a:extLst>
                <a:ext uri="{63B3BB69-23CF-44E3-9099-C40C66FF867C}">
                  <a14:compatExt spid="_x0000_s20548"/>
                </a:ext>
                <a:ext uri="{FF2B5EF4-FFF2-40B4-BE49-F238E27FC236}">
                  <a16:creationId xmlns:a16="http://schemas.microsoft.com/office/drawing/2014/main" id="{00000000-0008-0000-1300-000044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26670</xdr:colOff>
          <xdr:row>23</xdr:row>
          <xdr:rowOff>129540</xdr:rowOff>
        </xdr:from>
        <xdr:to>
          <xdr:col>11</xdr:col>
          <xdr:colOff>289560</xdr:colOff>
          <xdr:row>25</xdr:row>
          <xdr:rowOff>11430</xdr:rowOff>
        </xdr:to>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1300-000045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205740</xdr:colOff>
          <xdr:row>38</xdr:row>
          <xdr:rowOff>129540</xdr:rowOff>
        </xdr:from>
        <xdr:to>
          <xdr:col>11</xdr:col>
          <xdr:colOff>76200</xdr:colOff>
          <xdr:row>40</xdr:row>
          <xdr:rowOff>7620</xdr:rowOff>
        </xdr:to>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1300-000046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38</xdr:row>
          <xdr:rowOff>129540</xdr:rowOff>
        </xdr:from>
        <xdr:to>
          <xdr:col>13</xdr:col>
          <xdr:colOff>102870</xdr:colOff>
          <xdr:row>40</xdr:row>
          <xdr:rowOff>11430</xdr:rowOff>
        </xdr:to>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1300-000047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31</xdr:row>
          <xdr:rowOff>3810</xdr:rowOff>
        </xdr:from>
        <xdr:to>
          <xdr:col>2</xdr:col>
          <xdr:colOff>323850</xdr:colOff>
          <xdr:row>31</xdr:row>
          <xdr:rowOff>167640</xdr:rowOff>
        </xdr:to>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1300-00004C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240030</xdr:colOff>
          <xdr:row>37</xdr:row>
          <xdr:rowOff>137160</xdr:rowOff>
        </xdr:from>
        <xdr:to>
          <xdr:col>4</xdr:col>
          <xdr:colOff>106680</xdr:colOff>
          <xdr:row>38</xdr:row>
          <xdr:rowOff>137160</xdr:rowOff>
        </xdr:to>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1300-00004D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300990</xdr:colOff>
          <xdr:row>37</xdr:row>
          <xdr:rowOff>137160</xdr:rowOff>
        </xdr:from>
        <xdr:to>
          <xdr:col>8</xdr:col>
          <xdr:colOff>106680</xdr:colOff>
          <xdr:row>39</xdr:row>
          <xdr:rowOff>0</xdr:rowOff>
        </xdr:to>
        <xdr:sp macro="" textlink="">
          <xdr:nvSpPr>
            <xdr:cNvPr id="20558" name="Check Box 78" hidden="1">
              <a:extLst>
                <a:ext uri="{63B3BB69-23CF-44E3-9099-C40C66FF867C}">
                  <a14:compatExt spid="_x0000_s20558"/>
                </a:ext>
                <a:ext uri="{FF2B5EF4-FFF2-40B4-BE49-F238E27FC236}">
                  <a16:creationId xmlns:a16="http://schemas.microsoft.com/office/drawing/2014/main" id="{00000000-0008-0000-1300-00004E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240030</xdr:colOff>
          <xdr:row>37</xdr:row>
          <xdr:rowOff>137160</xdr:rowOff>
        </xdr:from>
        <xdr:to>
          <xdr:col>12</xdr:col>
          <xdr:colOff>118110</xdr:colOff>
          <xdr:row>39</xdr:row>
          <xdr:rowOff>7620</xdr:rowOff>
        </xdr:to>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1300-00004F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255270</xdr:colOff>
          <xdr:row>37</xdr:row>
          <xdr:rowOff>137160</xdr:rowOff>
        </xdr:from>
        <xdr:to>
          <xdr:col>15</xdr:col>
          <xdr:colOff>163830</xdr:colOff>
          <xdr:row>39</xdr:row>
          <xdr:rowOff>34290</xdr:rowOff>
        </xdr:to>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1300-000050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102870</xdr:colOff>
          <xdr:row>52</xdr:row>
          <xdr:rowOff>137160</xdr:rowOff>
        </xdr:from>
        <xdr:to>
          <xdr:col>7</xdr:col>
          <xdr:colOff>121920</xdr:colOff>
          <xdr:row>53</xdr:row>
          <xdr:rowOff>121920</xdr:rowOff>
        </xdr:to>
        <xdr:sp macro="" textlink="">
          <xdr:nvSpPr>
            <xdr:cNvPr id="20561" name="Check Box 81" hidden="1">
              <a:extLst>
                <a:ext uri="{63B3BB69-23CF-44E3-9099-C40C66FF867C}">
                  <a14:compatExt spid="_x0000_s20561"/>
                </a:ext>
                <a:ext uri="{FF2B5EF4-FFF2-40B4-BE49-F238E27FC236}">
                  <a16:creationId xmlns:a16="http://schemas.microsoft.com/office/drawing/2014/main" id="{00000000-0008-0000-1300-000051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Approved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52</xdr:row>
          <xdr:rowOff>137160</xdr:rowOff>
        </xdr:from>
        <xdr:to>
          <xdr:col>9</xdr:col>
          <xdr:colOff>274320</xdr:colOff>
          <xdr:row>54</xdr:row>
          <xdr:rowOff>19050</xdr:rowOff>
        </xdr:to>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1300-000052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Rejected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118110</xdr:colOff>
          <xdr:row>52</xdr:row>
          <xdr:rowOff>137160</xdr:rowOff>
        </xdr:from>
        <xdr:to>
          <xdr:col>12</xdr:col>
          <xdr:colOff>331470</xdr:colOff>
          <xdr:row>53</xdr:row>
          <xdr:rowOff>133350</xdr:rowOff>
        </xdr:to>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1300-000053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en-US" sz="800" b="0" i="0" u="none" strike="noStrike" baseline="0">
                  <a:solidFill>
                    <a:srgbClr val="000000"/>
                  </a:solidFill>
                  <a:latin typeface="Tahoma"/>
                  <a:ea typeface="Tahoma"/>
                  <a:cs typeface="Tahoma"/>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26670</xdr:colOff>
          <xdr:row>26</xdr:row>
          <xdr:rowOff>0</xdr:rowOff>
        </xdr:from>
        <xdr:to>
          <xdr:col>11</xdr:col>
          <xdr:colOff>289560</xdr:colOff>
          <xdr:row>27</xdr:row>
          <xdr:rowOff>41910</xdr:rowOff>
        </xdr:to>
        <xdr:sp macro="" textlink="">
          <xdr:nvSpPr>
            <xdr:cNvPr id="20564" name="Check Box 84" hidden="1">
              <a:extLst>
                <a:ext uri="{63B3BB69-23CF-44E3-9099-C40C66FF867C}">
                  <a14:compatExt spid="_x0000_s20564"/>
                </a:ext>
                <a:ext uri="{FF2B5EF4-FFF2-40B4-BE49-F238E27FC236}">
                  <a16:creationId xmlns:a16="http://schemas.microsoft.com/office/drawing/2014/main" id="{00000000-0008-0000-1300-000054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xdr:colOff>
          <xdr:row>32</xdr:row>
          <xdr:rowOff>0</xdr:rowOff>
        </xdr:from>
        <xdr:to>
          <xdr:col>2</xdr:col>
          <xdr:colOff>331470</xdr:colOff>
          <xdr:row>32</xdr:row>
          <xdr:rowOff>163830</xdr:rowOff>
        </xdr:to>
        <xdr:sp macro="" textlink="">
          <xdr:nvSpPr>
            <xdr:cNvPr id="20573" name="Check Box 93" hidden="1">
              <a:extLst>
                <a:ext uri="{63B3BB69-23CF-44E3-9099-C40C66FF867C}">
                  <a14:compatExt spid="_x0000_s20573"/>
                </a:ext>
                <a:ext uri="{FF2B5EF4-FFF2-40B4-BE49-F238E27FC236}">
                  <a16:creationId xmlns:a16="http://schemas.microsoft.com/office/drawing/2014/main" id="{00000000-0008-0000-1300-00005D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33</xdr:row>
          <xdr:rowOff>19050</xdr:rowOff>
        </xdr:from>
        <xdr:to>
          <xdr:col>2</xdr:col>
          <xdr:colOff>342900</xdr:colOff>
          <xdr:row>34</xdr:row>
          <xdr:rowOff>0</xdr:rowOff>
        </xdr:to>
        <xdr:sp macro="" textlink="">
          <xdr:nvSpPr>
            <xdr:cNvPr id="20574" name="Check Box 94" hidden="1">
              <a:extLst>
                <a:ext uri="{63B3BB69-23CF-44E3-9099-C40C66FF867C}">
                  <a14:compatExt spid="_x0000_s20574"/>
                </a:ext>
                <a:ext uri="{FF2B5EF4-FFF2-40B4-BE49-F238E27FC236}">
                  <a16:creationId xmlns:a16="http://schemas.microsoft.com/office/drawing/2014/main" id="{00000000-0008-0000-1300-00005E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34</xdr:row>
          <xdr:rowOff>0</xdr:rowOff>
        </xdr:from>
        <xdr:to>
          <xdr:col>2</xdr:col>
          <xdr:colOff>350520</xdr:colOff>
          <xdr:row>34</xdr:row>
          <xdr:rowOff>163830</xdr:rowOff>
        </xdr:to>
        <xdr:sp macro="" textlink="">
          <xdr:nvSpPr>
            <xdr:cNvPr id="20575" name="Check Box 95" hidden="1">
              <a:extLst>
                <a:ext uri="{63B3BB69-23CF-44E3-9099-C40C66FF867C}">
                  <a14:compatExt spid="_x0000_s20575"/>
                </a:ext>
                <a:ext uri="{FF2B5EF4-FFF2-40B4-BE49-F238E27FC236}">
                  <a16:creationId xmlns:a16="http://schemas.microsoft.com/office/drawing/2014/main" id="{00000000-0008-0000-1300-00005F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34</xdr:row>
          <xdr:rowOff>179070</xdr:rowOff>
        </xdr:from>
        <xdr:to>
          <xdr:col>2</xdr:col>
          <xdr:colOff>350520</xdr:colOff>
          <xdr:row>35</xdr:row>
          <xdr:rowOff>160020</xdr:rowOff>
        </xdr:to>
        <xdr:sp macro="" textlink="">
          <xdr:nvSpPr>
            <xdr:cNvPr id="20576" name="Check Box 96" hidden="1">
              <a:extLst>
                <a:ext uri="{63B3BB69-23CF-44E3-9099-C40C66FF867C}">
                  <a14:compatExt spid="_x0000_s20576"/>
                </a:ext>
                <a:ext uri="{FF2B5EF4-FFF2-40B4-BE49-F238E27FC236}">
                  <a16:creationId xmlns:a16="http://schemas.microsoft.com/office/drawing/2014/main" id="{00000000-0008-0000-1300-000060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 Type="http://schemas.openxmlformats.org/officeDocument/2006/relationships/ctrlProp" Target="../ctrlProps/ctrlProp1.x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29" Type="http://schemas.openxmlformats.org/officeDocument/2006/relationships/ctrlProp" Target="../ctrlProps/ctrlProp27.xml"/><Relationship Id="rId1" Type="http://schemas.openxmlformats.org/officeDocument/2006/relationships/drawing" Target="../drawings/drawing18.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F31"/>
  <sheetViews>
    <sheetView workbookViewId="0">
      <selection activeCell="B7" sqref="B7"/>
    </sheetView>
  </sheetViews>
  <sheetFormatPr defaultRowHeight="14.4"/>
  <cols>
    <col min="1" max="1" width="11.05078125" style="1" customWidth="1"/>
    <col min="2" max="2" width="34.89453125" bestFit="1" customWidth="1"/>
    <col min="3" max="3" width="12.26171875" bestFit="1" customWidth="1"/>
    <col min="4" max="4" width="12.62890625" bestFit="1" customWidth="1"/>
    <col min="5" max="5" width="33.3125" customWidth="1"/>
    <col min="6" max="6" width="19.15625" customWidth="1"/>
  </cols>
  <sheetData>
    <row r="1" spans="1:6" ht="15.3" customHeight="1">
      <c r="A1" s="518"/>
      <c r="B1" s="521" t="s">
        <v>131</v>
      </c>
      <c r="C1" s="527" t="s">
        <v>132</v>
      </c>
      <c r="D1" s="528"/>
      <c r="E1" s="529"/>
      <c r="F1" s="524" t="s">
        <v>134</v>
      </c>
    </row>
    <row r="2" spans="1:6" ht="14.4" customHeight="1">
      <c r="A2" s="519"/>
      <c r="B2" s="522"/>
      <c r="C2" s="530" t="s">
        <v>133</v>
      </c>
      <c r="D2" s="531"/>
      <c r="E2" s="532"/>
      <c r="F2" s="525"/>
    </row>
    <row r="3" spans="1:6" ht="14.4" customHeight="1">
      <c r="A3" s="520"/>
      <c r="B3" s="523"/>
      <c r="C3" s="533"/>
      <c r="D3" s="534"/>
      <c r="E3" s="535"/>
      <c r="F3" s="526"/>
    </row>
    <row r="4" spans="1:6" s="5" customFormat="1" ht="28.5" customHeight="1">
      <c r="A4" s="8" t="s">
        <v>0</v>
      </c>
      <c r="B4" s="7" t="s">
        <v>1</v>
      </c>
      <c r="C4" s="7" t="s">
        <v>2</v>
      </c>
      <c r="D4" s="7" t="s">
        <v>3</v>
      </c>
      <c r="E4" s="7" t="s">
        <v>4</v>
      </c>
      <c r="F4" s="9" t="s">
        <v>5</v>
      </c>
    </row>
    <row r="5" spans="1:6">
      <c r="A5" s="10">
        <v>1</v>
      </c>
      <c r="B5" s="3" t="s">
        <v>6</v>
      </c>
      <c r="C5" s="2" t="s">
        <v>24</v>
      </c>
      <c r="D5" s="2" t="s">
        <v>25</v>
      </c>
      <c r="E5" s="3" t="s">
        <v>39</v>
      </c>
      <c r="F5" s="11" t="s">
        <v>40</v>
      </c>
    </row>
    <row r="6" spans="1:6">
      <c r="A6" s="10">
        <v>2</v>
      </c>
      <c r="B6" s="3" t="s">
        <v>7</v>
      </c>
      <c r="C6" s="2" t="s">
        <v>26</v>
      </c>
      <c r="D6" s="2" t="s">
        <v>25</v>
      </c>
      <c r="E6" s="3" t="s">
        <v>27</v>
      </c>
      <c r="F6" s="11" t="s">
        <v>28</v>
      </c>
    </row>
    <row r="7" spans="1:6">
      <c r="A7" s="10">
        <v>3</v>
      </c>
      <c r="B7" s="3" t="s">
        <v>8</v>
      </c>
      <c r="C7" s="2" t="s">
        <v>24</v>
      </c>
      <c r="D7" s="2" t="s">
        <v>25</v>
      </c>
      <c r="E7" s="3" t="s">
        <v>29</v>
      </c>
      <c r="F7" s="11" t="s">
        <v>145</v>
      </c>
    </row>
    <row r="8" spans="1:6">
      <c r="A8" s="10">
        <v>4</v>
      </c>
      <c r="B8" s="3" t="s">
        <v>9</v>
      </c>
      <c r="C8" s="2" t="s">
        <v>26</v>
      </c>
      <c r="D8" s="2" t="s">
        <v>25</v>
      </c>
      <c r="E8" s="3" t="s">
        <v>41</v>
      </c>
      <c r="F8" s="11" t="s">
        <v>28</v>
      </c>
    </row>
    <row r="9" spans="1:6">
      <c r="A9" s="10">
        <v>5</v>
      </c>
      <c r="B9" s="3" t="s">
        <v>10</v>
      </c>
      <c r="C9" s="2" t="s">
        <v>24</v>
      </c>
      <c r="D9" s="2" t="s">
        <v>25</v>
      </c>
      <c r="E9" s="3" t="s">
        <v>42</v>
      </c>
      <c r="F9" s="11" t="s">
        <v>43</v>
      </c>
    </row>
    <row r="10" spans="1:6">
      <c r="A10" s="10">
        <v>6</v>
      </c>
      <c r="B10" s="3" t="s">
        <v>11</v>
      </c>
      <c r="C10" s="2" t="s">
        <v>24</v>
      </c>
      <c r="D10" s="2" t="s">
        <v>25</v>
      </c>
      <c r="E10" s="3" t="s">
        <v>30</v>
      </c>
      <c r="F10" s="11" t="s">
        <v>146</v>
      </c>
    </row>
    <row r="11" spans="1:6">
      <c r="A11" s="10">
        <v>7</v>
      </c>
      <c r="B11" s="3" t="s">
        <v>12</v>
      </c>
      <c r="C11" s="2" t="s">
        <v>24</v>
      </c>
      <c r="D11" s="2" t="s">
        <v>25</v>
      </c>
      <c r="E11" s="3" t="s">
        <v>31</v>
      </c>
      <c r="F11" s="11" t="s">
        <v>44</v>
      </c>
    </row>
    <row r="12" spans="1:6">
      <c r="A12" s="10">
        <v>8</v>
      </c>
      <c r="B12" s="3" t="s">
        <v>13</v>
      </c>
      <c r="C12" s="2" t="s">
        <v>24</v>
      </c>
      <c r="D12" s="2" t="s">
        <v>25</v>
      </c>
      <c r="E12" s="3" t="s">
        <v>32</v>
      </c>
      <c r="F12" s="11" t="s">
        <v>144</v>
      </c>
    </row>
    <row r="13" spans="1:6">
      <c r="A13" s="10">
        <v>9</v>
      </c>
      <c r="B13" s="3" t="s">
        <v>14</v>
      </c>
      <c r="C13" s="2" t="s">
        <v>24</v>
      </c>
      <c r="D13" s="2" t="s">
        <v>25</v>
      </c>
      <c r="E13" s="3" t="s">
        <v>33</v>
      </c>
      <c r="F13" s="11" t="s">
        <v>45</v>
      </c>
    </row>
    <row r="14" spans="1:6">
      <c r="A14" s="10">
        <v>10</v>
      </c>
      <c r="B14" s="3" t="s">
        <v>15</v>
      </c>
      <c r="C14" s="2" t="s">
        <v>24</v>
      </c>
      <c r="D14" s="2" t="s">
        <v>25</v>
      </c>
      <c r="E14" s="3" t="s">
        <v>46</v>
      </c>
      <c r="F14" s="11" t="s">
        <v>47</v>
      </c>
    </row>
    <row r="15" spans="1:6">
      <c r="A15" s="10">
        <v>11</v>
      </c>
      <c r="B15" s="3" t="s">
        <v>16</v>
      </c>
      <c r="C15" s="2" t="s">
        <v>24</v>
      </c>
      <c r="D15" s="2" t="s">
        <v>25</v>
      </c>
      <c r="E15" s="3" t="s">
        <v>34</v>
      </c>
      <c r="F15" s="11" t="s">
        <v>147</v>
      </c>
    </row>
    <row r="16" spans="1:6">
      <c r="A16" s="10">
        <v>12</v>
      </c>
      <c r="B16" s="3" t="s">
        <v>17</v>
      </c>
      <c r="C16" s="2" t="s">
        <v>24</v>
      </c>
      <c r="D16" s="2" t="s">
        <v>25</v>
      </c>
      <c r="E16" s="3" t="s">
        <v>35</v>
      </c>
      <c r="F16" s="11" t="s">
        <v>148</v>
      </c>
    </row>
    <row r="17" spans="1:6">
      <c r="A17" s="10">
        <v>13</v>
      </c>
      <c r="B17" s="3" t="s">
        <v>18</v>
      </c>
      <c r="C17" s="2" t="s">
        <v>26</v>
      </c>
      <c r="D17" s="2" t="s">
        <v>25</v>
      </c>
      <c r="E17" s="3" t="s">
        <v>36</v>
      </c>
      <c r="F17" s="11" t="s">
        <v>28</v>
      </c>
    </row>
    <row r="18" spans="1:6">
      <c r="A18" s="10">
        <v>14</v>
      </c>
      <c r="B18" s="3" t="s">
        <v>19</v>
      </c>
      <c r="C18" s="2" t="s">
        <v>26</v>
      </c>
      <c r="D18" s="2" t="s">
        <v>25</v>
      </c>
      <c r="E18" s="3" t="s">
        <v>142</v>
      </c>
      <c r="F18" s="11" t="s">
        <v>149</v>
      </c>
    </row>
    <row r="19" spans="1:6">
      <c r="A19" s="10">
        <v>15</v>
      </c>
      <c r="B19" s="3" t="s">
        <v>20</v>
      </c>
      <c r="C19" s="2" t="s">
        <v>26</v>
      </c>
      <c r="D19" s="2" t="s">
        <v>25</v>
      </c>
      <c r="E19" s="3" t="s">
        <v>143</v>
      </c>
      <c r="F19" s="11" t="s">
        <v>150</v>
      </c>
    </row>
    <row r="20" spans="1:6">
      <c r="A20" s="10">
        <v>16</v>
      </c>
      <c r="B20" s="3" t="s">
        <v>21</v>
      </c>
      <c r="C20" s="2" t="s">
        <v>24</v>
      </c>
      <c r="D20" s="2" t="s">
        <v>25</v>
      </c>
      <c r="E20" s="3" t="s">
        <v>48</v>
      </c>
      <c r="F20" s="26" t="s">
        <v>28</v>
      </c>
    </row>
    <row r="21" spans="1:6">
      <c r="A21" s="10">
        <v>17</v>
      </c>
      <c r="B21" s="3" t="s">
        <v>22</v>
      </c>
      <c r="C21" s="2" t="s">
        <v>24</v>
      </c>
      <c r="D21" s="2" t="s">
        <v>25</v>
      </c>
      <c r="E21" s="3" t="s">
        <v>37</v>
      </c>
      <c r="F21" s="11" t="s">
        <v>151</v>
      </c>
    </row>
    <row r="22" spans="1:6" ht="14.7" thickBot="1">
      <c r="A22" s="12">
        <v>18</v>
      </c>
      <c r="B22" s="13" t="s">
        <v>23</v>
      </c>
      <c r="C22" s="14" t="s">
        <v>24</v>
      </c>
      <c r="D22" s="14" t="s">
        <v>25</v>
      </c>
      <c r="E22" s="13" t="s">
        <v>38</v>
      </c>
      <c r="F22" s="15" t="s">
        <v>152</v>
      </c>
    </row>
    <row r="23" spans="1:6">
      <c r="A23" s="16"/>
      <c r="B23" s="17"/>
      <c r="C23" s="17"/>
      <c r="D23" s="17"/>
      <c r="E23" s="17"/>
      <c r="F23" s="18"/>
    </row>
    <row r="24" spans="1:6">
      <c r="A24" s="23" t="s">
        <v>74</v>
      </c>
      <c r="B24" t="s">
        <v>122</v>
      </c>
      <c r="F24" s="20"/>
    </row>
    <row r="25" spans="1:6">
      <c r="A25" s="23" t="s">
        <v>139</v>
      </c>
      <c r="B25" t="s">
        <v>140</v>
      </c>
      <c r="F25" s="20"/>
    </row>
    <row r="26" spans="1:6">
      <c r="A26" s="23" t="s">
        <v>72</v>
      </c>
      <c r="B26" t="s">
        <v>141</v>
      </c>
      <c r="F26" s="20"/>
    </row>
    <row r="27" spans="1:6">
      <c r="A27" s="19"/>
      <c r="F27" s="20"/>
    </row>
    <row r="28" spans="1:6">
      <c r="A28" s="23" t="s">
        <v>135</v>
      </c>
      <c r="B28" t="s">
        <v>138</v>
      </c>
      <c r="F28" s="20"/>
    </row>
    <row r="29" spans="1:6">
      <c r="A29" s="23" t="s">
        <v>136</v>
      </c>
      <c r="B29" t="s">
        <v>129</v>
      </c>
      <c r="F29" s="20"/>
    </row>
    <row r="30" spans="1:6">
      <c r="A30" s="23" t="s">
        <v>137</v>
      </c>
      <c r="B30" t="s">
        <v>129</v>
      </c>
      <c r="F30" s="20"/>
    </row>
    <row r="31" spans="1:6" ht="14.7" thickBot="1">
      <c r="A31" s="24" t="s">
        <v>71</v>
      </c>
      <c r="B31" s="25">
        <v>46026</v>
      </c>
      <c r="C31" s="21"/>
      <c r="D31" s="21"/>
      <c r="E31" s="21"/>
      <c r="F31" s="22"/>
    </row>
  </sheetData>
  <mergeCells count="5">
    <mergeCell ref="A1:A3"/>
    <mergeCell ref="B1:B3"/>
    <mergeCell ref="F1:F3"/>
    <mergeCell ref="C1:E1"/>
    <mergeCell ref="C2:E3"/>
  </mergeCells>
  <printOptions horizontalCentered="1"/>
  <pageMargins left="0.25" right="0.25" top="0.75" bottom="0.75" header="0.5" footer="0.5"/>
  <pageSetup paperSize="9" orientation="landscape" verticalDpi="0" r:id="rId1"/>
  <headerFooter>
    <oddFooter>&amp;LPPAP Documents-NBL Chassis&amp;R&amp;P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A4116-FBA9-4DCB-8523-197388532983}">
  <sheetPr>
    <tabColor rgb="FF92D050"/>
    <pageSetUpPr fitToPage="1"/>
  </sheetPr>
  <dimension ref="A1:F21"/>
  <sheetViews>
    <sheetView workbookViewId="0">
      <selection activeCell="C2" sqref="C2:E3"/>
    </sheetView>
  </sheetViews>
  <sheetFormatPr defaultRowHeight="14.4"/>
  <cols>
    <col min="2" max="2" width="22" customWidth="1"/>
    <col min="3" max="3" width="42.83984375" customWidth="1"/>
    <col min="4" max="5" width="11.26171875" customWidth="1"/>
    <col min="6" max="6" width="28.68359375" customWidth="1"/>
  </cols>
  <sheetData>
    <row r="1" spans="1:6" ht="15.3" customHeight="1">
      <c r="A1" s="518"/>
      <c r="B1" s="536" t="s">
        <v>131</v>
      </c>
      <c r="C1" s="527" t="s">
        <v>132</v>
      </c>
      <c r="D1" s="528"/>
      <c r="E1" s="529"/>
      <c r="F1" s="524" t="s">
        <v>154</v>
      </c>
    </row>
    <row r="2" spans="1:6" ht="14.4" customHeight="1">
      <c r="A2" s="519"/>
      <c r="B2" s="537"/>
      <c r="C2" s="530" t="s">
        <v>153</v>
      </c>
      <c r="D2" s="531"/>
      <c r="E2" s="532"/>
      <c r="F2" s="525"/>
    </row>
    <row r="3" spans="1:6" ht="14.4" customHeight="1">
      <c r="A3" s="520"/>
      <c r="B3" s="538"/>
      <c r="C3" s="533"/>
      <c r="D3" s="534"/>
      <c r="E3" s="535"/>
      <c r="F3" s="526"/>
    </row>
    <row r="4" spans="1:6" ht="14.4" customHeight="1">
      <c r="A4" s="33" t="s">
        <v>155</v>
      </c>
      <c r="B4" s="29" t="s">
        <v>156</v>
      </c>
      <c r="C4" s="30" t="s">
        <v>157</v>
      </c>
      <c r="D4" s="542" t="s">
        <v>4</v>
      </c>
      <c r="E4" s="542"/>
      <c r="F4" s="543"/>
    </row>
    <row r="5" spans="1:6">
      <c r="A5" s="34">
        <v>1</v>
      </c>
      <c r="B5" s="3" t="s">
        <v>58</v>
      </c>
      <c r="C5" s="3" t="s">
        <v>122</v>
      </c>
      <c r="D5" s="539" t="s">
        <v>158</v>
      </c>
      <c r="E5" s="539"/>
      <c r="F5" s="540"/>
    </row>
    <row r="6" spans="1:6">
      <c r="A6" s="34">
        <v>2</v>
      </c>
      <c r="B6" s="3" t="s">
        <v>57</v>
      </c>
      <c r="C6" s="3" t="s">
        <v>123</v>
      </c>
      <c r="D6" s="539" t="s">
        <v>158</v>
      </c>
      <c r="E6" s="539"/>
      <c r="F6" s="540"/>
    </row>
    <row r="7" spans="1:6">
      <c r="A7" s="34">
        <v>3</v>
      </c>
      <c r="B7" s="3" t="s">
        <v>56</v>
      </c>
      <c r="C7" s="3" t="s">
        <v>124</v>
      </c>
      <c r="D7" s="539" t="s">
        <v>158</v>
      </c>
      <c r="E7" s="539"/>
      <c r="F7" s="540"/>
    </row>
    <row r="8" spans="1:6">
      <c r="A8" s="34">
        <v>4</v>
      </c>
      <c r="B8" s="3" t="s">
        <v>55</v>
      </c>
      <c r="C8" s="3" t="s">
        <v>123</v>
      </c>
      <c r="D8" s="539" t="s">
        <v>158</v>
      </c>
      <c r="E8" s="539"/>
      <c r="F8" s="540"/>
    </row>
    <row r="9" spans="1:6">
      <c r="A9" s="34">
        <v>5</v>
      </c>
      <c r="B9" s="3" t="s">
        <v>54</v>
      </c>
      <c r="C9" s="3" t="s">
        <v>125</v>
      </c>
      <c r="D9" s="539" t="s">
        <v>158</v>
      </c>
      <c r="E9" s="539"/>
      <c r="F9" s="540"/>
    </row>
    <row r="10" spans="1:6">
      <c r="A10" s="34">
        <v>6</v>
      </c>
      <c r="B10" s="3" t="s">
        <v>53</v>
      </c>
      <c r="C10" s="3" t="s">
        <v>126</v>
      </c>
      <c r="D10" s="539" t="s">
        <v>158</v>
      </c>
      <c r="E10" s="539"/>
      <c r="F10" s="540"/>
    </row>
    <row r="11" spans="1:6">
      <c r="A11" s="34">
        <v>7</v>
      </c>
      <c r="B11" s="3" t="s">
        <v>52</v>
      </c>
      <c r="C11" s="31" t="s">
        <v>28</v>
      </c>
      <c r="D11" s="541" t="s">
        <v>28</v>
      </c>
      <c r="E11" s="539"/>
      <c r="F11" s="540"/>
    </row>
    <row r="12" spans="1:6">
      <c r="A12" s="34">
        <v>8</v>
      </c>
      <c r="B12" s="3" t="s">
        <v>51</v>
      </c>
      <c r="C12" s="3" t="s">
        <v>127</v>
      </c>
      <c r="D12" s="539" t="s">
        <v>158</v>
      </c>
      <c r="E12" s="539"/>
      <c r="F12" s="540"/>
    </row>
    <row r="13" spans="1:6">
      <c r="A13" s="34">
        <v>9</v>
      </c>
      <c r="B13" s="3" t="s">
        <v>50</v>
      </c>
      <c r="C13" s="31" t="s">
        <v>28</v>
      </c>
      <c r="D13" s="541" t="s">
        <v>28</v>
      </c>
      <c r="E13" s="539"/>
      <c r="F13" s="540"/>
    </row>
    <row r="14" spans="1:6" ht="17.7">
      <c r="A14" s="35"/>
      <c r="C14" s="32"/>
      <c r="D14" s="28"/>
      <c r="E14" s="28"/>
      <c r="F14" s="36"/>
    </row>
    <row r="15" spans="1:6" ht="17.7">
      <c r="A15" s="35"/>
      <c r="C15" s="32"/>
      <c r="D15" s="28"/>
      <c r="E15" s="28"/>
      <c r="F15" s="36"/>
    </row>
    <row r="16" spans="1:6">
      <c r="A16" s="37"/>
      <c r="C16" s="32"/>
      <c r="F16" s="20"/>
    </row>
    <row r="17" spans="1:6">
      <c r="A17" s="37"/>
      <c r="C17" s="32"/>
      <c r="F17" s="20"/>
    </row>
    <row r="18" spans="1:6">
      <c r="A18" s="37"/>
      <c r="B18" s="38" t="s">
        <v>135</v>
      </c>
      <c r="C18" t="s">
        <v>128</v>
      </c>
      <c r="F18" s="20"/>
    </row>
    <row r="19" spans="1:6">
      <c r="A19" s="37"/>
      <c r="B19" s="38" t="s">
        <v>137</v>
      </c>
      <c r="C19" t="s">
        <v>129</v>
      </c>
      <c r="F19" s="20"/>
    </row>
    <row r="20" spans="1:6">
      <c r="A20" s="37"/>
      <c r="B20" s="38" t="s">
        <v>71</v>
      </c>
      <c r="C20" s="39">
        <v>46026</v>
      </c>
      <c r="F20" s="20"/>
    </row>
    <row r="21" spans="1:6" ht="14.7" thickBot="1">
      <c r="A21" s="40"/>
      <c r="B21" s="21"/>
      <c r="C21" s="21"/>
      <c r="D21" s="21"/>
      <c r="E21" s="21"/>
      <c r="F21" s="22"/>
    </row>
  </sheetData>
  <mergeCells count="15">
    <mergeCell ref="D10:F10"/>
    <mergeCell ref="D11:F11"/>
    <mergeCell ref="D12:F12"/>
    <mergeCell ref="D13:F13"/>
    <mergeCell ref="D4:F4"/>
    <mergeCell ref="D5:F5"/>
    <mergeCell ref="D6:F6"/>
    <mergeCell ref="D7:F7"/>
    <mergeCell ref="D8:F8"/>
    <mergeCell ref="D9:F9"/>
    <mergeCell ref="B1:B3"/>
    <mergeCell ref="F1:F3"/>
    <mergeCell ref="A1:A3"/>
    <mergeCell ref="C1:E1"/>
    <mergeCell ref="C2:E3"/>
  </mergeCells>
  <printOptions horizontalCentered="1"/>
  <pageMargins left="0.7" right="0.7" top="0.75" bottom="0.75" header="0.3" footer="0.3"/>
  <pageSetup paperSize="9" orientation="landscape" verticalDpi="0" r:id="rId1"/>
  <headerFooter>
    <oddFooter>&amp;LPPAP Documents-NBL Chassis&amp;R&amp;P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5B55-D474-400F-B2A4-B00275E03654}">
  <sheetPr>
    <tabColor rgb="FF92D050"/>
  </sheetPr>
  <dimension ref="A1:E29"/>
  <sheetViews>
    <sheetView workbookViewId="0">
      <selection activeCell="C2" sqref="C2:D3"/>
    </sheetView>
  </sheetViews>
  <sheetFormatPr defaultRowHeight="14.4"/>
  <cols>
    <col min="2" max="2" width="32.7890625" customWidth="1"/>
    <col min="3" max="4" width="15.20703125" customWidth="1"/>
    <col min="5" max="5" width="25.26171875" customWidth="1"/>
  </cols>
  <sheetData>
    <row r="1" spans="1:5" ht="15.3">
      <c r="A1" s="518"/>
      <c r="B1" s="536" t="s">
        <v>131</v>
      </c>
      <c r="C1" s="527" t="s">
        <v>132</v>
      </c>
      <c r="D1" s="528"/>
      <c r="E1" s="524" t="s">
        <v>165</v>
      </c>
    </row>
    <row r="2" spans="1:5">
      <c r="A2" s="519"/>
      <c r="B2" s="537"/>
      <c r="C2" s="546" t="s">
        <v>159</v>
      </c>
      <c r="D2" s="547"/>
      <c r="E2" s="525"/>
    </row>
    <row r="3" spans="1:5">
      <c r="A3" s="520"/>
      <c r="B3" s="538"/>
      <c r="C3" s="548"/>
      <c r="D3" s="549"/>
      <c r="E3" s="526"/>
    </row>
    <row r="4" spans="1:5">
      <c r="A4" s="10" t="s">
        <v>155</v>
      </c>
      <c r="B4" s="2" t="s">
        <v>156</v>
      </c>
      <c r="C4" s="544" t="s">
        <v>157</v>
      </c>
      <c r="D4" s="545"/>
      <c r="E4" s="44" t="s">
        <v>4</v>
      </c>
    </row>
    <row r="5" spans="1:5" s="43" customFormat="1" ht="35.700000000000003" customHeight="1">
      <c r="A5" s="46">
        <v>1</v>
      </c>
      <c r="B5" s="47" t="s">
        <v>68</v>
      </c>
      <c r="C5" s="550" t="s">
        <v>28</v>
      </c>
      <c r="D5" s="550"/>
      <c r="E5" s="48" t="s">
        <v>160</v>
      </c>
    </row>
    <row r="6" spans="1:5" s="43" customFormat="1" ht="35.700000000000003" customHeight="1">
      <c r="A6" s="46">
        <v>2</v>
      </c>
      <c r="B6" s="47" t="s">
        <v>49</v>
      </c>
      <c r="C6" s="550" t="s">
        <v>28</v>
      </c>
      <c r="D6" s="550"/>
      <c r="E6" s="49" t="s">
        <v>28</v>
      </c>
    </row>
    <row r="7" spans="1:5" s="43" customFormat="1" ht="35.700000000000003" customHeight="1">
      <c r="A7" s="46">
        <v>3</v>
      </c>
      <c r="B7" s="47" t="s">
        <v>58</v>
      </c>
      <c r="C7" s="550" t="s">
        <v>122</v>
      </c>
      <c r="D7" s="550"/>
      <c r="E7" s="49" t="s">
        <v>28</v>
      </c>
    </row>
    <row r="8" spans="1:5" s="43" customFormat="1" ht="35.700000000000003" customHeight="1">
      <c r="A8" s="46">
        <v>4</v>
      </c>
      <c r="B8" s="47" t="s">
        <v>57</v>
      </c>
      <c r="C8" s="550" t="s">
        <v>123</v>
      </c>
      <c r="D8" s="550"/>
      <c r="E8" s="49" t="s">
        <v>28</v>
      </c>
    </row>
    <row r="9" spans="1:5" s="43" customFormat="1" ht="35.700000000000003" customHeight="1">
      <c r="A9" s="46">
        <v>5</v>
      </c>
      <c r="B9" s="47" t="s">
        <v>56</v>
      </c>
      <c r="C9" s="550" t="s">
        <v>124</v>
      </c>
      <c r="D9" s="550"/>
      <c r="E9" s="49" t="s">
        <v>28</v>
      </c>
    </row>
    <row r="10" spans="1:5" s="43" customFormat="1" ht="35.700000000000003" customHeight="1">
      <c r="A10" s="46">
        <v>6</v>
      </c>
      <c r="B10" s="47" t="s">
        <v>55</v>
      </c>
      <c r="C10" s="550" t="s">
        <v>123</v>
      </c>
      <c r="D10" s="550"/>
      <c r="E10" s="49" t="s">
        <v>28</v>
      </c>
    </row>
    <row r="11" spans="1:5" s="43" customFormat="1" ht="35.700000000000003" customHeight="1">
      <c r="A11" s="46">
        <v>7</v>
      </c>
      <c r="B11" s="47" t="s">
        <v>54</v>
      </c>
      <c r="C11" s="550" t="s">
        <v>125</v>
      </c>
      <c r="D11" s="550"/>
      <c r="E11" s="49" t="s">
        <v>28</v>
      </c>
    </row>
    <row r="12" spans="1:5" s="43" customFormat="1" ht="35.700000000000003" customHeight="1">
      <c r="A12" s="46">
        <v>8</v>
      </c>
      <c r="B12" s="47" t="s">
        <v>67</v>
      </c>
      <c r="C12" s="550" t="s">
        <v>130</v>
      </c>
      <c r="D12" s="550"/>
      <c r="E12" s="49" t="s">
        <v>28</v>
      </c>
    </row>
    <row r="13" spans="1:5" s="43" customFormat="1" ht="35.700000000000003" customHeight="1">
      <c r="A13" s="46">
        <v>9</v>
      </c>
      <c r="B13" s="47" t="s">
        <v>66</v>
      </c>
      <c r="C13" s="550" t="s">
        <v>28</v>
      </c>
      <c r="D13" s="550"/>
      <c r="E13" s="49" t="s">
        <v>28</v>
      </c>
    </row>
    <row r="14" spans="1:5" s="43" customFormat="1" ht="35.700000000000003" customHeight="1">
      <c r="A14" s="46">
        <v>10</v>
      </c>
      <c r="B14" s="47" t="s">
        <v>65</v>
      </c>
      <c r="C14" s="550" t="s">
        <v>28</v>
      </c>
      <c r="D14" s="550"/>
      <c r="E14" s="49" t="s">
        <v>28</v>
      </c>
    </row>
    <row r="15" spans="1:5" s="43" customFormat="1" ht="35.700000000000003" customHeight="1">
      <c r="A15" s="46">
        <v>11</v>
      </c>
      <c r="B15" s="47" t="s">
        <v>64</v>
      </c>
      <c r="C15" s="550" t="s">
        <v>28</v>
      </c>
      <c r="D15" s="550"/>
      <c r="E15" s="49" t="s">
        <v>28</v>
      </c>
    </row>
    <row r="16" spans="1:5" s="43" customFormat="1" ht="35.700000000000003" customHeight="1">
      <c r="A16" s="46">
        <v>12</v>
      </c>
      <c r="B16" s="47" t="s">
        <v>63</v>
      </c>
      <c r="C16" s="550" t="s">
        <v>28</v>
      </c>
      <c r="D16" s="550"/>
      <c r="E16" s="49" t="s">
        <v>28</v>
      </c>
    </row>
    <row r="17" spans="1:5" s="43" customFormat="1" ht="35.700000000000003" customHeight="1">
      <c r="A17" s="46">
        <v>13</v>
      </c>
      <c r="B17" s="47" t="s">
        <v>62</v>
      </c>
      <c r="C17" s="550" t="s">
        <v>28</v>
      </c>
      <c r="D17" s="550"/>
      <c r="E17" s="49" t="s">
        <v>28</v>
      </c>
    </row>
    <row r="18" spans="1:5" s="43" customFormat="1" ht="35.700000000000003" customHeight="1">
      <c r="A18" s="46">
        <v>14</v>
      </c>
      <c r="B18" s="47" t="s">
        <v>61</v>
      </c>
      <c r="C18" s="550" t="s">
        <v>28</v>
      </c>
      <c r="D18" s="550"/>
      <c r="E18" s="49" t="s">
        <v>28</v>
      </c>
    </row>
    <row r="19" spans="1:5" s="43" customFormat="1" ht="35.700000000000003" customHeight="1">
      <c r="A19" s="46">
        <v>15</v>
      </c>
      <c r="B19" s="47" t="s">
        <v>60</v>
      </c>
      <c r="C19" s="550" t="s">
        <v>28</v>
      </c>
      <c r="D19" s="550"/>
      <c r="E19" s="49" t="s">
        <v>28</v>
      </c>
    </row>
    <row r="20" spans="1:5" s="43" customFormat="1" ht="35.700000000000003" customHeight="1" thickBot="1">
      <c r="A20" s="50">
        <v>16</v>
      </c>
      <c r="B20" s="51" t="s">
        <v>59</v>
      </c>
      <c r="C20" s="555"/>
      <c r="D20" s="555"/>
      <c r="E20" s="49" t="s">
        <v>28</v>
      </c>
    </row>
    <row r="21" spans="1:5">
      <c r="A21" s="45"/>
      <c r="B21" s="17"/>
      <c r="C21" s="17"/>
      <c r="D21" s="17"/>
      <c r="E21" s="18"/>
    </row>
    <row r="22" spans="1:5">
      <c r="A22" s="37"/>
      <c r="E22" s="20"/>
    </row>
    <row r="23" spans="1:5">
      <c r="A23" s="37"/>
      <c r="E23" s="20"/>
    </row>
    <row r="24" spans="1:5">
      <c r="A24" s="37"/>
      <c r="E24" s="20"/>
    </row>
    <row r="25" spans="1:5">
      <c r="A25" s="37"/>
      <c r="E25" s="20"/>
    </row>
    <row r="26" spans="1:5">
      <c r="A26" s="551" t="s">
        <v>161</v>
      </c>
      <c r="B26" s="552"/>
      <c r="E26" s="20"/>
    </row>
    <row r="27" spans="1:5">
      <c r="A27" s="551" t="s">
        <v>162</v>
      </c>
      <c r="B27" s="552" t="s">
        <v>129</v>
      </c>
      <c r="E27" s="20"/>
    </row>
    <row r="28" spans="1:5">
      <c r="A28" s="551" t="s">
        <v>163</v>
      </c>
      <c r="B28" s="552" t="s">
        <v>129</v>
      </c>
      <c r="E28" s="20"/>
    </row>
    <row r="29" spans="1:5" ht="14.7" thickBot="1">
      <c r="A29" s="553" t="s">
        <v>164</v>
      </c>
      <c r="B29" s="554">
        <v>46026</v>
      </c>
      <c r="C29" s="21"/>
      <c r="D29" s="21"/>
      <c r="E29" s="22"/>
    </row>
  </sheetData>
  <mergeCells count="26">
    <mergeCell ref="A28:B28"/>
    <mergeCell ref="A29:B29"/>
    <mergeCell ref="C17:D17"/>
    <mergeCell ref="C18:D18"/>
    <mergeCell ref="C19:D19"/>
    <mergeCell ref="C20:D20"/>
    <mergeCell ref="A26:B26"/>
    <mergeCell ref="A27:B27"/>
    <mergeCell ref="C16:D16"/>
    <mergeCell ref="C5:D5"/>
    <mergeCell ref="C6:D6"/>
    <mergeCell ref="C7:D7"/>
    <mergeCell ref="C8:D8"/>
    <mergeCell ref="C9:D9"/>
    <mergeCell ref="C10:D10"/>
    <mergeCell ref="C11:D11"/>
    <mergeCell ref="C12:D12"/>
    <mergeCell ref="C13:D13"/>
    <mergeCell ref="C14:D14"/>
    <mergeCell ref="C15:D15"/>
    <mergeCell ref="C4:D4"/>
    <mergeCell ref="A1:A3"/>
    <mergeCell ref="B1:B3"/>
    <mergeCell ref="C1:D1"/>
    <mergeCell ref="E1:E3"/>
    <mergeCell ref="C2:D3"/>
  </mergeCells>
  <printOptions horizontalCentered="1"/>
  <pageMargins left="0.45" right="0.45" top="0.75" bottom="0.75" header="0.3" footer="0.3"/>
  <pageSetup paperSize="9" scale="95" orientation="portrait" verticalDpi="0" r:id="rId1"/>
  <headerFooter>
    <oddFooter>&amp;LPPAP Documents-NBL Chassis&amp;R&amp;P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2240-3BAE-4048-8A8D-8CC9E97E56B7}">
  <sheetPr>
    <tabColor rgb="FF92D050"/>
  </sheetPr>
  <dimension ref="A1:E99"/>
  <sheetViews>
    <sheetView workbookViewId="0">
      <selection activeCell="C2" sqref="C2:D3"/>
    </sheetView>
  </sheetViews>
  <sheetFormatPr defaultRowHeight="14.4"/>
  <cols>
    <col min="2" max="2" width="21.68359375" customWidth="1"/>
    <col min="3" max="4" width="15.68359375" customWidth="1"/>
    <col min="5" max="5" width="26" customWidth="1"/>
  </cols>
  <sheetData>
    <row r="1" spans="1:5" ht="15.3">
      <c r="A1" s="518"/>
      <c r="B1" s="536" t="s">
        <v>131</v>
      </c>
      <c r="C1" s="527" t="s">
        <v>132</v>
      </c>
      <c r="D1" s="528"/>
      <c r="E1" s="524" t="s">
        <v>172</v>
      </c>
    </row>
    <row r="2" spans="1:5">
      <c r="A2" s="519"/>
      <c r="B2" s="537"/>
      <c r="C2" s="558" t="s">
        <v>166</v>
      </c>
      <c r="D2" s="559"/>
      <c r="E2" s="525"/>
    </row>
    <row r="3" spans="1:5">
      <c r="A3" s="520"/>
      <c r="B3" s="538"/>
      <c r="C3" s="560"/>
      <c r="D3" s="561"/>
      <c r="E3" s="526"/>
    </row>
    <row r="4" spans="1:5" ht="29.7" customHeight="1">
      <c r="A4" s="55" t="s">
        <v>155</v>
      </c>
      <c r="B4" s="53" t="s">
        <v>167</v>
      </c>
      <c r="C4" s="577" t="s">
        <v>157</v>
      </c>
      <c r="D4" s="578"/>
      <c r="E4" s="56" t="s">
        <v>4</v>
      </c>
    </row>
    <row r="5" spans="1:5" ht="16.8" customHeight="1">
      <c r="A5" s="562" t="s">
        <v>69</v>
      </c>
      <c r="B5" s="563"/>
      <c r="C5" s="563"/>
      <c r="D5" s="563"/>
      <c r="E5" s="564"/>
    </row>
    <row r="6" spans="1:5">
      <c r="A6" s="10">
        <v>1.1000000000000001</v>
      </c>
      <c r="B6" s="52" t="s">
        <v>70</v>
      </c>
      <c r="C6" s="570" t="s">
        <v>145</v>
      </c>
      <c r="D6" s="557"/>
      <c r="E6" s="11"/>
    </row>
    <row r="7" spans="1:5">
      <c r="A7" s="10">
        <v>1.2</v>
      </c>
      <c r="B7" s="52" t="s">
        <v>71</v>
      </c>
      <c r="C7" s="571">
        <v>46026</v>
      </c>
      <c r="D7" s="557"/>
      <c r="E7" s="11"/>
    </row>
    <row r="8" spans="1:5">
      <c r="A8" s="10">
        <v>1.3</v>
      </c>
      <c r="B8" s="52" t="s">
        <v>72</v>
      </c>
      <c r="C8" s="570" t="s">
        <v>141</v>
      </c>
      <c r="D8" s="557"/>
      <c r="E8" s="11"/>
    </row>
    <row r="9" spans="1:5">
      <c r="A9" s="10">
        <v>1.4</v>
      </c>
      <c r="B9" s="52" t="s">
        <v>73</v>
      </c>
      <c r="C9" s="570" t="s">
        <v>173</v>
      </c>
      <c r="D9" s="557"/>
      <c r="E9" s="11"/>
    </row>
    <row r="10" spans="1:5">
      <c r="A10" s="10">
        <v>1.5</v>
      </c>
      <c r="B10" s="52" t="s">
        <v>74</v>
      </c>
      <c r="C10" s="570" t="s">
        <v>122</v>
      </c>
      <c r="D10" s="557"/>
      <c r="E10" s="11"/>
    </row>
    <row r="11" spans="1:5">
      <c r="A11" s="10">
        <v>1.6</v>
      </c>
      <c r="B11" s="52" t="s">
        <v>75</v>
      </c>
      <c r="C11" s="570" t="s">
        <v>123</v>
      </c>
      <c r="D11" s="557"/>
      <c r="E11" s="11"/>
    </row>
    <row r="12" spans="1:5">
      <c r="A12" s="10">
        <v>1.7</v>
      </c>
      <c r="B12" s="52" t="s">
        <v>76</v>
      </c>
      <c r="C12" s="570" t="s">
        <v>125</v>
      </c>
      <c r="D12" s="557"/>
      <c r="E12" s="11"/>
    </row>
    <row r="13" spans="1:5">
      <c r="A13" s="10">
        <v>1.8</v>
      </c>
      <c r="B13" s="52" t="s">
        <v>77</v>
      </c>
      <c r="C13" s="570" t="s">
        <v>174</v>
      </c>
      <c r="D13" s="557"/>
      <c r="E13" s="11"/>
    </row>
    <row r="14" spans="1:5" ht="16.5" customHeight="1">
      <c r="A14" s="562" t="s">
        <v>78</v>
      </c>
      <c r="B14" s="563"/>
      <c r="C14" s="563"/>
      <c r="D14" s="563"/>
      <c r="E14" s="564"/>
    </row>
    <row r="15" spans="1:5">
      <c r="A15" s="10">
        <v>2.1</v>
      </c>
      <c r="B15" s="3" t="s">
        <v>79</v>
      </c>
      <c r="C15" s="573" t="s">
        <v>175</v>
      </c>
      <c r="D15" s="574"/>
      <c r="E15" s="11" t="s">
        <v>176</v>
      </c>
    </row>
    <row r="16" spans="1:5">
      <c r="A16" s="10">
        <v>2.2000000000000002</v>
      </c>
      <c r="B16" s="3" t="s">
        <v>80</v>
      </c>
      <c r="C16" s="556" t="s">
        <v>28</v>
      </c>
      <c r="D16" s="557"/>
      <c r="E16" s="26" t="s">
        <v>28</v>
      </c>
    </row>
    <row r="17" spans="1:5">
      <c r="A17" s="10">
        <v>2.2999999999999998</v>
      </c>
      <c r="B17" s="3" t="s">
        <v>81</v>
      </c>
      <c r="C17" s="556" t="s">
        <v>28</v>
      </c>
      <c r="D17" s="557"/>
      <c r="E17" s="26" t="s">
        <v>28</v>
      </c>
    </row>
    <row r="18" spans="1:5">
      <c r="A18" s="10">
        <v>2.4</v>
      </c>
      <c r="B18" s="3" t="s">
        <v>82</v>
      </c>
      <c r="C18" s="556" t="s">
        <v>28</v>
      </c>
      <c r="D18" s="557"/>
      <c r="E18" s="26" t="s">
        <v>28</v>
      </c>
    </row>
    <row r="19" spans="1:5" ht="17.100000000000001" customHeight="1">
      <c r="A19" s="562" t="s">
        <v>83</v>
      </c>
      <c r="B19" s="563"/>
      <c r="C19" s="563"/>
      <c r="D19" s="563"/>
      <c r="E19" s="564"/>
    </row>
    <row r="20" spans="1:5">
      <c r="A20" s="10">
        <v>3.1</v>
      </c>
      <c r="B20" s="52" t="s">
        <v>84</v>
      </c>
      <c r="C20" s="556" t="s">
        <v>28</v>
      </c>
      <c r="D20" s="557"/>
      <c r="E20" s="11" t="s">
        <v>176</v>
      </c>
    </row>
    <row r="21" spans="1:5">
      <c r="A21" s="10">
        <v>3.2</v>
      </c>
      <c r="B21" s="52" t="s">
        <v>85</v>
      </c>
      <c r="C21" s="556" t="s">
        <v>28</v>
      </c>
      <c r="D21" s="557"/>
      <c r="E21" s="26" t="s">
        <v>28</v>
      </c>
    </row>
    <row r="22" spans="1:5">
      <c r="A22" s="10">
        <v>3.3</v>
      </c>
      <c r="B22" s="52" t="s">
        <v>86</v>
      </c>
      <c r="C22" s="556" t="s">
        <v>28</v>
      </c>
      <c r="D22" s="557"/>
      <c r="E22" s="26" t="s">
        <v>28</v>
      </c>
    </row>
    <row r="23" spans="1:5" ht="16.2" customHeight="1">
      <c r="A23" s="562" t="s">
        <v>87</v>
      </c>
      <c r="B23" s="563"/>
      <c r="C23" s="563"/>
      <c r="D23" s="563"/>
      <c r="E23" s="564"/>
    </row>
    <row r="24" spans="1:5">
      <c r="A24" s="10">
        <v>4.0999999999999996</v>
      </c>
      <c r="B24" s="52" t="s">
        <v>88</v>
      </c>
      <c r="C24" s="556" t="s">
        <v>28</v>
      </c>
      <c r="D24" s="557"/>
      <c r="E24" s="11" t="s">
        <v>176</v>
      </c>
    </row>
    <row r="25" spans="1:5">
      <c r="A25" s="10">
        <v>4.2</v>
      </c>
      <c r="B25" s="52" t="s">
        <v>89</v>
      </c>
      <c r="C25" s="556" t="s">
        <v>28</v>
      </c>
      <c r="D25" s="557"/>
      <c r="E25" s="26" t="s">
        <v>28</v>
      </c>
    </row>
    <row r="26" spans="1:5">
      <c r="A26" s="10">
        <v>4.3</v>
      </c>
      <c r="B26" s="52" t="s">
        <v>90</v>
      </c>
      <c r="C26" s="556" t="s">
        <v>28</v>
      </c>
      <c r="D26" s="557"/>
      <c r="E26" s="26" t="s">
        <v>28</v>
      </c>
    </row>
    <row r="27" spans="1:5">
      <c r="A27" s="10">
        <v>4.4000000000000004</v>
      </c>
      <c r="B27" s="52" t="s">
        <v>91</v>
      </c>
      <c r="C27" s="556" t="s">
        <v>28</v>
      </c>
      <c r="D27" s="557"/>
      <c r="E27" s="26" t="s">
        <v>28</v>
      </c>
    </row>
    <row r="28" spans="1:5">
      <c r="A28" s="10">
        <v>4.5</v>
      </c>
      <c r="B28" s="52" t="s">
        <v>92</v>
      </c>
      <c r="C28" s="556" t="s">
        <v>28</v>
      </c>
      <c r="D28" s="557"/>
      <c r="E28" s="26" t="s">
        <v>28</v>
      </c>
    </row>
    <row r="29" spans="1:5">
      <c r="A29" s="10">
        <v>4.5999999999999996</v>
      </c>
      <c r="B29" s="52" t="s">
        <v>93</v>
      </c>
      <c r="C29" s="556" t="s">
        <v>28</v>
      </c>
      <c r="D29" s="557"/>
      <c r="E29" s="26" t="s">
        <v>28</v>
      </c>
    </row>
    <row r="30" spans="1:5" ht="17.399999999999999" customHeight="1">
      <c r="A30" s="562" t="s">
        <v>94</v>
      </c>
      <c r="B30" s="563"/>
      <c r="C30" s="563"/>
      <c r="D30" s="563"/>
      <c r="E30" s="564"/>
    </row>
    <row r="31" spans="1:5">
      <c r="A31" s="10">
        <v>5.0999999999999996</v>
      </c>
      <c r="B31" s="52" t="s">
        <v>95</v>
      </c>
      <c r="C31" s="556" t="s">
        <v>28</v>
      </c>
      <c r="D31" s="557"/>
      <c r="E31" s="11" t="s">
        <v>176</v>
      </c>
    </row>
    <row r="32" spans="1:5">
      <c r="A32" s="10">
        <v>5.2</v>
      </c>
      <c r="B32" s="52" t="s">
        <v>96</v>
      </c>
      <c r="C32" s="556" t="s">
        <v>28</v>
      </c>
      <c r="D32" s="557"/>
      <c r="E32" s="11"/>
    </row>
    <row r="33" spans="1:5">
      <c r="A33" s="10">
        <v>5.3</v>
      </c>
      <c r="B33" s="52" t="s">
        <v>97</v>
      </c>
      <c r="C33" s="556" t="s">
        <v>28</v>
      </c>
      <c r="D33" s="557"/>
      <c r="E33" s="11"/>
    </row>
    <row r="34" spans="1:5" ht="36.6" customHeight="1">
      <c r="A34" s="10">
        <v>5.4</v>
      </c>
      <c r="B34" s="54" t="s">
        <v>98</v>
      </c>
      <c r="C34" s="575" t="s">
        <v>28</v>
      </c>
      <c r="D34" s="576"/>
      <c r="E34" s="42" t="s">
        <v>176</v>
      </c>
    </row>
    <row r="35" spans="1:5" ht="14.4" customHeight="1">
      <c r="A35" s="562" t="s">
        <v>99</v>
      </c>
      <c r="B35" s="563"/>
      <c r="C35" s="563"/>
      <c r="D35" s="563"/>
      <c r="E35" s="564"/>
    </row>
    <row r="36" spans="1:5">
      <c r="A36" s="10">
        <v>6.1</v>
      </c>
      <c r="B36" s="52" t="s">
        <v>100</v>
      </c>
      <c r="C36" s="570" t="s">
        <v>177</v>
      </c>
      <c r="D36" s="557"/>
      <c r="E36" s="11" t="s">
        <v>176</v>
      </c>
    </row>
    <row r="37" spans="1:5">
      <c r="A37" s="10">
        <v>6.2</v>
      </c>
      <c r="B37" s="52" t="s">
        <v>101</v>
      </c>
      <c r="C37" s="570" t="s">
        <v>178</v>
      </c>
      <c r="D37" s="557"/>
      <c r="E37" s="11"/>
    </row>
    <row r="38" spans="1:5">
      <c r="A38" s="10">
        <v>6.3</v>
      </c>
      <c r="B38" s="52" t="s">
        <v>102</v>
      </c>
      <c r="C38" s="570" t="s">
        <v>179</v>
      </c>
      <c r="D38" s="557"/>
      <c r="E38" s="11"/>
    </row>
    <row r="39" spans="1:5" ht="14.4" customHeight="1">
      <c r="A39" s="562" t="s">
        <v>103</v>
      </c>
      <c r="B39" s="563"/>
      <c r="C39" s="563"/>
      <c r="D39" s="563"/>
      <c r="E39" s="564"/>
    </row>
    <row r="40" spans="1:5">
      <c r="A40" s="10">
        <v>7.1</v>
      </c>
      <c r="B40" s="52" t="s">
        <v>104</v>
      </c>
      <c r="C40" s="556" t="s">
        <v>28</v>
      </c>
      <c r="D40" s="557"/>
      <c r="E40" s="11" t="s">
        <v>176</v>
      </c>
    </row>
    <row r="41" spans="1:5">
      <c r="A41" s="10">
        <v>7.2</v>
      </c>
      <c r="B41" s="52" t="s">
        <v>105</v>
      </c>
      <c r="C41" s="556" t="s">
        <v>28</v>
      </c>
      <c r="D41" s="557"/>
      <c r="E41" s="11"/>
    </row>
    <row r="42" spans="1:5">
      <c r="A42" s="10">
        <v>7.3</v>
      </c>
      <c r="B42" s="52" t="s">
        <v>106</v>
      </c>
      <c r="C42" s="556" t="s">
        <v>28</v>
      </c>
      <c r="D42" s="557"/>
      <c r="E42" s="11"/>
    </row>
    <row r="43" spans="1:5" ht="34.200000000000003" customHeight="1">
      <c r="A43" s="10">
        <v>7.4</v>
      </c>
      <c r="B43" s="54" t="s">
        <v>107</v>
      </c>
      <c r="C43" s="556" t="s">
        <v>28</v>
      </c>
      <c r="D43" s="557"/>
      <c r="E43" s="11"/>
    </row>
    <row r="44" spans="1:5" ht="14.4" customHeight="1">
      <c r="A44" s="562" t="s">
        <v>108</v>
      </c>
      <c r="B44" s="563"/>
      <c r="C44" s="563"/>
      <c r="D44" s="563"/>
      <c r="E44" s="564"/>
    </row>
    <row r="45" spans="1:5">
      <c r="A45" s="10">
        <v>8.1</v>
      </c>
      <c r="B45" s="52" t="s">
        <v>109</v>
      </c>
      <c r="C45" s="570">
        <v>2</v>
      </c>
      <c r="D45" s="557"/>
      <c r="E45" s="11" t="s">
        <v>180</v>
      </c>
    </row>
    <row r="46" spans="1:5">
      <c r="A46" s="10">
        <v>8.1999999999999993</v>
      </c>
      <c r="B46" s="52" t="s">
        <v>110</v>
      </c>
      <c r="C46" s="544"/>
      <c r="D46" s="572"/>
      <c r="E46" s="11"/>
    </row>
    <row r="47" spans="1:5" ht="17.399999999999999" customHeight="1" thickBot="1">
      <c r="A47" s="12">
        <v>8.3000000000000007</v>
      </c>
      <c r="B47" s="57" t="s">
        <v>111</v>
      </c>
      <c r="C47" s="579"/>
      <c r="D47" s="580"/>
      <c r="E47" s="15"/>
    </row>
    <row r="48" spans="1:5" ht="18.899999999999999" customHeight="1">
      <c r="A48" s="587" t="s">
        <v>112</v>
      </c>
      <c r="B48" s="588"/>
      <c r="C48" s="588"/>
      <c r="D48" s="588"/>
      <c r="E48" s="589"/>
    </row>
    <row r="49" spans="1:5" ht="16.8" customHeight="1">
      <c r="A49" s="581" t="s">
        <v>113</v>
      </c>
      <c r="B49" s="582"/>
      <c r="C49" s="582"/>
      <c r="D49" s="582"/>
      <c r="E49" s="583"/>
    </row>
    <row r="50" spans="1:5" ht="16.8" customHeight="1">
      <c r="A50" s="584"/>
      <c r="B50" s="585"/>
      <c r="C50" s="585"/>
      <c r="D50" s="585"/>
      <c r="E50" s="586"/>
    </row>
    <row r="51" spans="1:5">
      <c r="A51" s="10">
        <v>9.1</v>
      </c>
      <c r="B51" s="52" t="s">
        <v>114</v>
      </c>
      <c r="C51" s="570" t="s">
        <v>138</v>
      </c>
      <c r="D51" s="557"/>
      <c r="E51" s="11"/>
    </row>
    <row r="52" spans="1:5">
      <c r="A52" s="10">
        <v>9.1999999999999993</v>
      </c>
      <c r="B52" s="52" t="s">
        <v>115</v>
      </c>
      <c r="C52" s="570" t="s">
        <v>181</v>
      </c>
      <c r="D52" s="557"/>
      <c r="E52" s="11"/>
    </row>
    <row r="53" spans="1:5">
      <c r="A53" s="10">
        <v>9.3000000000000007</v>
      </c>
      <c r="B53" s="52" t="s">
        <v>116</v>
      </c>
      <c r="C53" s="570"/>
      <c r="D53" s="557"/>
      <c r="E53" s="11"/>
    </row>
    <row r="54" spans="1:5">
      <c r="A54" s="10">
        <v>9.4</v>
      </c>
      <c r="B54" s="52" t="s">
        <v>71</v>
      </c>
      <c r="C54" s="571">
        <v>46026</v>
      </c>
      <c r="D54" s="557"/>
      <c r="E54" s="11"/>
    </row>
    <row r="55" spans="1:5" ht="14.4" customHeight="1">
      <c r="A55" s="562" t="s">
        <v>117</v>
      </c>
      <c r="B55" s="563"/>
      <c r="C55" s="563"/>
      <c r="D55" s="563"/>
      <c r="E55" s="564"/>
    </row>
    <row r="56" spans="1:5">
      <c r="A56" s="10">
        <v>10.1</v>
      </c>
      <c r="B56" s="3" t="s">
        <v>118</v>
      </c>
      <c r="C56" s="544"/>
      <c r="D56" s="572"/>
      <c r="E56" s="11"/>
    </row>
    <row r="57" spans="1:5">
      <c r="A57" s="10">
        <v>10.199999999999999</v>
      </c>
      <c r="B57" s="3" t="s">
        <v>119</v>
      </c>
      <c r="C57" s="544"/>
      <c r="D57" s="572"/>
      <c r="E57" s="11"/>
    </row>
    <row r="58" spans="1:5">
      <c r="A58" s="10">
        <v>10.3</v>
      </c>
      <c r="B58" s="3" t="s">
        <v>120</v>
      </c>
      <c r="C58" s="544"/>
      <c r="D58" s="572"/>
      <c r="E58" s="11"/>
    </row>
    <row r="59" spans="1:5">
      <c r="A59" s="565" t="s">
        <v>121</v>
      </c>
      <c r="B59" s="566"/>
      <c r="C59" s="566"/>
      <c r="D59" s="566"/>
      <c r="E59" s="567"/>
    </row>
    <row r="60" spans="1:5">
      <c r="A60" s="565"/>
      <c r="B60" s="566"/>
      <c r="C60" s="566"/>
      <c r="D60" s="566"/>
      <c r="E60" s="567"/>
    </row>
    <row r="61" spans="1:5">
      <c r="A61" s="568" t="s">
        <v>114</v>
      </c>
      <c r="B61" s="569"/>
      <c r="C61" s="544"/>
      <c r="D61" s="572"/>
      <c r="E61" s="11"/>
    </row>
    <row r="62" spans="1:5">
      <c r="A62" s="568" t="s">
        <v>115</v>
      </c>
      <c r="B62" s="569"/>
      <c r="C62" s="544"/>
      <c r="D62" s="572"/>
      <c r="E62" s="11"/>
    </row>
    <row r="63" spans="1:5">
      <c r="A63" s="568" t="s">
        <v>116</v>
      </c>
      <c r="B63" s="569"/>
      <c r="C63" s="544"/>
      <c r="D63" s="572"/>
      <c r="E63" s="11"/>
    </row>
    <row r="64" spans="1:5">
      <c r="A64" s="568" t="s">
        <v>71</v>
      </c>
      <c r="B64" s="569"/>
      <c r="C64" s="544"/>
      <c r="D64" s="572"/>
      <c r="E64" s="11"/>
    </row>
    <row r="65" spans="1:5">
      <c r="A65" s="37"/>
      <c r="E65" s="20"/>
    </row>
    <row r="66" spans="1:5">
      <c r="A66" s="37"/>
      <c r="E66" s="20"/>
    </row>
    <row r="67" spans="1:5">
      <c r="A67" s="37"/>
      <c r="E67" s="20"/>
    </row>
    <row r="68" spans="1:5">
      <c r="A68" s="37" t="s">
        <v>168</v>
      </c>
      <c r="E68" s="20"/>
    </row>
    <row r="69" spans="1:5">
      <c r="A69" s="37" t="s">
        <v>169</v>
      </c>
      <c r="E69" s="20"/>
    </row>
    <row r="70" spans="1:5">
      <c r="A70" s="37" t="s">
        <v>170</v>
      </c>
      <c r="E70" s="20"/>
    </row>
    <row r="71" spans="1:5">
      <c r="A71" s="37" t="s">
        <v>171</v>
      </c>
      <c r="E71" s="20"/>
    </row>
    <row r="72" spans="1:5">
      <c r="A72" s="37"/>
      <c r="E72" s="20"/>
    </row>
    <row r="73" spans="1:5">
      <c r="A73" s="37"/>
      <c r="E73" s="20"/>
    </row>
    <row r="74" spans="1:5">
      <c r="A74" s="37"/>
      <c r="E74" s="20"/>
    </row>
    <row r="75" spans="1:5">
      <c r="A75" s="37"/>
      <c r="E75" s="20"/>
    </row>
    <row r="76" spans="1:5">
      <c r="A76" s="37"/>
      <c r="E76" s="20"/>
    </row>
    <row r="77" spans="1:5">
      <c r="A77" s="37"/>
      <c r="E77" s="20"/>
    </row>
    <row r="78" spans="1:5">
      <c r="A78" s="37"/>
      <c r="E78" s="20"/>
    </row>
    <row r="79" spans="1:5">
      <c r="A79" s="37"/>
      <c r="E79" s="20"/>
    </row>
    <row r="80" spans="1:5">
      <c r="A80" s="37"/>
      <c r="E80" s="20"/>
    </row>
    <row r="81" spans="1:5">
      <c r="A81" s="37"/>
      <c r="E81" s="20"/>
    </row>
    <row r="82" spans="1:5">
      <c r="A82" s="37"/>
      <c r="E82" s="20"/>
    </row>
    <row r="83" spans="1:5">
      <c r="A83" s="37"/>
      <c r="E83" s="20"/>
    </row>
    <row r="84" spans="1:5">
      <c r="A84" s="37"/>
      <c r="E84" s="20"/>
    </row>
    <row r="85" spans="1:5">
      <c r="A85" s="37"/>
      <c r="E85" s="20"/>
    </row>
    <row r="86" spans="1:5">
      <c r="A86" s="37"/>
      <c r="E86" s="20"/>
    </row>
    <row r="87" spans="1:5">
      <c r="A87" s="37"/>
      <c r="E87" s="20"/>
    </row>
    <row r="88" spans="1:5">
      <c r="A88" s="37"/>
      <c r="E88" s="20"/>
    </row>
    <row r="89" spans="1:5">
      <c r="A89" s="37"/>
      <c r="E89" s="20"/>
    </row>
    <row r="90" spans="1:5">
      <c r="A90" s="37"/>
      <c r="E90" s="20"/>
    </row>
    <row r="91" spans="1:5">
      <c r="A91" s="37"/>
      <c r="E91" s="20"/>
    </row>
    <row r="92" spans="1:5">
      <c r="A92" s="37"/>
      <c r="E92" s="20"/>
    </row>
    <row r="93" spans="1:5">
      <c r="A93" s="37"/>
      <c r="E93" s="20"/>
    </row>
    <row r="94" spans="1:5">
      <c r="A94" s="37"/>
      <c r="E94" s="20"/>
    </row>
    <row r="95" spans="1:5">
      <c r="A95" s="37"/>
      <c r="E95" s="20"/>
    </row>
    <row r="96" spans="1:5">
      <c r="A96" s="37"/>
      <c r="E96" s="20"/>
    </row>
    <row r="97" spans="1:5">
      <c r="A97" s="37"/>
      <c r="E97" s="20"/>
    </row>
    <row r="98" spans="1:5">
      <c r="A98" s="37"/>
      <c r="E98" s="20"/>
    </row>
    <row r="99" spans="1:5" ht="14.7" thickBot="1">
      <c r="A99" s="40"/>
      <c r="B99" s="21"/>
      <c r="C99" s="21"/>
      <c r="D99" s="21"/>
      <c r="E99" s="22"/>
    </row>
  </sheetData>
  <mergeCells count="68">
    <mergeCell ref="C42:D42"/>
    <mergeCell ref="A39:E39"/>
    <mergeCell ref="C62:D62"/>
    <mergeCell ref="C63:D63"/>
    <mergeCell ref="C64:D64"/>
    <mergeCell ref="C43:D43"/>
    <mergeCell ref="C45:D45"/>
    <mergeCell ref="C46:D46"/>
    <mergeCell ref="C47:D47"/>
    <mergeCell ref="A49:E50"/>
    <mergeCell ref="A64:B64"/>
    <mergeCell ref="A62:B62"/>
    <mergeCell ref="A63:B63"/>
    <mergeCell ref="A44:E44"/>
    <mergeCell ref="A48:E48"/>
    <mergeCell ref="A55:E55"/>
    <mergeCell ref="C36:D36"/>
    <mergeCell ref="C37:D37"/>
    <mergeCell ref="C38:D38"/>
    <mergeCell ref="C40:D40"/>
    <mergeCell ref="C41:D41"/>
    <mergeCell ref="C4:D4"/>
    <mergeCell ref="C6:D6"/>
    <mergeCell ref="C7:D7"/>
    <mergeCell ref="C8:D8"/>
    <mergeCell ref="C9:D9"/>
    <mergeCell ref="A30:E30"/>
    <mergeCell ref="A35:E35"/>
    <mergeCell ref="C10:D10"/>
    <mergeCell ref="C11:D11"/>
    <mergeCell ref="C12:D12"/>
    <mergeCell ref="C13:D13"/>
    <mergeCell ref="C15:D15"/>
    <mergeCell ref="C25:D25"/>
    <mergeCell ref="C26:D26"/>
    <mergeCell ref="C27:D27"/>
    <mergeCell ref="C28:D28"/>
    <mergeCell ref="C29:D29"/>
    <mergeCell ref="C31:D31"/>
    <mergeCell ref="C32:D32"/>
    <mergeCell ref="C33:D33"/>
    <mergeCell ref="C34:D34"/>
    <mergeCell ref="A59:E60"/>
    <mergeCell ref="A61:B61"/>
    <mergeCell ref="C51:D51"/>
    <mergeCell ref="C52:D52"/>
    <mergeCell ref="C53:D53"/>
    <mergeCell ref="C54:D54"/>
    <mergeCell ref="C56:D56"/>
    <mergeCell ref="C57:D57"/>
    <mergeCell ref="C58:D58"/>
    <mergeCell ref="C61:D61"/>
    <mergeCell ref="C20:D20"/>
    <mergeCell ref="C21:D21"/>
    <mergeCell ref="C22:D22"/>
    <mergeCell ref="C24:D24"/>
    <mergeCell ref="E1:E3"/>
    <mergeCell ref="C2:D3"/>
    <mergeCell ref="A5:E5"/>
    <mergeCell ref="A14:E14"/>
    <mergeCell ref="A19:E19"/>
    <mergeCell ref="A1:A3"/>
    <mergeCell ref="B1:B3"/>
    <mergeCell ref="C1:D1"/>
    <mergeCell ref="C16:D16"/>
    <mergeCell ref="C17:D17"/>
    <mergeCell ref="C18:D18"/>
    <mergeCell ref="A23:E23"/>
  </mergeCells>
  <printOptions horizontalCentered="1"/>
  <pageMargins left="0.45" right="0.45" top="0.5" bottom="0.5" header="0.3" footer="0.3"/>
  <pageSetup paperSize="9" orientation="portrait" verticalDpi="0" r:id="rId1"/>
  <headerFooter>
    <oddFooter>&amp;LPPAP Documents-NBL Chassis&amp;R&amp;P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9620-7429-4EE5-BBFB-97761F9B21EF}">
  <sheetPr>
    <tabColor rgb="FF92D050"/>
  </sheetPr>
  <dimension ref="A1:N24"/>
  <sheetViews>
    <sheetView workbookViewId="0">
      <selection activeCell="C2" sqref="C2:J3"/>
    </sheetView>
  </sheetViews>
  <sheetFormatPr defaultRowHeight="14.4"/>
  <cols>
    <col min="1" max="1" width="7.9453125" customWidth="1"/>
    <col min="2" max="2" width="14.5234375" customWidth="1"/>
    <col min="3" max="10" width="8.7890625" customWidth="1"/>
    <col min="11" max="14" width="9.578125" customWidth="1"/>
  </cols>
  <sheetData>
    <row r="1" spans="1:14" ht="15.3" customHeight="1">
      <c r="A1" s="518"/>
      <c r="B1" s="536" t="s">
        <v>131</v>
      </c>
      <c r="C1" s="527" t="s">
        <v>132</v>
      </c>
      <c r="D1" s="528"/>
      <c r="E1" s="528"/>
      <c r="F1" s="528"/>
      <c r="G1" s="528"/>
      <c r="H1" s="528"/>
      <c r="I1" s="528"/>
      <c r="J1" s="528"/>
      <c r="K1" s="590" t="s">
        <v>189</v>
      </c>
      <c r="L1" s="590"/>
      <c r="M1" s="590"/>
      <c r="N1" s="591"/>
    </row>
    <row r="2" spans="1:14">
      <c r="A2" s="519"/>
      <c r="B2" s="537"/>
      <c r="C2" s="558" t="s">
        <v>182</v>
      </c>
      <c r="D2" s="559"/>
      <c r="E2" s="559"/>
      <c r="F2" s="559"/>
      <c r="G2" s="559"/>
      <c r="H2" s="559"/>
      <c r="I2" s="559"/>
      <c r="J2" s="559"/>
      <c r="K2" s="592"/>
      <c r="L2" s="592"/>
      <c r="M2" s="592"/>
      <c r="N2" s="593"/>
    </row>
    <row r="3" spans="1:14">
      <c r="A3" s="520"/>
      <c r="B3" s="538"/>
      <c r="C3" s="560"/>
      <c r="D3" s="561"/>
      <c r="E3" s="561"/>
      <c r="F3" s="561"/>
      <c r="G3" s="561"/>
      <c r="H3" s="561"/>
      <c r="I3" s="561"/>
      <c r="J3" s="561"/>
      <c r="K3" s="592"/>
      <c r="L3" s="592"/>
      <c r="M3" s="592"/>
      <c r="N3" s="593"/>
    </row>
    <row r="4" spans="1:14" s="27" customFormat="1" ht="21.6" customHeight="1">
      <c r="A4" s="34" t="s">
        <v>155</v>
      </c>
      <c r="B4" s="601" t="s">
        <v>167</v>
      </c>
      <c r="C4" s="601"/>
      <c r="D4" s="594" t="s">
        <v>157</v>
      </c>
      <c r="E4" s="595"/>
      <c r="F4" s="595"/>
      <c r="G4" s="595"/>
      <c r="H4" s="595"/>
      <c r="I4" s="595"/>
      <c r="J4" s="602"/>
      <c r="K4" s="594" t="s">
        <v>4</v>
      </c>
      <c r="L4" s="595"/>
      <c r="M4" s="595"/>
      <c r="N4" s="596"/>
    </row>
    <row r="5" spans="1:14" ht="16.5" customHeight="1">
      <c r="A5" s="34">
        <v>1</v>
      </c>
      <c r="B5" s="539" t="s">
        <v>210</v>
      </c>
      <c r="C5" s="539"/>
      <c r="D5" s="604" t="s">
        <v>141</v>
      </c>
      <c r="E5" s="603"/>
      <c r="F5" s="603"/>
      <c r="G5" s="603"/>
      <c r="H5" s="603"/>
      <c r="I5" s="603"/>
      <c r="J5" s="576"/>
      <c r="K5" s="556" t="s">
        <v>28</v>
      </c>
      <c r="L5" s="597"/>
      <c r="M5" s="597"/>
      <c r="N5" s="598"/>
    </row>
    <row r="6" spans="1:14" ht="16.5" customHeight="1">
      <c r="A6" s="34">
        <v>2</v>
      </c>
      <c r="B6" s="539" t="s">
        <v>183</v>
      </c>
      <c r="C6" s="539"/>
      <c r="D6" s="604" t="s">
        <v>174</v>
      </c>
      <c r="E6" s="603"/>
      <c r="F6" s="603"/>
      <c r="G6" s="603"/>
      <c r="H6" s="603"/>
      <c r="I6" s="603"/>
      <c r="J6" s="576"/>
      <c r="K6" s="556" t="s">
        <v>28</v>
      </c>
      <c r="L6" s="597"/>
      <c r="M6" s="597"/>
      <c r="N6" s="598"/>
    </row>
    <row r="7" spans="1:14" ht="16.5" customHeight="1">
      <c r="A7" s="34">
        <v>3</v>
      </c>
      <c r="B7" s="539" t="s">
        <v>184</v>
      </c>
      <c r="C7" s="539"/>
      <c r="D7" s="604" t="s">
        <v>122</v>
      </c>
      <c r="E7" s="603"/>
      <c r="F7" s="603"/>
      <c r="G7" s="603"/>
      <c r="H7" s="603"/>
      <c r="I7" s="603"/>
      <c r="J7" s="576"/>
      <c r="K7" s="556" t="s">
        <v>28</v>
      </c>
      <c r="L7" s="597"/>
      <c r="M7" s="597"/>
      <c r="N7" s="598"/>
    </row>
    <row r="8" spans="1:14" ht="16.5" customHeight="1">
      <c r="A8" s="34">
        <v>4</v>
      </c>
      <c r="B8" s="539" t="s">
        <v>139</v>
      </c>
      <c r="C8" s="539"/>
      <c r="D8" s="604" t="s">
        <v>123</v>
      </c>
      <c r="E8" s="603"/>
      <c r="F8" s="603"/>
      <c r="G8" s="603"/>
      <c r="H8" s="603"/>
      <c r="I8" s="603"/>
      <c r="J8" s="576"/>
      <c r="K8" s="556" t="s">
        <v>28</v>
      </c>
      <c r="L8" s="597"/>
      <c r="M8" s="597"/>
      <c r="N8" s="598"/>
    </row>
    <row r="9" spans="1:14" ht="16.5" customHeight="1">
      <c r="A9" s="34">
        <v>5</v>
      </c>
      <c r="B9" s="539" t="s">
        <v>215</v>
      </c>
      <c r="C9" s="539"/>
      <c r="D9" s="604" t="s">
        <v>216</v>
      </c>
      <c r="E9" s="603"/>
      <c r="F9" s="603"/>
      <c r="G9" s="603"/>
      <c r="H9" s="603"/>
      <c r="I9" s="603"/>
      <c r="J9" s="576"/>
      <c r="K9" s="556" t="s">
        <v>28</v>
      </c>
      <c r="L9" s="597"/>
      <c r="M9" s="597"/>
      <c r="N9" s="598"/>
    </row>
    <row r="10" spans="1:14" ht="16.5" customHeight="1">
      <c r="A10" s="34">
        <v>6</v>
      </c>
      <c r="B10" s="539" t="s">
        <v>185</v>
      </c>
      <c r="C10" s="539"/>
      <c r="D10" s="575" t="s">
        <v>28</v>
      </c>
      <c r="E10" s="603"/>
      <c r="F10" s="603"/>
      <c r="G10" s="603"/>
      <c r="H10" s="603"/>
      <c r="I10" s="603"/>
      <c r="J10" s="576"/>
      <c r="K10" s="570" t="s">
        <v>213</v>
      </c>
      <c r="L10" s="597"/>
      <c r="M10" s="597"/>
      <c r="N10" s="598"/>
    </row>
    <row r="11" spans="1:14" ht="16.5" customHeight="1">
      <c r="A11" s="34">
        <v>7</v>
      </c>
      <c r="B11" s="539" t="s">
        <v>186</v>
      </c>
      <c r="C11" s="539"/>
      <c r="D11" s="604" t="s">
        <v>211</v>
      </c>
      <c r="E11" s="603"/>
      <c r="F11" s="603"/>
      <c r="G11" s="603"/>
      <c r="H11" s="603"/>
      <c r="I11" s="603"/>
      <c r="J11" s="576"/>
      <c r="K11" s="556" t="s">
        <v>28</v>
      </c>
      <c r="L11" s="597"/>
      <c r="M11" s="597"/>
      <c r="N11" s="598"/>
    </row>
    <row r="12" spans="1:14" ht="16.5" customHeight="1">
      <c r="A12" s="34">
        <v>8</v>
      </c>
      <c r="B12" s="539" t="s">
        <v>135</v>
      </c>
      <c r="C12" s="539"/>
      <c r="D12" s="604" t="s">
        <v>138</v>
      </c>
      <c r="E12" s="603"/>
      <c r="F12" s="603"/>
      <c r="G12" s="603"/>
      <c r="H12" s="603"/>
      <c r="I12" s="603"/>
      <c r="J12" s="576"/>
      <c r="K12" s="556" t="s">
        <v>28</v>
      </c>
      <c r="L12" s="597"/>
      <c r="M12" s="597"/>
      <c r="N12" s="598"/>
    </row>
    <row r="13" spans="1:14" ht="33" customHeight="1">
      <c r="A13" s="34">
        <v>9</v>
      </c>
      <c r="B13" s="599" t="s">
        <v>187</v>
      </c>
      <c r="C13" s="599"/>
      <c r="D13" s="604" t="s">
        <v>212</v>
      </c>
      <c r="E13" s="603"/>
      <c r="F13" s="603"/>
      <c r="G13" s="603"/>
      <c r="H13" s="603"/>
      <c r="I13" s="603"/>
      <c r="J13" s="576"/>
      <c r="K13" s="570" t="s">
        <v>212</v>
      </c>
      <c r="L13" s="597"/>
      <c r="M13" s="597"/>
      <c r="N13" s="598"/>
    </row>
    <row r="14" spans="1:14" ht="16.5" customHeight="1" thickBot="1">
      <c r="A14" s="71">
        <v>10</v>
      </c>
      <c r="B14" s="600" t="s">
        <v>188</v>
      </c>
      <c r="C14" s="600"/>
      <c r="D14" s="613" t="s">
        <v>212</v>
      </c>
      <c r="E14" s="614"/>
      <c r="F14" s="614"/>
      <c r="G14" s="614"/>
      <c r="H14" s="614"/>
      <c r="I14" s="614"/>
      <c r="J14" s="615"/>
      <c r="K14" s="627" t="s">
        <v>212</v>
      </c>
      <c r="L14" s="628"/>
      <c r="M14" s="628"/>
      <c r="N14" s="629"/>
    </row>
    <row r="15" spans="1:14" ht="16.5" customHeight="1" thickBot="1">
      <c r="A15" s="609"/>
      <c r="B15" s="609"/>
      <c r="C15" s="609"/>
      <c r="D15" s="609"/>
      <c r="E15" s="609"/>
      <c r="F15" s="609"/>
      <c r="G15" s="609"/>
      <c r="H15" s="609"/>
      <c r="I15" s="609"/>
      <c r="J15" s="609"/>
      <c r="K15" s="609"/>
      <c r="L15" s="609"/>
      <c r="M15" s="609"/>
      <c r="N15" s="609"/>
    </row>
    <row r="16" spans="1:14" ht="16.5" customHeight="1">
      <c r="A16" s="616" t="s">
        <v>182</v>
      </c>
      <c r="B16" s="617"/>
      <c r="C16" s="620" t="s">
        <v>74</v>
      </c>
      <c r="D16" s="620"/>
      <c r="E16" s="623" t="s">
        <v>205</v>
      </c>
      <c r="F16" s="623"/>
      <c r="G16" s="623"/>
      <c r="H16" s="623"/>
      <c r="I16" s="625" t="s">
        <v>135</v>
      </c>
      <c r="J16" s="625"/>
      <c r="K16" s="65" t="s">
        <v>138</v>
      </c>
      <c r="L16" s="606" t="s">
        <v>209</v>
      </c>
      <c r="M16" s="607"/>
      <c r="N16" s="608"/>
    </row>
    <row r="17" spans="1:14" ht="16.5" customHeight="1">
      <c r="A17" s="618"/>
      <c r="B17" s="619"/>
      <c r="C17" s="621" t="s">
        <v>139</v>
      </c>
      <c r="D17" s="621"/>
      <c r="E17" s="539" t="s">
        <v>206</v>
      </c>
      <c r="F17" s="539"/>
      <c r="G17" s="539"/>
      <c r="H17" s="539"/>
      <c r="I17" s="626" t="s">
        <v>137</v>
      </c>
      <c r="J17" s="626"/>
      <c r="K17" s="61" t="s">
        <v>208</v>
      </c>
      <c r="L17" s="539"/>
      <c r="M17" s="539"/>
      <c r="N17" s="540"/>
    </row>
    <row r="18" spans="1:14">
      <c r="A18" s="66" t="s">
        <v>72</v>
      </c>
      <c r="B18" s="62" t="s">
        <v>141</v>
      </c>
      <c r="C18" s="622" t="s">
        <v>204</v>
      </c>
      <c r="D18" s="622"/>
      <c r="E18" s="624" t="s">
        <v>207</v>
      </c>
      <c r="F18" s="624"/>
      <c r="G18" s="624"/>
      <c r="H18" s="624"/>
      <c r="I18" s="605" t="s">
        <v>71</v>
      </c>
      <c r="J18" s="605"/>
      <c r="K18" s="64">
        <v>46026</v>
      </c>
      <c r="L18" s="539"/>
      <c r="M18" s="539"/>
      <c r="N18" s="540"/>
    </row>
    <row r="19" spans="1:14" ht="86.4">
      <c r="A19" s="67" t="s">
        <v>190</v>
      </c>
      <c r="B19" s="60" t="s">
        <v>191</v>
      </c>
      <c r="C19" s="60" t="s">
        <v>192</v>
      </c>
      <c r="D19" s="60" t="s">
        <v>193</v>
      </c>
      <c r="E19" s="60" t="s">
        <v>194</v>
      </c>
      <c r="F19" s="60" t="s">
        <v>195</v>
      </c>
      <c r="G19" s="60" t="s">
        <v>196</v>
      </c>
      <c r="H19" s="60" t="s">
        <v>197</v>
      </c>
      <c r="I19" s="60" t="s">
        <v>198</v>
      </c>
      <c r="J19" s="60" t="s">
        <v>199</v>
      </c>
      <c r="K19" s="60" t="s">
        <v>200</v>
      </c>
      <c r="L19" s="60" t="s">
        <v>201</v>
      </c>
      <c r="M19" s="60" t="s">
        <v>202</v>
      </c>
      <c r="N19" s="68" t="s">
        <v>203</v>
      </c>
    </row>
    <row r="20" spans="1:14">
      <c r="A20" s="69"/>
      <c r="B20" s="3"/>
      <c r="C20" s="3"/>
      <c r="D20" s="3"/>
      <c r="E20" s="3"/>
      <c r="F20" s="3"/>
      <c r="G20" s="3"/>
      <c r="H20" s="3"/>
      <c r="I20" s="3"/>
      <c r="J20" s="3"/>
      <c r="K20" s="3"/>
      <c r="L20" s="3"/>
      <c r="M20" s="3"/>
      <c r="N20" s="11"/>
    </row>
    <row r="21" spans="1:14" ht="14.7" thickBot="1">
      <c r="A21" s="69"/>
      <c r="B21" s="3"/>
      <c r="C21" s="75"/>
      <c r="D21" s="75"/>
      <c r="E21" s="75"/>
      <c r="F21" s="75"/>
      <c r="G21" s="75"/>
      <c r="H21" s="75"/>
      <c r="I21" s="75"/>
      <c r="J21" s="75"/>
      <c r="K21" s="75"/>
      <c r="L21" s="3"/>
      <c r="M21" s="3"/>
      <c r="N21" s="11"/>
    </row>
    <row r="22" spans="1:14" ht="14.7" thickBot="1">
      <c r="A22" s="69"/>
      <c r="B22" s="73"/>
      <c r="C22" s="610" t="s">
        <v>214</v>
      </c>
      <c r="D22" s="611"/>
      <c r="E22" s="611"/>
      <c r="F22" s="611"/>
      <c r="G22" s="611"/>
      <c r="H22" s="611"/>
      <c r="I22" s="611"/>
      <c r="J22" s="611"/>
      <c r="K22" s="612"/>
      <c r="L22" s="74"/>
      <c r="M22" s="3"/>
      <c r="N22" s="11"/>
    </row>
    <row r="23" spans="1:14">
      <c r="A23" s="69"/>
      <c r="B23" s="3"/>
      <c r="C23" s="76"/>
      <c r="D23" s="76"/>
      <c r="E23" s="76"/>
      <c r="F23" s="76"/>
      <c r="G23" s="76"/>
      <c r="H23" s="76"/>
      <c r="I23" s="76"/>
      <c r="J23" s="76"/>
      <c r="K23" s="76"/>
      <c r="L23" s="3"/>
      <c r="M23" s="3"/>
      <c r="N23" s="11"/>
    </row>
    <row r="24" spans="1:14" ht="14.7" thickBot="1">
      <c r="A24" s="70"/>
      <c r="B24" s="13"/>
      <c r="C24" s="13"/>
      <c r="D24" s="13"/>
      <c r="E24" s="13"/>
      <c r="F24" s="13"/>
      <c r="G24" s="13"/>
      <c r="H24" s="13"/>
      <c r="I24" s="13"/>
      <c r="J24" s="13"/>
      <c r="K24" s="13"/>
      <c r="L24" s="13"/>
      <c r="M24" s="13"/>
      <c r="N24" s="15"/>
    </row>
  </sheetData>
  <mergeCells count="51">
    <mergeCell ref="I18:J18"/>
    <mergeCell ref="L16:N18"/>
    <mergeCell ref="A15:N15"/>
    <mergeCell ref="C22:K22"/>
    <mergeCell ref="D14:J14"/>
    <mergeCell ref="A16:B17"/>
    <mergeCell ref="C16:D16"/>
    <mergeCell ref="C17:D17"/>
    <mergeCell ref="C18:D18"/>
    <mergeCell ref="E16:H16"/>
    <mergeCell ref="E17:H17"/>
    <mergeCell ref="E18:H18"/>
    <mergeCell ref="I16:J16"/>
    <mergeCell ref="I17:J17"/>
    <mergeCell ref="K14:N14"/>
    <mergeCell ref="K13:N13"/>
    <mergeCell ref="D5:J5"/>
    <mergeCell ref="D6:J6"/>
    <mergeCell ref="D7:J7"/>
    <mergeCell ref="D8:J8"/>
    <mergeCell ref="D9:J9"/>
    <mergeCell ref="K8:N8"/>
    <mergeCell ref="K9:N9"/>
    <mergeCell ref="K10:N10"/>
    <mergeCell ref="K11:N11"/>
    <mergeCell ref="K12:N12"/>
    <mergeCell ref="B12:C12"/>
    <mergeCell ref="B13:C13"/>
    <mergeCell ref="B14:C14"/>
    <mergeCell ref="B4:C4"/>
    <mergeCell ref="D4:J4"/>
    <mergeCell ref="B6:C6"/>
    <mergeCell ref="B7:C7"/>
    <mergeCell ref="B8:C8"/>
    <mergeCell ref="B9:C9"/>
    <mergeCell ref="B10:C10"/>
    <mergeCell ref="B11:C11"/>
    <mergeCell ref="D10:J10"/>
    <mergeCell ref="D11:J11"/>
    <mergeCell ref="D12:J12"/>
    <mergeCell ref="D13:J13"/>
    <mergeCell ref="K1:N3"/>
    <mergeCell ref="K4:N4"/>
    <mergeCell ref="K5:N5"/>
    <mergeCell ref="K6:N6"/>
    <mergeCell ref="K7:N7"/>
    <mergeCell ref="A1:A3"/>
    <mergeCell ref="B1:B3"/>
    <mergeCell ref="C1:J1"/>
    <mergeCell ref="C2:J3"/>
    <mergeCell ref="B5:C5"/>
  </mergeCells>
  <printOptions horizontalCentered="1"/>
  <pageMargins left="0.7" right="0.7" top="0.75" bottom="0.75" header="0.3" footer="0.3"/>
  <pageSetup paperSize="9" orientation="landscape" verticalDpi="0" r:id="rId1"/>
  <headerFooter>
    <oddFooter>&amp;LPPAP Documents-NBL Chassis&amp;R&amp;P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551D3-5F5A-4AF0-B62B-BC9368B1D9E0}">
  <sheetPr>
    <tabColor rgb="FF92D050"/>
  </sheetPr>
  <dimension ref="A1:AE47"/>
  <sheetViews>
    <sheetView zoomScale="40" zoomScaleNormal="40" zoomScaleSheetLayoutView="55" zoomScalePageLayoutView="25" workbookViewId="0">
      <selection activeCell="A2" sqref="A2:AE2"/>
    </sheetView>
  </sheetViews>
  <sheetFormatPr defaultRowHeight="14.4"/>
  <cols>
    <col min="1" max="1" width="11.15625" customWidth="1"/>
    <col min="2" max="2" width="23.26171875" customWidth="1"/>
    <col min="3" max="3" width="34" customWidth="1"/>
    <col min="4" max="4" width="12" customWidth="1"/>
    <col min="5" max="5" width="19" customWidth="1"/>
    <col min="6" max="6" width="22.15625" customWidth="1"/>
    <col min="7" max="7" width="16" customWidth="1"/>
    <col min="8" max="8" width="15.41796875" customWidth="1"/>
    <col min="9" max="9" width="15" customWidth="1"/>
    <col min="10" max="10" width="14.15625" bestFit="1" customWidth="1"/>
    <col min="11" max="11" width="17.83984375" bestFit="1" customWidth="1"/>
    <col min="12" max="14" width="17.15625" customWidth="1"/>
    <col min="16" max="16" width="41.83984375" customWidth="1"/>
    <col min="17" max="17" width="30.68359375" customWidth="1"/>
    <col min="18" max="18" width="22.26171875" customWidth="1"/>
    <col min="20" max="20" width="13.41796875" customWidth="1"/>
    <col min="21" max="21" width="18.26171875" bestFit="1" customWidth="1"/>
    <col min="22" max="23" width="13.41796875" customWidth="1"/>
    <col min="24" max="24" width="13.578125" customWidth="1"/>
    <col min="25" max="25" width="17.26171875" customWidth="1"/>
    <col min="26" max="26" width="26.68359375" bestFit="1" customWidth="1"/>
    <col min="27" max="27" width="18.83984375" customWidth="1"/>
    <col min="28" max="28" width="11.15625" customWidth="1"/>
    <col min="29" max="29" width="31" bestFit="1" customWidth="1"/>
    <col min="30" max="30" width="26.83984375" customWidth="1"/>
    <col min="31" max="31" width="9.26171875" customWidth="1"/>
  </cols>
  <sheetData>
    <row r="1" spans="1:31" ht="18" thickBot="1">
      <c r="A1" s="636"/>
      <c r="B1" s="637"/>
      <c r="C1" s="637"/>
      <c r="D1" s="637"/>
      <c r="E1" s="637"/>
      <c r="F1" s="637"/>
      <c r="G1" s="637"/>
      <c r="H1" s="637"/>
      <c r="I1" s="637"/>
      <c r="J1" s="637"/>
      <c r="K1" s="637"/>
      <c r="L1" s="637"/>
      <c r="M1" s="637"/>
      <c r="N1" s="637"/>
      <c r="O1" s="637"/>
      <c r="P1" s="637"/>
      <c r="Q1" s="637"/>
      <c r="R1" s="637"/>
      <c r="S1" s="637"/>
      <c r="T1" s="637"/>
      <c r="U1" s="637"/>
      <c r="V1" s="637"/>
      <c r="W1" s="637"/>
      <c r="X1" s="637"/>
      <c r="Y1" s="637"/>
      <c r="Z1" s="637"/>
      <c r="AA1" s="637"/>
      <c r="AB1" s="637"/>
      <c r="AC1" s="637"/>
      <c r="AD1" s="637"/>
      <c r="AE1" s="638"/>
    </row>
    <row r="2" spans="1:31" ht="27" customHeight="1" thickBot="1">
      <c r="A2" s="639" t="s">
        <v>217</v>
      </c>
      <c r="B2" s="640"/>
      <c r="C2" s="640"/>
      <c r="D2" s="640"/>
      <c r="E2" s="640"/>
      <c r="F2" s="640"/>
      <c r="G2" s="640"/>
      <c r="H2" s="640"/>
      <c r="I2" s="640"/>
      <c r="J2" s="640"/>
      <c r="K2" s="640"/>
      <c r="L2" s="640"/>
      <c r="M2" s="640"/>
      <c r="N2" s="640"/>
      <c r="O2" s="640"/>
      <c r="P2" s="640"/>
      <c r="Q2" s="640"/>
      <c r="R2" s="640"/>
      <c r="S2" s="640"/>
      <c r="T2" s="640"/>
      <c r="U2" s="640"/>
      <c r="V2" s="640"/>
      <c r="W2" s="640"/>
      <c r="X2" s="640"/>
      <c r="Y2" s="640"/>
      <c r="Z2" s="640"/>
      <c r="AA2" s="640"/>
      <c r="AB2" s="640"/>
      <c r="AC2" s="640"/>
      <c r="AD2" s="640"/>
      <c r="AE2" s="641"/>
    </row>
    <row r="3" spans="1:31" ht="24" customHeight="1" thickBot="1">
      <c r="A3" s="77" t="s">
        <v>218</v>
      </c>
      <c r="B3" s="78" t="s">
        <v>219</v>
      </c>
      <c r="C3" s="78" t="s">
        <v>220</v>
      </c>
      <c r="D3" s="78" t="s">
        <v>221</v>
      </c>
      <c r="E3" s="79" t="s">
        <v>222</v>
      </c>
      <c r="F3" s="642" t="s">
        <v>223</v>
      </c>
      <c r="G3" s="643"/>
      <c r="H3" s="643"/>
      <c r="I3" s="643"/>
      <c r="J3" s="643"/>
      <c r="K3" s="643"/>
      <c r="L3" s="643"/>
      <c r="M3" s="644"/>
      <c r="N3" s="639" t="s">
        <v>224</v>
      </c>
      <c r="O3" s="640"/>
      <c r="P3" s="640"/>
      <c r="Q3" s="640"/>
      <c r="R3" s="640"/>
      <c r="S3" s="640"/>
      <c r="T3" s="641"/>
      <c r="U3" s="645" t="s">
        <v>223</v>
      </c>
      <c r="V3" s="646"/>
      <c r="W3" s="646"/>
      <c r="X3" s="646"/>
      <c r="Y3" s="646"/>
      <c r="Z3" s="647"/>
      <c r="AA3" s="80" t="s">
        <v>222</v>
      </c>
      <c r="AB3" s="81" t="s">
        <v>221</v>
      </c>
      <c r="AC3" s="81" t="s">
        <v>220</v>
      </c>
      <c r="AD3" s="82" t="s">
        <v>219</v>
      </c>
      <c r="AE3" s="83" t="s">
        <v>218</v>
      </c>
    </row>
    <row r="4" spans="1:31" ht="62.25" customHeight="1" thickBot="1">
      <c r="A4" s="55">
        <v>1</v>
      </c>
      <c r="B4" s="84">
        <v>4100016</v>
      </c>
      <c r="C4" s="85" t="s">
        <v>225</v>
      </c>
      <c r="D4" s="86">
        <v>5</v>
      </c>
      <c r="E4" s="27"/>
      <c r="F4" s="87" t="s">
        <v>226</v>
      </c>
      <c r="G4" s="87" t="s">
        <v>227</v>
      </c>
      <c r="H4" s="87" t="s">
        <v>228</v>
      </c>
      <c r="I4" s="87" t="s">
        <v>227</v>
      </c>
      <c r="O4" s="630"/>
      <c r="P4" s="631"/>
      <c r="Q4" s="631"/>
      <c r="R4" s="631"/>
      <c r="S4" s="632"/>
      <c r="U4" s="1"/>
      <c r="V4" s="1"/>
      <c r="W4" s="88"/>
      <c r="X4" s="88"/>
      <c r="Y4" s="87" t="s">
        <v>229</v>
      </c>
      <c r="Z4" s="89" t="s">
        <v>230</v>
      </c>
      <c r="AA4" s="90"/>
      <c r="AB4" s="2">
        <v>4</v>
      </c>
      <c r="AC4" s="63" t="s">
        <v>231</v>
      </c>
      <c r="AD4" s="2">
        <v>1062279</v>
      </c>
      <c r="AE4" s="58">
        <v>41</v>
      </c>
    </row>
    <row r="5" spans="1:31" ht="62.25" customHeight="1" thickBot="1">
      <c r="A5" s="91">
        <v>2</v>
      </c>
      <c r="B5" s="2">
        <v>9207506</v>
      </c>
      <c r="C5" s="63" t="s">
        <v>232</v>
      </c>
      <c r="D5" s="2">
        <v>2</v>
      </c>
      <c r="E5" s="6"/>
      <c r="F5" s="89" t="s">
        <v>226</v>
      </c>
      <c r="G5" s="87" t="s">
        <v>227</v>
      </c>
      <c r="H5" s="87" t="s">
        <v>233</v>
      </c>
      <c r="I5" s="90" t="s">
        <v>227</v>
      </c>
      <c r="O5" s="630"/>
      <c r="P5" s="631"/>
      <c r="Q5" s="631"/>
      <c r="R5" s="631"/>
      <c r="S5" s="632"/>
      <c r="T5" s="1"/>
      <c r="U5" s="1"/>
      <c r="V5" s="1"/>
      <c r="W5" s="1"/>
      <c r="X5" s="1"/>
      <c r="Y5" s="92" t="s">
        <v>229</v>
      </c>
      <c r="Z5" s="6" t="s">
        <v>230</v>
      </c>
      <c r="AA5" s="87"/>
      <c r="AB5" s="2">
        <v>2</v>
      </c>
      <c r="AC5" s="63" t="s">
        <v>234</v>
      </c>
      <c r="AD5" s="2">
        <v>1062297</v>
      </c>
      <c r="AE5" s="58">
        <v>42</v>
      </c>
    </row>
    <row r="6" spans="1:31" ht="62.25" customHeight="1" thickBot="1">
      <c r="A6" s="91">
        <v>3</v>
      </c>
      <c r="B6" s="2">
        <v>1170644</v>
      </c>
      <c r="C6" s="63" t="s">
        <v>235</v>
      </c>
      <c r="D6" s="2">
        <v>1</v>
      </c>
      <c r="E6" s="6"/>
      <c r="F6" s="6" t="s">
        <v>236</v>
      </c>
      <c r="G6" s="6" t="s">
        <v>227</v>
      </c>
      <c r="H6" s="87" t="s">
        <v>237</v>
      </c>
      <c r="I6" s="87" t="s">
        <v>227</v>
      </c>
      <c r="J6" s="92" t="s">
        <v>238</v>
      </c>
      <c r="K6" s="92" t="s">
        <v>227</v>
      </c>
      <c r="L6" s="92" t="s">
        <v>239</v>
      </c>
      <c r="M6" s="92" t="s">
        <v>227</v>
      </c>
      <c r="N6" s="88"/>
      <c r="O6" s="630"/>
      <c r="P6" s="631"/>
      <c r="Q6" s="631"/>
      <c r="R6" s="631"/>
      <c r="S6" s="632"/>
      <c r="U6" s="1"/>
      <c r="V6" s="1"/>
      <c r="W6" s="6" t="s">
        <v>229</v>
      </c>
      <c r="X6" s="6" t="s">
        <v>240</v>
      </c>
      <c r="Y6" s="92" t="s">
        <v>229</v>
      </c>
      <c r="Z6" s="6" t="s">
        <v>230</v>
      </c>
      <c r="AA6" s="87"/>
      <c r="AB6" s="2">
        <v>2</v>
      </c>
      <c r="AC6" s="63" t="s">
        <v>241</v>
      </c>
      <c r="AD6" s="2">
        <v>1062303</v>
      </c>
      <c r="AE6" s="58">
        <v>43</v>
      </c>
    </row>
    <row r="7" spans="1:31" ht="62.25" customHeight="1" thickBot="1">
      <c r="A7" s="91">
        <v>4</v>
      </c>
      <c r="B7" s="2">
        <v>1171846</v>
      </c>
      <c r="C7" s="63" t="s">
        <v>242</v>
      </c>
      <c r="D7" s="2">
        <v>1</v>
      </c>
      <c r="E7" s="6"/>
      <c r="F7" s="6" t="s">
        <v>236</v>
      </c>
      <c r="G7" s="6" t="s">
        <v>227</v>
      </c>
      <c r="H7" s="87" t="s">
        <v>243</v>
      </c>
      <c r="I7" s="87" t="s">
        <v>227</v>
      </c>
      <c r="J7" s="92" t="s">
        <v>238</v>
      </c>
      <c r="K7" s="92" t="s">
        <v>227</v>
      </c>
      <c r="O7" s="630"/>
      <c r="P7" s="631"/>
      <c r="Q7" s="631"/>
      <c r="R7" s="631"/>
      <c r="S7" s="632"/>
      <c r="U7" s="1"/>
      <c r="V7" s="1"/>
      <c r="W7" s="1"/>
      <c r="X7" s="1"/>
      <c r="Y7" s="92" t="s">
        <v>229</v>
      </c>
      <c r="Z7" s="6" t="s">
        <v>230</v>
      </c>
      <c r="AA7" s="87"/>
      <c r="AB7" s="2">
        <v>1</v>
      </c>
      <c r="AC7" s="63" t="s">
        <v>244</v>
      </c>
      <c r="AD7" s="2">
        <v>1171845</v>
      </c>
      <c r="AE7" s="58">
        <v>44</v>
      </c>
    </row>
    <row r="8" spans="1:31" ht="62.25" customHeight="1" thickBot="1">
      <c r="A8" s="91">
        <v>5</v>
      </c>
      <c r="B8" s="2">
        <v>1171869</v>
      </c>
      <c r="C8" s="63" t="s">
        <v>245</v>
      </c>
      <c r="D8" s="2">
        <v>1</v>
      </c>
      <c r="E8" s="6"/>
      <c r="F8" s="6" t="s">
        <v>236</v>
      </c>
      <c r="G8" s="6" t="s">
        <v>227</v>
      </c>
      <c r="H8" s="92" t="s">
        <v>238</v>
      </c>
      <c r="I8" s="92" t="s">
        <v>227</v>
      </c>
      <c r="O8" s="630"/>
      <c r="P8" s="631"/>
      <c r="Q8" s="631"/>
      <c r="R8" s="631"/>
      <c r="S8" s="632"/>
      <c r="U8" s="1"/>
      <c r="V8" s="1"/>
      <c r="W8" s="1"/>
      <c r="X8" s="1"/>
      <c r="Y8" s="92" t="s">
        <v>229</v>
      </c>
      <c r="Z8" s="6" t="s">
        <v>230</v>
      </c>
      <c r="AA8" s="87"/>
      <c r="AB8" s="2">
        <v>1</v>
      </c>
      <c r="AC8" s="63" t="s">
        <v>244</v>
      </c>
      <c r="AD8" s="2">
        <v>1171860</v>
      </c>
      <c r="AE8" s="58">
        <v>45</v>
      </c>
    </row>
    <row r="9" spans="1:31" ht="62.25" customHeight="1" thickBot="1">
      <c r="A9" s="91">
        <v>6</v>
      </c>
      <c r="B9" s="2">
        <v>1048022</v>
      </c>
      <c r="C9" s="63" t="s">
        <v>246</v>
      </c>
      <c r="D9" s="2">
        <v>3</v>
      </c>
      <c r="E9" s="6"/>
      <c r="F9" s="6" t="s">
        <v>247</v>
      </c>
      <c r="G9" s="6" t="s">
        <v>227</v>
      </c>
      <c r="H9" s="92" t="s">
        <v>238</v>
      </c>
      <c r="I9" s="92" t="s">
        <v>227</v>
      </c>
      <c r="O9" s="630"/>
      <c r="P9" s="631"/>
      <c r="Q9" s="631"/>
      <c r="R9" s="631"/>
      <c r="S9" s="632"/>
      <c r="U9" s="1"/>
      <c r="V9" s="1"/>
      <c r="W9" s="6" t="s">
        <v>248</v>
      </c>
      <c r="X9" s="6" t="s">
        <v>249</v>
      </c>
      <c r="Y9" s="92" t="s">
        <v>229</v>
      </c>
      <c r="Z9" s="6" t="s">
        <v>250</v>
      </c>
      <c r="AA9" s="92"/>
      <c r="AB9" s="2">
        <v>1</v>
      </c>
      <c r="AC9" s="63" t="s">
        <v>251</v>
      </c>
      <c r="AD9" s="2">
        <v>1062283</v>
      </c>
      <c r="AE9" s="58">
        <v>46</v>
      </c>
    </row>
    <row r="10" spans="1:31" ht="62.25" customHeight="1" thickBot="1">
      <c r="A10" s="91">
        <v>7</v>
      </c>
      <c r="B10" s="2">
        <v>9408876</v>
      </c>
      <c r="C10" s="63" t="s">
        <v>252</v>
      </c>
      <c r="D10" s="2">
        <v>3</v>
      </c>
      <c r="E10" s="6"/>
      <c r="F10" s="6" t="s">
        <v>247</v>
      </c>
      <c r="G10" s="6" t="s">
        <v>227</v>
      </c>
      <c r="H10" s="92" t="s">
        <v>238</v>
      </c>
      <c r="I10" s="92" t="s">
        <v>227</v>
      </c>
      <c r="O10" s="630"/>
      <c r="P10" s="631"/>
      <c r="Q10" s="631"/>
      <c r="R10" s="631"/>
      <c r="S10" s="632"/>
      <c r="U10" s="1"/>
      <c r="V10" s="1"/>
      <c r="W10" s="1"/>
      <c r="X10" s="1"/>
      <c r="Y10" s="92" t="s">
        <v>229</v>
      </c>
      <c r="Z10" s="6" t="s">
        <v>230</v>
      </c>
      <c r="AA10" s="87"/>
      <c r="AB10" s="2">
        <v>1</v>
      </c>
      <c r="AC10" s="63" t="s">
        <v>253</v>
      </c>
      <c r="AD10" s="2" t="s">
        <v>254</v>
      </c>
      <c r="AE10" s="58">
        <v>47</v>
      </c>
    </row>
    <row r="11" spans="1:31" ht="62.25" customHeight="1" thickBot="1">
      <c r="A11" s="91">
        <v>8</v>
      </c>
      <c r="B11" s="2">
        <v>1171848</v>
      </c>
      <c r="C11" s="63" t="s">
        <v>255</v>
      </c>
      <c r="D11" s="2">
        <v>1</v>
      </c>
      <c r="E11" s="6"/>
      <c r="F11" s="6" t="s">
        <v>236</v>
      </c>
      <c r="G11" s="6" t="s">
        <v>227</v>
      </c>
      <c r="H11" s="92" t="s">
        <v>238</v>
      </c>
      <c r="I11" s="92" t="s">
        <v>227</v>
      </c>
      <c r="O11" s="630"/>
      <c r="P11" s="631"/>
      <c r="Q11" s="631"/>
      <c r="R11" s="631"/>
      <c r="S11" s="632"/>
      <c r="U11" s="1"/>
      <c r="V11" s="1"/>
      <c r="W11" s="93" t="s">
        <v>229</v>
      </c>
      <c r="X11" s="93" t="s">
        <v>256</v>
      </c>
      <c r="Y11" s="92" t="s">
        <v>229</v>
      </c>
      <c r="Z11" s="6" t="s">
        <v>236</v>
      </c>
      <c r="AA11" s="87"/>
      <c r="AB11" s="2">
        <v>2</v>
      </c>
      <c r="AC11" s="63" t="s">
        <v>257</v>
      </c>
      <c r="AD11" s="2" t="s">
        <v>258</v>
      </c>
      <c r="AE11" s="58">
        <v>48</v>
      </c>
    </row>
    <row r="12" spans="1:31" ht="62.25" customHeight="1" thickBot="1">
      <c r="A12" s="91">
        <v>9</v>
      </c>
      <c r="B12" s="2">
        <v>1119609</v>
      </c>
      <c r="C12" s="63" t="s">
        <v>259</v>
      </c>
      <c r="D12" s="2">
        <v>1</v>
      </c>
      <c r="E12" s="6"/>
      <c r="F12" s="6" t="s">
        <v>236</v>
      </c>
      <c r="G12" s="6" t="s">
        <v>227</v>
      </c>
      <c r="H12" s="92" t="s">
        <v>238</v>
      </c>
      <c r="I12" s="92" t="s">
        <v>227</v>
      </c>
      <c r="O12" s="630"/>
      <c r="P12" s="631"/>
      <c r="Q12" s="631"/>
      <c r="R12" s="631"/>
      <c r="S12" s="632"/>
      <c r="U12" s="1"/>
      <c r="V12" s="1"/>
      <c r="W12" s="1"/>
      <c r="X12" s="1"/>
      <c r="Y12" s="92" t="s">
        <v>229</v>
      </c>
      <c r="Z12" s="6" t="s">
        <v>260</v>
      </c>
      <c r="AA12" s="87"/>
      <c r="AB12" s="2">
        <v>1</v>
      </c>
      <c r="AC12" s="63" t="s">
        <v>261</v>
      </c>
      <c r="AD12" s="2">
        <v>1062289</v>
      </c>
      <c r="AE12" s="58">
        <v>49</v>
      </c>
    </row>
    <row r="13" spans="1:31" ht="62.25" customHeight="1" thickBot="1">
      <c r="A13" s="91">
        <v>10</v>
      </c>
      <c r="B13" s="2">
        <v>1061954</v>
      </c>
      <c r="C13" s="63" t="s">
        <v>262</v>
      </c>
      <c r="D13" s="2">
        <v>1</v>
      </c>
      <c r="E13" s="6"/>
      <c r="F13" s="6" t="s">
        <v>236</v>
      </c>
      <c r="G13" s="6" t="s">
        <v>227</v>
      </c>
      <c r="H13" s="87" t="s">
        <v>263</v>
      </c>
      <c r="I13" s="87" t="s">
        <v>227</v>
      </c>
      <c r="J13" s="92" t="s">
        <v>238</v>
      </c>
      <c r="K13" s="92" t="s">
        <v>227</v>
      </c>
      <c r="O13" s="630"/>
      <c r="P13" s="631"/>
      <c r="Q13" s="631"/>
      <c r="R13" s="631"/>
      <c r="S13" s="632"/>
      <c r="U13" s="1"/>
      <c r="V13" s="1"/>
      <c r="W13" s="6" t="s">
        <v>229</v>
      </c>
      <c r="X13" s="6" t="s">
        <v>240</v>
      </c>
      <c r="Y13" s="92" t="s">
        <v>229</v>
      </c>
      <c r="Z13" s="6" t="s">
        <v>230</v>
      </c>
      <c r="AA13" s="87"/>
      <c r="AB13" s="2">
        <v>2</v>
      </c>
      <c r="AC13" s="63" t="s">
        <v>264</v>
      </c>
      <c r="AD13" s="2">
        <v>1062277</v>
      </c>
      <c r="AE13" s="58">
        <v>50</v>
      </c>
    </row>
    <row r="14" spans="1:31" ht="62.25" customHeight="1" thickBot="1">
      <c r="A14" s="91">
        <v>11</v>
      </c>
      <c r="B14" s="2">
        <v>9408882</v>
      </c>
      <c r="C14" s="63" t="s">
        <v>265</v>
      </c>
      <c r="D14" s="2">
        <v>3</v>
      </c>
      <c r="E14" s="6"/>
      <c r="F14" s="6" t="s">
        <v>236</v>
      </c>
      <c r="G14" s="6" t="s">
        <v>227</v>
      </c>
      <c r="O14" s="630"/>
      <c r="P14" s="631"/>
      <c r="Q14" s="631"/>
      <c r="R14" s="631"/>
      <c r="S14" s="632"/>
      <c r="U14" s="1"/>
      <c r="V14" s="1"/>
      <c r="W14" s="6" t="s">
        <v>248</v>
      </c>
      <c r="X14" s="6" t="s">
        <v>249</v>
      </c>
      <c r="Y14" s="92" t="s">
        <v>229</v>
      </c>
      <c r="Z14" s="6" t="s">
        <v>250</v>
      </c>
      <c r="AA14" s="87"/>
      <c r="AB14" s="2">
        <v>1</v>
      </c>
      <c r="AC14" s="63" t="s">
        <v>266</v>
      </c>
      <c r="AD14" s="2">
        <v>1062282</v>
      </c>
      <c r="AE14" s="58">
        <v>51</v>
      </c>
    </row>
    <row r="15" spans="1:31" ht="62.25" customHeight="1" thickBot="1">
      <c r="A15" s="91">
        <v>12</v>
      </c>
      <c r="B15" s="2">
        <v>9408885</v>
      </c>
      <c r="C15" s="63" t="s">
        <v>267</v>
      </c>
      <c r="D15" s="2">
        <v>1</v>
      </c>
      <c r="E15" s="6"/>
      <c r="F15" s="6" t="s">
        <v>226</v>
      </c>
      <c r="G15" s="6" t="s">
        <v>227</v>
      </c>
      <c r="H15" s="92" t="s">
        <v>238</v>
      </c>
      <c r="I15" s="92" t="s">
        <v>229</v>
      </c>
      <c r="O15" s="630"/>
      <c r="P15" s="631"/>
      <c r="Q15" s="631"/>
      <c r="R15" s="631"/>
      <c r="S15" s="632"/>
      <c r="T15" s="94"/>
      <c r="U15" s="94"/>
      <c r="V15" s="94"/>
      <c r="W15" s="1"/>
      <c r="X15" s="1"/>
      <c r="Y15" s="92" t="s">
        <v>229</v>
      </c>
      <c r="Z15" s="6" t="s">
        <v>230</v>
      </c>
      <c r="AA15" s="93"/>
      <c r="AB15" s="2">
        <v>1</v>
      </c>
      <c r="AC15" s="63" t="s">
        <v>266</v>
      </c>
      <c r="AD15" s="95" t="s">
        <v>268</v>
      </c>
      <c r="AE15" s="58">
        <v>52</v>
      </c>
    </row>
    <row r="16" spans="1:31" ht="62.25" customHeight="1" thickBot="1">
      <c r="A16" s="91">
        <v>13</v>
      </c>
      <c r="B16" s="2">
        <v>1061968</v>
      </c>
      <c r="C16" s="63" t="s">
        <v>269</v>
      </c>
      <c r="D16" s="2">
        <v>1</v>
      </c>
      <c r="E16" s="6"/>
      <c r="F16" s="6" t="s">
        <v>236</v>
      </c>
      <c r="G16" s="6" t="s">
        <v>227</v>
      </c>
      <c r="H16" s="92" t="s">
        <v>238</v>
      </c>
      <c r="I16" s="92" t="s">
        <v>227</v>
      </c>
      <c r="O16" s="630"/>
      <c r="P16" s="631"/>
      <c r="Q16" s="631"/>
      <c r="R16" s="631"/>
      <c r="S16" s="632"/>
      <c r="T16" s="94"/>
      <c r="U16" s="94"/>
      <c r="V16" s="94"/>
      <c r="W16" s="93" t="s">
        <v>229</v>
      </c>
      <c r="X16" s="93" t="s">
        <v>256</v>
      </c>
      <c r="Y16" s="92" t="s">
        <v>229</v>
      </c>
      <c r="Z16" s="6" t="s">
        <v>236</v>
      </c>
      <c r="AA16" s="93"/>
      <c r="AB16" s="2">
        <v>2</v>
      </c>
      <c r="AC16" s="63" t="s">
        <v>266</v>
      </c>
      <c r="AD16" s="95" t="s">
        <v>270</v>
      </c>
      <c r="AE16" s="58">
        <v>53</v>
      </c>
    </row>
    <row r="17" spans="1:31" ht="62.25" customHeight="1" thickBot="1">
      <c r="A17" s="91">
        <v>14</v>
      </c>
      <c r="B17" s="2">
        <v>1119570</v>
      </c>
      <c r="C17" s="63" t="s">
        <v>271</v>
      </c>
      <c r="D17" s="2">
        <v>1</v>
      </c>
      <c r="E17" s="6"/>
      <c r="F17" s="6" t="s">
        <v>236</v>
      </c>
      <c r="G17" s="6" t="s">
        <v>227</v>
      </c>
      <c r="H17" s="87" t="s">
        <v>263</v>
      </c>
      <c r="I17" s="87" t="s">
        <v>227</v>
      </c>
      <c r="J17" s="92" t="s">
        <v>238</v>
      </c>
      <c r="K17" s="92" t="s">
        <v>227</v>
      </c>
      <c r="O17" s="630"/>
      <c r="P17" s="631"/>
      <c r="Q17" s="631"/>
      <c r="R17" s="631"/>
      <c r="S17" s="632"/>
      <c r="T17" s="94"/>
      <c r="U17" s="94"/>
      <c r="V17" s="94"/>
      <c r="W17" s="94"/>
      <c r="X17" s="94"/>
      <c r="Y17" s="92" t="s">
        <v>229</v>
      </c>
      <c r="Z17" s="6" t="s">
        <v>260</v>
      </c>
      <c r="AA17" s="93"/>
      <c r="AB17" s="2">
        <v>1</v>
      </c>
      <c r="AC17" s="63" t="s">
        <v>272</v>
      </c>
      <c r="AD17" s="2">
        <v>1062281</v>
      </c>
      <c r="AE17" s="58">
        <v>54</v>
      </c>
    </row>
    <row r="18" spans="1:31" ht="62.25" customHeight="1" thickBot="1">
      <c r="A18" s="91">
        <v>15</v>
      </c>
      <c r="B18" s="95">
        <v>1171867</v>
      </c>
      <c r="C18" s="96" t="s">
        <v>273</v>
      </c>
      <c r="D18" s="95">
        <v>1</v>
      </c>
      <c r="E18" s="6"/>
      <c r="F18" s="6" t="s">
        <v>226</v>
      </c>
      <c r="G18" s="6" t="s">
        <v>227</v>
      </c>
      <c r="H18" s="92" t="s">
        <v>238</v>
      </c>
      <c r="I18" s="92" t="s">
        <v>229</v>
      </c>
      <c r="O18" s="630"/>
      <c r="P18" s="631"/>
      <c r="Q18" s="631"/>
      <c r="R18" s="631"/>
      <c r="S18" s="632"/>
      <c r="T18" s="94"/>
      <c r="U18" s="94"/>
      <c r="V18" s="94"/>
      <c r="W18" s="93" t="s">
        <v>229</v>
      </c>
      <c r="X18" s="93" t="s">
        <v>274</v>
      </c>
      <c r="Y18" s="92" t="s">
        <v>229</v>
      </c>
      <c r="Z18" s="6" t="s">
        <v>236</v>
      </c>
      <c r="AA18" s="6"/>
      <c r="AB18" s="2">
        <v>1</v>
      </c>
      <c r="AC18" s="63" t="s">
        <v>275</v>
      </c>
      <c r="AD18" s="2">
        <v>1062241</v>
      </c>
      <c r="AE18" s="58">
        <v>55</v>
      </c>
    </row>
    <row r="19" spans="1:31" ht="62.25" customHeight="1" thickBot="1">
      <c r="A19" s="91">
        <v>16</v>
      </c>
      <c r="B19" s="2">
        <v>1061977</v>
      </c>
      <c r="C19" s="63" t="s">
        <v>276</v>
      </c>
      <c r="D19" s="2">
        <v>1</v>
      </c>
      <c r="E19" s="6"/>
      <c r="F19" s="6" t="s">
        <v>236</v>
      </c>
      <c r="G19" s="6" t="s">
        <v>227</v>
      </c>
      <c r="H19" s="87" t="s">
        <v>263</v>
      </c>
      <c r="I19" s="87" t="s">
        <v>227</v>
      </c>
      <c r="J19" s="92" t="s">
        <v>238</v>
      </c>
      <c r="K19" s="92" t="s">
        <v>227</v>
      </c>
      <c r="O19" s="630"/>
      <c r="P19" s="631"/>
      <c r="Q19" s="631"/>
      <c r="R19" s="631"/>
      <c r="S19" s="632"/>
      <c r="T19" s="94"/>
      <c r="U19" s="94"/>
      <c r="V19" s="93" t="s">
        <v>229</v>
      </c>
      <c r="W19" s="97" t="s">
        <v>274</v>
      </c>
      <c r="X19" s="97" t="s">
        <v>256</v>
      </c>
      <c r="Y19" s="92" t="s">
        <v>229</v>
      </c>
      <c r="Z19" s="6" t="s">
        <v>236</v>
      </c>
      <c r="AA19" s="6"/>
      <c r="AB19" s="2">
        <v>1</v>
      </c>
      <c r="AC19" s="63" t="s">
        <v>277</v>
      </c>
      <c r="AD19" s="2">
        <v>1062266</v>
      </c>
      <c r="AE19" s="58">
        <v>56</v>
      </c>
    </row>
    <row r="20" spans="1:31" ht="62.25" customHeight="1" thickBot="1">
      <c r="A20" s="91">
        <v>17</v>
      </c>
      <c r="B20" s="2">
        <v>1062561</v>
      </c>
      <c r="C20" s="63" t="s">
        <v>246</v>
      </c>
      <c r="D20" s="2">
        <v>1</v>
      </c>
      <c r="E20" s="6"/>
      <c r="F20" s="6" t="s">
        <v>247</v>
      </c>
      <c r="G20" s="6" t="s">
        <v>227</v>
      </c>
      <c r="H20" s="92" t="s">
        <v>238</v>
      </c>
      <c r="I20" s="92" t="s">
        <v>227</v>
      </c>
      <c r="O20" s="630"/>
      <c r="P20" s="631"/>
      <c r="Q20" s="631"/>
      <c r="R20" s="631"/>
      <c r="S20" s="632"/>
      <c r="T20" s="94"/>
      <c r="U20" s="93" t="s">
        <v>229</v>
      </c>
      <c r="V20" s="97" t="s">
        <v>274</v>
      </c>
      <c r="W20" s="93" t="s">
        <v>229</v>
      </c>
      <c r="X20" s="98" t="s">
        <v>278</v>
      </c>
      <c r="Y20" s="92" t="s">
        <v>229</v>
      </c>
      <c r="Z20" s="6" t="s">
        <v>236</v>
      </c>
      <c r="AA20" s="6"/>
      <c r="AB20" s="2">
        <v>1</v>
      </c>
      <c r="AC20" s="63" t="s">
        <v>279</v>
      </c>
      <c r="AD20" s="2">
        <v>1170643</v>
      </c>
      <c r="AE20" s="58">
        <v>57</v>
      </c>
    </row>
    <row r="21" spans="1:31" ht="62.25" customHeight="1" thickBot="1">
      <c r="A21" s="91">
        <v>18</v>
      </c>
      <c r="B21" s="2">
        <v>9408894</v>
      </c>
      <c r="C21" s="63" t="s">
        <v>280</v>
      </c>
      <c r="D21" s="2">
        <v>4</v>
      </c>
      <c r="E21" s="6"/>
      <c r="F21" s="6" t="s">
        <v>226</v>
      </c>
      <c r="G21" s="6" t="s">
        <v>227</v>
      </c>
      <c r="H21" s="87" t="s">
        <v>281</v>
      </c>
      <c r="I21" s="87" t="s">
        <v>227</v>
      </c>
      <c r="O21" s="630"/>
      <c r="P21" s="631"/>
      <c r="Q21" s="631"/>
      <c r="R21" s="631"/>
      <c r="S21" s="632"/>
      <c r="T21" s="94"/>
      <c r="U21" s="94"/>
      <c r="V21" s="94"/>
      <c r="W21" s="93" t="s">
        <v>229</v>
      </c>
      <c r="X21" s="93" t="s">
        <v>274</v>
      </c>
      <c r="Y21" s="92" t="s">
        <v>229</v>
      </c>
      <c r="Z21" s="6" t="s">
        <v>236</v>
      </c>
      <c r="AA21" s="6"/>
      <c r="AB21" s="2">
        <v>2</v>
      </c>
      <c r="AC21" s="63" t="s">
        <v>282</v>
      </c>
      <c r="AD21" s="2">
        <v>1169741</v>
      </c>
      <c r="AE21" s="58">
        <v>58</v>
      </c>
    </row>
    <row r="22" spans="1:31" ht="62.25" customHeight="1" thickBot="1">
      <c r="A22" s="91">
        <v>19</v>
      </c>
      <c r="B22" s="2">
        <v>9408896</v>
      </c>
      <c r="C22" s="63" t="s">
        <v>283</v>
      </c>
      <c r="D22" s="2">
        <v>2</v>
      </c>
      <c r="E22" s="6"/>
      <c r="F22" s="6" t="s">
        <v>226</v>
      </c>
      <c r="G22" s="6" t="s">
        <v>227</v>
      </c>
      <c r="H22" s="87" t="s">
        <v>281</v>
      </c>
      <c r="I22" s="87" t="s">
        <v>227</v>
      </c>
      <c r="O22" s="630"/>
      <c r="P22" s="631"/>
      <c r="Q22" s="631"/>
      <c r="R22" s="631"/>
      <c r="S22" s="632"/>
      <c r="T22" s="94"/>
      <c r="U22" s="94"/>
      <c r="V22" s="94"/>
      <c r="W22" s="94"/>
      <c r="X22" s="94"/>
      <c r="Y22" s="92" t="s">
        <v>229</v>
      </c>
      <c r="Z22" s="6" t="s">
        <v>236</v>
      </c>
      <c r="AA22" s="6"/>
      <c r="AB22" s="99">
        <v>1</v>
      </c>
      <c r="AC22" s="100" t="s">
        <v>284</v>
      </c>
      <c r="AD22" s="2">
        <v>1062267</v>
      </c>
      <c r="AE22" s="58">
        <v>59</v>
      </c>
    </row>
    <row r="23" spans="1:31" ht="62.25" customHeight="1" thickBot="1">
      <c r="A23" s="91">
        <v>20</v>
      </c>
      <c r="B23" s="2">
        <v>1062041</v>
      </c>
      <c r="C23" s="63" t="s">
        <v>285</v>
      </c>
      <c r="D23" s="2">
        <v>1</v>
      </c>
      <c r="E23" s="6"/>
      <c r="F23" s="6" t="s">
        <v>236</v>
      </c>
      <c r="G23" s="6" t="s">
        <v>227</v>
      </c>
      <c r="H23" s="87" t="s">
        <v>286</v>
      </c>
      <c r="I23" s="87" t="s">
        <v>227</v>
      </c>
      <c r="O23" s="630"/>
      <c r="P23" s="631"/>
      <c r="Q23" s="631"/>
      <c r="R23" s="631"/>
      <c r="S23" s="632"/>
      <c r="T23" s="94"/>
      <c r="U23" s="94"/>
      <c r="V23" s="94"/>
      <c r="W23" s="93" t="s">
        <v>229</v>
      </c>
      <c r="X23" s="93" t="s">
        <v>274</v>
      </c>
      <c r="Y23" s="92" t="s">
        <v>229</v>
      </c>
      <c r="Z23" s="6" t="s">
        <v>236</v>
      </c>
      <c r="AA23" s="6"/>
      <c r="AB23" s="99">
        <v>1</v>
      </c>
      <c r="AC23" s="100" t="s">
        <v>287</v>
      </c>
      <c r="AD23" s="2">
        <v>1062246</v>
      </c>
      <c r="AE23" s="58">
        <v>60</v>
      </c>
    </row>
    <row r="24" spans="1:31" ht="61.9" customHeight="1" thickBot="1">
      <c r="A24" s="91">
        <v>21</v>
      </c>
      <c r="B24" s="2">
        <v>9408902</v>
      </c>
      <c r="C24" s="63" t="s">
        <v>288</v>
      </c>
      <c r="D24" s="2">
        <v>1</v>
      </c>
      <c r="E24" s="6"/>
      <c r="F24" s="6" t="s">
        <v>226</v>
      </c>
      <c r="G24" s="6" t="s">
        <v>227</v>
      </c>
      <c r="H24" s="92" t="s">
        <v>238</v>
      </c>
      <c r="I24" s="92" t="s">
        <v>229</v>
      </c>
      <c r="O24" s="630"/>
      <c r="P24" s="631"/>
      <c r="Q24" s="631"/>
      <c r="R24" s="631"/>
      <c r="S24" s="632"/>
      <c r="T24" s="94"/>
      <c r="U24" s="94"/>
      <c r="V24" s="94"/>
      <c r="W24" s="93" t="s">
        <v>229</v>
      </c>
      <c r="X24" s="93" t="s">
        <v>274</v>
      </c>
      <c r="Y24" s="6" t="s">
        <v>229</v>
      </c>
      <c r="Z24" s="6" t="s">
        <v>236</v>
      </c>
      <c r="AA24" s="6"/>
      <c r="AB24" s="2">
        <v>1</v>
      </c>
      <c r="AC24" s="63" t="s">
        <v>289</v>
      </c>
      <c r="AD24" s="2">
        <v>1062045</v>
      </c>
      <c r="AE24" s="58">
        <v>61</v>
      </c>
    </row>
    <row r="25" spans="1:31" ht="62.25" customHeight="1" thickBot="1">
      <c r="A25" s="91">
        <v>22</v>
      </c>
      <c r="B25" s="2">
        <v>9408903</v>
      </c>
      <c r="C25" s="63" t="s">
        <v>288</v>
      </c>
      <c r="D25" s="2">
        <v>1</v>
      </c>
      <c r="E25" s="6"/>
      <c r="F25" s="6" t="s">
        <v>226</v>
      </c>
      <c r="G25" s="6" t="s">
        <v>227</v>
      </c>
      <c r="H25" s="92" t="s">
        <v>238</v>
      </c>
      <c r="I25" s="92" t="s">
        <v>229</v>
      </c>
      <c r="O25" s="630"/>
      <c r="P25" s="631"/>
      <c r="Q25" s="631"/>
      <c r="R25" s="631"/>
      <c r="S25" s="632"/>
      <c r="T25" s="94"/>
      <c r="U25" s="94"/>
      <c r="V25" s="94"/>
      <c r="W25" s="93" t="s">
        <v>229</v>
      </c>
      <c r="X25" s="93" t="s">
        <v>274</v>
      </c>
      <c r="Y25" s="6" t="s">
        <v>229</v>
      </c>
      <c r="Z25" s="6" t="s">
        <v>236</v>
      </c>
      <c r="AA25" s="6"/>
      <c r="AB25" s="2">
        <v>1</v>
      </c>
      <c r="AC25" s="63" t="s">
        <v>261</v>
      </c>
      <c r="AD25" s="2">
        <v>1062367</v>
      </c>
      <c r="AE25" s="58">
        <v>62</v>
      </c>
    </row>
    <row r="26" spans="1:31" ht="62.25" customHeight="1" thickBot="1">
      <c r="A26" s="91">
        <v>23</v>
      </c>
      <c r="B26" s="2">
        <v>9408904</v>
      </c>
      <c r="C26" s="63" t="s">
        <v>290</v>
      </c>
      <c r="D26" s="2">
        <v>1</v>
      </c>
      <c r="E26" s="6"/>
      <c r="F26" s="6" t="s">
        <v>236</v>
      </c>
      <c r="G26" s="6" t="s">
        <v>227</v>
      </c>
      <c r="H26" s="92" t="s">
        <v>238</v>
      </c>
      <c r="I26" s="92" t="s">
        <v>229</v>
      </c>
      <c r="O26" s="630"/>
      <c r="P26" s="631"/>
      <c r="Q26" s="631"/>
      <c r="R26" s="631"/>
      <c r="S26" s="632"/>
      <c r="T26" s="94"/>
      <c r="U26" s="94"/>
      <c r="V26" s="94"/>
      <c r="W26" s="93" t="s">
        <v>229</v>
      </c>
      <c r="X26" s="93" t="s">
        <v>274</v>
      </c>
      <c r="Y26" s="6" t="s">
        <v>229</v>
      </c>
      <c r="Z26" s="6" t="s">
        <v>236</v>
      </c>
      <c r="AA26" s="6"/>
      <c r="AB26" s="2">
        <v>1</v>
      </c>
      <c r="AC26" s="63" t="s">
        <v>291</v>
      </c>
      <c r="AD26" s="2">
        <v>1061948</v>
      </c>
      <c r="AE26" s="58">
        <v>63</v>
      </c>
    </row>
    <row r="27" spans="1:31" ht="62.25" customHeight="1" thickBot="1">
      <c r="A27" s="91">
        <v>24</v>
      </c>
      <c r="B27" s="2">
        <v>1062065</v>
      </c>
      <c r="C27" s="63" t="s">
        <v>292</v>
      </c>
      <c r="D27" s="2">
        <v>1</v>
      </c>
      <c r="E27" s="6"/>
      <c r="F27" s="6" t="s">
        <v>236</v>
      </c>
      <c r="G27" s="6" t="s">
        <v>227</v>
      </c>
      <c r="H27" s="92" t="s">
        <v>238</v>
      </c>
      <c r="I27" s="92" t="s">
        <v>229</v>
      </c>
      <c r="O27" s="630"/>
      <c r="P27" s="631"/>
      <c r="Q27" s="631"/>
      <c r="R27" s="631"/>
      <c r="S27" s="632"/>
      <c r="T27" s="94"/>
      <c r="U27" s="94"/>
      <c r="V27" s="94"/>
      <c r="W27" s="94"/>
      <c r="X27" s="94"/>
      <c r="Y27" s="92" t="s">
        <v>229</v>
      </c>
      <c r="Z27" s="6" t="s">
        <v>230</v>
      </c>
      <c r="AA27" s="6"/>
      <c r="AB27" s="2">
        <v>1</v>
      </c>
      <c r="AC27" s="63" t="s">
        <v>293</v>
      </c>
      <c r="AD27" s="2">
        <v>1062390</v>
      </c>
      <c r="AE27" s="58">
        <v>64</v>
      </c>
    </row>
    <row r="28" spans="1:31" ht="62.25" customHeight="1" thickBot="1">
      <c r="A28" s="91">
        <v>25</v>
      </c>
      <c r="B28" s="2">
        <v>1062060</v>
      </c>
      <c r="C28" s="63" t="s">
        <v>294</v>
      </c>
      <c r="D28" s="2">
        <v>1</v>
      </c>
      <c r="E28" s="6"/>
      <c r="F28" s="6" t="s">
        <v>236</v>
      </c>
      <c r="G28" s="6" t="s">
        <v>227</v>
      </c>
      <c r="H28" s="92" t="s">
        <v>295</v>
      </c>
      <c r="I28" s="92" t="s">
        <v>229</v>
      </c>
      <c r="O28" s="630"/>
      <c r="P28" s="631"/>
      <c r="Q28" s="631"/>
      <c r="R28" s="631"/>
      <c r="S28" s="632"/>
      <c r="T28" s="94"/>
      <c r="U28" s="94"/>
      <c r="V28" s="94"/>
      <c r="W28" s="94"/>
      <c r="X28" s="94"/>
      <c r="Y28" s="92" t="s">
        <v>229</v>
      </c>
      <c r="Z28" s="6" t="s">
        <v>260</v>
      </c>
      <c r="AA28" s="6"/>
      <c r="AB28" s="2">
        <v>1</v>
      </c>
      <c r="AC28" s="63" t="s">
        <v>296</v>
      </c>
      <c r="AD28" s="2">
        <v>1067879</v>
      </c>
      <c r="AE28" s="58">
        <v>65</v>
      </c>
    </row>
    <row r="29" spans="1:31" ht="62.25" customHeight="1" thickBot="1">
      <c r="A29" s="91">
        <v>26</v>
      </c>
      <c r="B29" s="2">
        <v>9408912</v>
      </c>
      <c r="C29" s="63" t="s">
        <v>297</v>
      </c>
      <c r="D29" s="2">
        <v>8</v>
      </c>
      <c r="E29" s="6"/>
      <c r="F29" s="6" t="s">
        <v>247</v>
      </c>
      <c r="G29" s="6" t="s">
        <v>227</v>
      </c>
      <c r="H29" s="92"/>
      <c r="I29" s="92"/>
      <c r="O29" s="630"/>
      <c r="P29" s="631"/>
      <c r="Q29" s="631"/>
      <c r="R29" s="631"/>
      <c r="S29" s="632"/>
      <c r="T29" s="94"/>
      <c r="U29" s="94"/>
      <c r="V29" s="94"/>
      <c r="W29" s="93" t="s">
        <v>229</v>
      </c>
      <c r="X29" s="93" t="s">
        <v>274</v>
      </c>
      <c r="Y29" s="92" t="s">
        <v>229</v>
      </c>
      <c r="Z29" s="6" t="s">
        <v>260</v>
      </c>
      <c r="AA29" s="6"/>
      <c r="AB29" s="2">
        <v>3</v>
      </c>
      <c r="AC29" s="63" t="s">
        <v>298</v>
      </c>
      <c r="AD29" s="2">
        <v>1078991</v>
      </c>
      <c r="AE29" s="58">
        <v>66</v>
      </c>
    </row>
    <row r="30" spans="1:31" ht="62.25" customHeight="1" thickBot="1">
      <c r="A30" s="91">
        <v>27</v>
      </c>
      <c r="B30" s="2">
        <v>9408910</v>
      </c>
      <c r="C30" s="63" t="s">
        <v>299</v>
      </c>
      <c r="D30" s="2">
        <v>3</v>
      </c>
      <c r="E30" s="6"/>
      <c r="F30" s="6" t="s">
        <v>247</v>
      </c>
      <c r="G30" s="6" t="s">
        <v>227</v>
      </c>
      <c r="H30" s="92"/>
      <c r="I30" s="92"/>
      <c r="O30" s="630"/>
      <c r="P30" s="631"/>
      <c r="Q30" s="631"/>
      <c r="R30" s="631"/>
      <c r="S30" s="632"/>
      <c r="T30" s="94"/>
      <c r="U30" s="94"/>
      <c r="V30" s="94"/>
      <c r="W30" s="93" t="s">
        <v>229</v>
      </c>
      <c r="X30" s="93" t="s">
        <v>274</v>
      </c>
      <c r="Y30" s="92" t="s">
        <v>229</v>
      </c>
      <c r="Z30" s="6" t="s">
        <v>260</v>
      </c>
      <c r="AA30" s="6"/>
      <c r="AB30" s="2">
        <v>6</v>
      </c>
      <c r="AC30" s="63" t="s">
        <v>300</v>
      </c>
      <c r="AD30" s="2">
        <v>1046446</v>
      </c>
      <c r="AE30" s="58">
        <v>67</v>
      </c>
    </row>
    <row r="31" spans="1:31" ht="62.25" customHeight="1" thickBot="1">
      <c r="A31" s="91">
        <v>28</v>
      </c>
      <c r="B31" s="2">
        <v>1062081</v>
      </c>
      <c r="C31" s="63" t="s">
        <v>301</v>
      </c>
      <c r="D31" s="2">
        <v>2</v>
      </c>
      <c r="E31" s="6"/>
      <c r="F31" s="6" t="s">
        <v>302</v>
      </c>
      <c r="G31" s="6" t="s">
        <v>229</v>
      </c>
      <c r="H31" s="92" t="s">
        <v>239</v>
      </c>
      <c r="I31" s="6" t="s">
        <v>229</v>
      </c>
      <c r="O31" s="630"/>
      <c r="P31" s="631"/>
      <c r="Q31" s="631"/>
      <c r="R31" s="631"/>
      <c r="S31" s="632"/>
      <c r="T31" s="94"/>
      <c r="U31" s="94"/>
      <c r="V31" s="94"/>
      <c r="W31" s="94"/>
      <c r="X31" s="94"/>
      <c r="Y31" s="6" t="s">
        <v>229</v>
      </c>
      <c r="Z31" s="6" t="s">
        <v>236</v>
      </c>
      <c r="AA31" s="6"/>
      <c r="AB31" s="2">
        <v>2</v>
      </c>
      <c r="AC31" s="63" t="s">
        <v>303</v>
      </c>
      <c r="AD31" s="2">
        <v>1178295</v>
      </c>
      <c r="AE31" s="58">
        <v>68</v>
      </c>
    </row>
    <row r="32" spans="1:31" ht="62.25" customHeight="1" thickBot="1">
      <c r="A32" s="91">
        <v>29</v>
      </c>
      <c r="B32" s="95" t="s">
        <v>304</v>
      </c>
      <c r="C32" s="63" t="s">
        <v>301</v>
      </c>
      <c r="D32" s="2">
        <v>2</v>
      </c>
      <c r="E32" s="6"/>
      <c r="F32" s="6" t="s">
        <v>236</v>
      </c>
      <c r="G32" s="6" t="s">
        <v>227</v>
      </c>
      <c r="H32" s="92" t="s">
        <v>238</v>
      </c>
      <c r="I32" s="92" t="s">
        <v>229</v>
      </c>
      <c r="O32" s="630"/>
      <c r="P32" s="631"/>
      <c r="Q32" s="631"/>
      <c r="R32" s="631"/>
      <c r="S32" s="632"/>
      <c r="T32" s="94"/>
      <c r="U32" s="94"/>
      <c r="V32" s="94"/>
      <c r="W32" s="97" t="s">
        <v>229</v>
      </c>
      <c r="X32" s="97" t="s">
        <v>249</v>
      </c>
      <c r="Y32" s="6" t="s">
        <v>229</v>
      </c>
      <c r="Z32" s="6" t="s">
        <v>250</v>
      </c>
      <c r="AA32" s="6"/>
      <c r="AB32" s="2">
        <v>1</v>
      </c>
      <c r="AC32" s="63" t="s">
        <v>305</v>
      </c>
      <c r="AD32" s="2">
        <v>1212163</v>
      </c>
      <c r="AE32" s="58">
        <v>69</v>
      </c>
    </row>
    <row r="33" spans="1:31" ht="62.25" customHeight="1" thickBot="1">
      <c r="A33" s="91">
        <v>30</v>
      </c>
      <c r="B33" s="95" t="s">
        <v>306</v>
      </c>
      <c r="C33" s="63" t="s">
        <v>301</v>
      </c>
      <c r="D33" s="2">
        <v>2</v>
      </c>
      <c r="E33" s="6"/>
      <c r="F33" s="6" t="s">
        <v>236</v>
      </c>
      <c r="G33" s="6" t="s">
        <v>227</v>
      </c>
      <c r="H33" s="92" t="s">
        <v>238</v>
      </c>
      <c r="I33" s="92" t="s">
        <v>229</v>
      </c>
      <c r="O33" s="630"/>
      <c r="P33" s="631"/>
      <c r="Q33" s="631"/>
      <c r="R33" s="631"/>
      <c r="S33" s="632"/>
      <c r="T33" s="94"/>
      <c r="U33" s="94"/>
      <c r="V33" s="94"/>
      <c r="W33" s="93" t="s">
        <v>229</v>
      </c>
      <c r="X33" s="93" t="s">
        <v>274</v>
      </c>
      <c r="Y33" s="92" t="s">
        <v>229</v>
      </c>
      <c r="Z33" s="6" t="s">
        <v>260</v>
      </c>
      <c r="AA33" s="6"/>
      <c r="AB33" s="2">
        <v>1</v>
      </c>
      <c r="AC33" s="63" t="s">
        <v>305</v>
      </c>
      <c r="AD33" s="2" t="s">
        <v>307</v>
      </c>
      <c r="AE33" s="58">
        <v>70</v>
      </c>
    </row>
    <row r="34" spans="1:31" ht="62.25" customHeight="1" thickBot="1">
      <c r="A34" s="91">
        <v>31</v>
      </c>
      <c r="B34" s="2">
        <v>1172075</v>
      </c>
      <c r="C34" s="63" t="s">
        <v>308</v>
      </c>
      <c r="D34" s="2">
        <v>2</v>
      </c>
      <c r="E34" s="6"/>
      <c r="F34" s="6" t="s">
        <v>302</v>
      </c>
      <c r="G34" s="6" t="s">
        <v>229</v>
      </c>
      <c r="H34" s="92" t="s">
        <v>239</v>
      </c>
      <c r="I34" s="6" t="s">
        <v>229</v>
      </c>
      <c r="O34" s="630"/>
      <c r="P34" s="631"/>
      <c r="Q34" s="631"/>
      <c r="R34" s="631"/>
      <c r="S34" s="632"/>
      <c r="T34" s="94"/>
      <c r="U34" s="94"/>
      <c r="V34" s="94"/>
      <c r="W34" s="94"/>
      <c r="X34" s="94"/>
      <c r="Y34" s="92" t="s">
        <v>229</v>
      </c>
      <c r="Z34" s="6" t="s">
        <v>260</v>
      </c>
      <c r="AA34" s="6"/>
      <c r="AB34" s="2">
        <v>1</v>
      </c>
      <c r="AC34" s="63" t="s">
        <v>305</v>
      </c>
      <c r="AD34" s="2" t="s">
        <v>309</v>
      </c>
      <c r="AE34" s="58">
        <v>71</v>
      </c>
    </row>
    <row r="35" spans="1:31" ht="62.25" customHeight="1" thickBot="1">
      <c r="A35" s="91">
        <v>32</v>
      </c>
      <c r="B35" s="2" t="s">
        <v>310</v>
      </c>
      <c r="C35" s="63" t="s">
        <v>308</v>
      </c>
      <c r="D35" s="2">
        <v>2</v>
      </c>
      <c r="E35" s="6"/>
      <c r="F35" s="6" t="s">
        <v>236</v>
      </c>
      <c r="G35" s="6" t="s">
        <v>227</v>
      </c>
      <c r="H35" s="92" t="s">
        <v>238</v>
      </c>
      <c r="I35" s="92" t="s">
        <v>229</v>
      </c>
      <c r="O35" s="630"/>
      <c r="P35" s="631"/>
      <c r="Q35" s="631"/>
      <c r="R35" s="631"/>
      <c r="S35" s="632"/>
      <c r="T35" s="94"/>
      <c r="U35" s="94"/>
      <c r="V35" s="94"/>
      <c r="W35" s="94"/>
      <c r="X35" s="94"/>
      <c r="Y35" s="6" t="s">
        <v>229</v>
      </c>
      <c r="Z35" s="6" t="s">
        <v>236</v>
      </c>
      <c r="AA35" s="6"/>
      <c r="AB35" s="2">
        <v>1</v>
      </c>
      <c r="AC35" s="63" t="s">
        <v>311</v>
      </c>
      <c r="AD35" s="2" t="s">
        <v>312</v>
      </c>
      <c r="AE35" s="58">
        <v>72</v>
      </c>
    </row>
    <row r="36" spans="1:31" ht="62.25" customHeight="1" thickBot="1">
      <c r="A36" s="91">
        <v>33</v>
      </c>
      <c r="B36" s="2" t="s">
        <v>313</v>
      </c>
      <c r="C36" s="63" t="s">
        <v>308</v>
      </c>
      <c r="D36" s="2">
        <v>2</v>
      </c>
      <c r="E36" s="6"/>
      <c r="F36" s="6" t="s">
        <v>236</v>
      </c>
      <c r="G36" s="6" t="s">
        <v>227</v>
      </c>
      <c r="H36" s="92" t="s">
        <v>238</v>
      </c>
      <c r="I36" s="92" t="s">
        <v>229</v>
      </c>
      <c r="O36" s="630"/>
      <c r="P36" s="631"/>
      <c r="Q36" s="631"/>
      <c r="R36" s="631"/>
      <c r="S36" s="632"/>
      <c r="T36" s="94"/>
      <c r="U36" s="94"/>
      <c r="V36" s="94"/>
      <c r="W36" s="97" t="s">
        <v>229</v>
      </c>
      <c r="X36" s="97" t="s">
        <v>249</v>
      </c>
      <c r="Y36" s="6" t="s">
        <v>229</v>
      </c>
      <c r="Z36" s="6" t="s">
        <v>250</v>
      </c>
      <c r="AA36" s="6"/>
      <c r="AB36" s="101">
        <v>1</v>
      </c>
      <c r="AC36" s="63" t="s">
        <v>314</v>
      </c>
      <c r="AD36" s="95">
        <v>9501945</v>
      </c>
      <c r="AE36" s="58">
        <v>73</v>
      </c>
    </row>
    <row r="37" spans="1:31" ht="62.25" customHeight="1" thickBot="1">
      <c r="A37" s="91">
        <v>34</v>
      </c>
      <c r="B37" s="2">
        <v>9408880</v>
      </c>
      <c r="C37" s="63" t="s">
        <v>315</v>
      </c>
      <c r="D37" s="2">
        <v>1</v>
      </c>
      <c r="E37" s="6"/>
      <c r="F37" s="6" t="s">
        <v>236</v>
      </c>
      <c r="G37" s="6" t="s">
        <v>227</v>
      </c>
      <c r="H37" s="92" t="s">
        <v>238</v>
      </c>
      <c r="I37" s="92" t="s">
        <v>229</v>
      </c>
      <c r="O37" s="630"/>
      <c r="P37" s="631"/>
      <c r="Q37" s="631"/>
      <c r="R37" s="631"/>
      <c r="S37" s="632"/>
      <c r="T37" s="94"/>
      <c r="U37" s="94"/>
      <c r="V37" s="94"/>
      <c r="W37" s="93" t="s">
        <v>229</v>
      </c>
      <c r="X37" s="93" t="s">
        <v>274</v>
      </c>
      <c r="Y37" s="6" t="s">
        <v>229</v>
      </c>
      <c r="Z37" s="6" t="s">
        <v>236</v>
      </c>
      <c r="AA37" s="6"/>
      <c r="AB37" s="101">
        <v>1</v>
      </c>
      <c r="AC37" s="63" t="s">
        <v>314</v>
      </c>
      <c r="AD37" s="95">
        <v>9411375</v>
      </c>
      <c r="AE37" s="58">
        <v>74</v>
      </c>
    </row>
    <row r="38" spans="1:31" ht="62.25" customHeight="1" thickBot="1">
      <c r="A38" s="91">
        <v>35</v>
      </c>
      <c r="B38" s="2">
        <v>9411366</v>
      </c>
      <c r="C38" s="63" t="s">
        <v>316</v>
      </c>
      <c r="D38" s="2">
        <v>1</v>
      </c>
      <c r="E38" s="6"/>
      <c r="F38" s="6" t="s">
        <v>247</v>
      </c>
      <c r="G38" s="6" t="s">
        <v>227</v>
      </c>
      <c r="H38" s="92" t="s">
        <v>238</v>
      </c>
      <c r="I38" s="92" t="s">
        <v>229</v>
      </c>
      <c r="O38" s="630"/>
      <c r="P38" s="631"/>
      <c r="Q38" s="631"/>
      <c r="R38" s="631"/>
      <c r="S38" s="632"/>
      <c r="T38" s="94"/>
      <c r="U38" s="94"/>
      <c r="V38" s="94"/>
      <c r="W38" s="93" t="s">
        <v>229</v>
      </c>
      <c r="X38" s="93" t="s">
        <v>274</v>
      </c>
      <c r="Y38" s="6" t="s">
        <v>229</v>
      </c>
      <c r="Z38" s="6" t="s">
        <v>236</v>
      </c>
      <c r="AA38" s="6"/>
      <c r="AB38" s="101">
        <v>1</v>
      </c>
      <c r="AC38" s="63" t="s">
        <v>314</v>
      </c>
      <c r="AD38" s="95">
        <v>9411376</v>
      </c>
      <c r="AE38" s="58">
        <v>75</v>
      </c>
    </row>
    <row r="39" spans="1:31" ht="62.25" customHeight="1" thickBot="1">
      <c r="A39" s="91">
        <v>36</v>
      </c>
      <c r="B39" s="2">
        <v>9411369</v>
      </c>
      <c r="C39" s="63" t="s">
        <v>317</v>
      </c>
      <c r="D39" s="2">
        <v>1</v>
      </c>
      <c r="E39" s="6"/>
      <c r="F39" s="6" t="s">
        <v>247</v>
      </c>
      <c r="G39" s="6" t="s">
        <v>227</v>
      </c>
      <c r="H39" s="92"/>
      <c r="I39" s="92"/>
      <c r="O39" s="630"/>
      <c r="P39" s="631"/>
      <c r="Q39" s="631"/>
      <c r="R39" s="631"/>
      <c r="S39" s="632"/>
      <c r="T39" s="94"/>
      <c r="U39" s="94"/>
      <c r="V39" s="94"/>
      <c r="W39" s="93" t="s">
        <v>229</v>
      </c>
      <c r="X39" s="93" t="s">
        <v>318</v>
      </c>
      <c r="Y39" s="92" t="s">
        <v>229</v>
      </c>
      <c r="Z39" s="6" t="s">
        <v>230</v>
      </c>
      <c r="AA39" s="6"/>
      <c r="AB39" s="101">
        <v>2</v>
      </c>
      <c r="AC39" s="63" t="s">
        <v>314</v>
      </c>
      <c r="AD39" s="95">
        <v>9411374</v>
      </c>
      <c r="AE39" s="58">
        <v>76</v>
      </c>
    </row>
    <row r="40" spans="1:31" ht="62.25" customHeight="1" thickBot="1">
      <c r="A40" s="91">
        <v>37</v>
      </c>
      <c r="B40" s="2">
        <v>1119610</v>
      </c>
      <c r="C40" s="63" t="s">
        <v>319</v>
      </c>
      <c r="D40" s="2">
        <v>1</v>
      </c>
      <c r="E40" s="6"/>
      <c r="F40" s="6" t="s">
        <v>236</v>
      </c>
      <c r="G40" s="6" t="s">
        <v>227</v>
      </c>
      <c r="H40" s="92" t="s">
        <v>286</v>
      </c>
      <c r="I40" s="92" t="s">
        <v>238</v>
      </c>
      <c r="J40" s="92" t="s">
        <v>229</v>
      </c>
      <c r="O40" s="630"/>
      <c r="P40" s="631"/>
      <c r="Q40" s="631"/>
      <c r="R40" s="631"/>
      <c r="S40" s="632"/>
      <c r="T40" s="94"/>
      <c r="U40" s="94"/>
      <c r="V40" s="94"/>
      <c r="W40" s="94"/>
      <c r="X40" s="94"/>
      <c r="Y40" s="92" t="s">
        <v>229</v>
      </c>
      <c r="Z40" s="6" t="s">
        <v>260</v>
      </c>
      <c r="AA40" s="6"/>
      <c r="AB40" s="101">
        <v>1</v>
      </c>
      <c r="AC40" s="63" t="s">
        <v>314</v>
      </c>
      <c r="AD40" s="95">
        <v>9411377</v>
      </c>
      <c r="AE40" s="58">
        <v>77</v>
      </c>
    </row>
    <row r="41" spans="1:31" ht="62.25" customHeight="1" thickBot="1">
      <c r="A41" s="91">
        <v>38</v>
      </c>
      <c r="B41" s="2">
        <v>1047967</v>
      </c>
      <c r="C41" s="63" t="s">
        <v>320</v>
      </c>
      <c r="D41" s="2">
        <v>5</v>
      </c>
      <c r="E41" s="6"/>
      <c r="F41" s="6" t="s">
        <v>226</v>
      </c>
      <c r="G41" s="6" t="s">
        <v>227</v>
      </c>
      <c r="H41" s="92"/>
      <c r="I41" s="92"/>
      <c r="O41" s="630"/>
      <c r="P41" s="631"/>
      <c r="Q41" s="631"/>
      <c r="R41" s="631"/>
      <c r="S41" s="632"/>
      <c r="T41" s="94"/>
      <c r="U41" s="94"/>
      <c r="V41" s="94"/>
      <c r="W41" s="94"/>
      <c r="X41" s="94"/>
      <c r="Y41" s="92" t="s">
        <v>229</v>
      </c>
      <c r="Z41" s="6" t="s">
        <v>321</v>
      </c>
      <c r="AA41" s="6"/>
      <c r="AB41" s="101">
        <v>2</v>
      </c>
      <c r="AC41" s="63" t="s">
        <v>322</v>
      </c>
      <c r="AD41" s="95">
        <v>3100203</v>
      </c>
      <c r="AE41" s="58">
        <v>78</v>
      </c>
    </row>
    <row r="42" spans="1:31" ht="62.25" customHeight="1" thickBot="1">
      <c r="A42" s="91">
        <v>39</v>
      </c>
      <c r="B42" s="2">
        <v>1047866</v>
      </c>
      <c r="C42" s="63" t="s">
        <v>323</v>
      </c>
      <c r="D42" s="2">
        <v>1</v>
      </c>
      <c r="E42" s="6"/>
      <c r="F42" s="6" t="s">
        <v>236</v>
      </c>
      <c r="G42" s="6" t="s">
        <v>227</v>
      </c>
      <c r="H42" s="92" t="s">
        <v>238</v>
      </c>
      <c r="I42" s="92" t="s">
        <v>229</v>
      </c>
      <c r="O42" s="630"/>
      <c r="P42" s="631"/>
      <c r="Q42" s="631"/>
      <c r="R42" s="631"/>
      <c r="S42" s="632"/>
      <c r="T42" s="94"/>
      <c r="U42" s="94"/>
      <c r="V42" s="94"/>
      <c r="W42" s="94"/>
      <c r="X42" s="94"/>
      <c r="Y42" s="92" t="s">
        <v>229</v>
      </c>
      <c r="Z42" s="6" t="s">
        <v>321</v>
      </c>
      <c r="AA42" s="6"/>
      <c r="AB42" s="101">
        <v>2</v>
      </c>
      <c r="AC42" s="63" t="s">
        <v>324</v>
      </c>
      <c r="AD42" s="95">
        <v>3200006</v>
      </c>
      <c r="AE42" s="58">
        <v>79</v>
      </c>
    </row>
    <row r="43" spans="1:31" ht="62.25" customHeight="1" thickBot="1">
      <c r="A43" s="91">
        <v>40</v>
      </c>
      <c r="B43" s="2">
        <v>1048200</v>
      </c>
      <c r="C43" s="63" t="s">
        <v>298</v>
      </c>
      <c r="D43" s="2">
        <v>1</v>
      </c>
      <c r="E43" s="6"/>
      <c r="F43" s="6" t="s">
        <v>247</v>
      </c>
      <c r="G43" s="6" t="s">
        <v>227</v>
      </c>
      <c r="H43" s="92" t="s">
        <v>238</v>
      </c>
      <c r="I43" s="92" t="s">
        <v>229</v>
      </c>
      <c r="O43" s="630"/>
      <c r="P43" s="631"/>
      <c r="Q43" s="631"/>
      <c r="R43" s="631"/>
      <c r="S43" s="632"/>
      <c r="T43" s="94"/>
      <c r="U43" s="94"/>
      <c r="V43" s="94"/>
      <c r="W43" s="94"/>
      <c r="X43" s="94"/>
      <c r="Y43" s="6" t="s">
        <v>229</v>
      </c>
      <c r="Z43" s="6" t="s">
        <v>236</v>
      </c>
      <c r="AA43" s="6"/>
      <c r="AB43" s="101">
        <v>1</v>
      </c>
      <c r="AC43" s="63" t="s">
        <v>325</v>
      </c>
      <c r="AD43" s="95">
        <v>1178296</v>
      </c>
      <c r="AE43" s="58">
        <v>80</v>
      </c>
    </row>
    <row r="44" spans="1:31" ht="62.25" customHeight="1" thickBot="1">
      <c r="A44" s="91"/>
      <c r="B44" s="97"/>
      <c r="C44" s="6"/>
      <c r="D44" s="6"/>
      <c r="E44" s="6"/>
      <c r="F44" s="6"/>
      <c r="G44" s="6"/>
      <c r="H44" s="92"/>
      <c r="I44" s="92"/>
      <c r="O44" s="633"/>
      <c r="P44" s="634"/>
      <c r="Q44" s="634"/>
      <c r="R44" s="634"/>
      <c r="S44" s="635"/>
      <c r="T44" s="94"/>
      <c r="U44" s="94"/>
      <c r="V44" s="94"/>
      <c r="W44" s="94"/>
      <c r="X44" s="94"/>
      <c r="Y44" s="6" t="s">
        <v>229</v>
      </c>
      <c r="Z44" s="6" t="s">
        <v>236</v>
      </c>
      <c r="AA44" s="6"/>
      <c r="AB44" s="101">
        <v>1</v>
      </c>
      <c r="AC44" s="63" t="s">
        <v>326</v>
      </c>
      <c r="AD44" s="95">
        <v>1299764</v>
      </c>
      <c r="AE44" s="58">
        <v>81</v>
      </c>
    </row>
    <row r="45" spans="1:31" ht="15.75" customHeight="1" thickBot="1">
      <c r="A45" s="654"/>
      <c r="B45" s="655"/>
      <c r="C45" s="655"/>
      <c r="D45" s="655"/>
      <c r="E45" s="655"/>
      <c r="F45" s="655"/>
      <c r="G45" s="655"/>
      <c r="H45" s="655"/>
      <c r="I45" s="655"/>
      <c r="J45" s="655"/>
      <c r="K45" s="655"/>
      <c r="L45" s="655"/>
      <c r="M45" s="655"/>
      <c r="N45" s="655"/>
      <c r="O45" s="655"/>
      <c r="P45" s="655"/>
      <c r="Q45" s="102"/>
      <c r="R45" s="102"/>
      <c r="S45" s="102"/>
      <c r="T45" s="102"/>
      <c r="U45" s="21"/>
      <c r="V45" s="102"/>
      <c r="W45" s="102"/>
      <c r="X45" s="102"/>
      <c r="Y45" s="102"/>
      <c r="Z45" s="102"/>
      <c r="AA45" s="102"/>
      <c r="AB45" s="102"/>
      <c r="AC45" s="102"/>
      <c r="AD45" s="102"/>
      <c r="AE45" s="103"/>
    </row>
    <row r="46" spans="1:31" ht="15" customHeight="1">
      <c r="A46" s="656" t="s">
        <v>327</v>
      </c>
      <c r="B46" s="657"/>
      <c r="C46" s="657"/>
      <c r="D46" s="657"/>
      <c r="E46" s="657"/>
      <c r="F46" s="660" t="s">
        <v>328</v>
      </c>
      <c r="G46" s="661"/>
      <c r="H46" s="662"/>
      <c r="I46" s="662"/>
      <c r="J46" s="663"/>
      <c r="K46" s="104"/>
      <c r="L46" s="104"/>
      <c r="M46" s="104"/>
      <c r="N46" s="104"/>
      <c r="O46" s="656" t="s">
        <v>329</v>
      </c>
      <c r="P46" s="668"/>
      <c r="Q46" s="656"/>
      <c r="R46" s="670"/>
      <c r="S46" s="672" t="s">
        <v>330</v>
      </c>
      <c r="T46" s="673"/>
      <c r="U46" s="673"/>
      <c r="V46" s="673"/>
      <c r="W46" s="673"/>
      <c r="X46" s="673"/>
      <c r="Y46" s="673"/>
      <c r="Z46" s="673"/>
      <c r="AA46" s="673"/>
      <c r="AB46" s="673"/>
      <c r="AC46" s="674"/>
      <c r="AD46" s="648" t="s">
        <v>331</v>
      </c>
      <c r="AE46" s="649"/>
    </row>
    <row r="47" spans="1:31" ht="15.75" customHeight="1" thickBot="1">
      <c r="A47" s="658"/>
      <c r="B47" s="659"/>
      <c r="C47" s="659"/>
      <c r="D47" s="659"/>
      <c r="E47" s="659"/>
      <c r="F47" s="664"/>
      <c r="G47" s="665"/>
      <c r="H47" s="666"/>
      <c r="I47" s="666"/>
      <c r="J47" s="667"/>
      <c r="K47" s="105"/>
      <c r="L47" s="105"/>
      <c r="M47" s="105"/>
      <c r="N47" s="105"/>
      <c r="O47" s="658"/>
      <c r="P47" s="669"/>
      <c r="Q47" s="658"/>
      <c r="R47" s="671"/>
      <c r="S47" s="650" t="s">
        <v>332</v>
      </c>
      <c r="T47" s="651"/>
      <c r="U47" s="651"/>
      <c r="V47" s="651"/>
      <c r="W47" s="651"/>
      <c r="X47" s="651"/>
      <c r="Y47" s="651"/>
      <c r="Z47" s="651"/>
      <c r="AA47" s="651"/>
      <c r="AB47" s="651"/>
      <c r="AC47" s="652"/>
      <c r="AD47" s="650" t="s">
        <v>333</v>
      </c>
      <c r="AE47" s="653"/>
    </row>
  </sheetData>
  <mergeCells count="15">
    <mergeCell ref="AD46:AE46"/>
    <mergeCell ref="S47:AC47"/>
    <mergeCell ref="AD47:AE47"/>
    <mergeCell ref="A45:P45"/>
    <mergeCell ref="A46:E47"/>
    <mergeCell ref="F46:J47"/>
    <mergeCell ref="O46:P47"/>
    <mergeCell ref="Q46:R47"/>
    <mergeCell ref="S46:AC46"/>
    <mergeCell ref="O4:S44"/>
    <mergeCell ref="A1:AE1"/>
    <mergeCell ref="A2:AE2"/>
    <mergeCell ref="F3:M3"/>
    <mergeCell ref="N3:T3"/>
    <mergeCell ref="U3:Z3"/>
  </mergeCells>
  <conditionalFormatting sqref="B4:B43">
    <cfRule type="duplicateValues" dxfId="2" priority="2"/>
  </conditionalFormatting>
  <conditionalFormatting sqref="AD4:AD44">
    <cfRule type="duplicateValues" dxfId="1" priority="1"/>
  </conditionalFormatting>
  <printOptions horizontalCentered="1" verticalCentered="1"/>
  <pageMargins left="0.7" right="0.7" top="0.75" bottom="0.75" header="0.3" footer="0.3"/>
  <pageSetup paperSize="8" scale="27" fitToHeight="0" orientation="landscape" r:id="rId1"/>
  <headerFooter>
    <oddFooter>&amp;LDoc. No. F-ENG-4.4.1-01 Issue Date: 01-03-2023 Rev. No.00&amp;CPPAP DOCUMENTSNBL CHASSIS&amp;R&amp;P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DB73-A6FE-4DF0-BD3F-D01CAC42E3CF}">
  <sheetPr>
    <tabColor rgb="FF92D050"/>
    <pageSetUpPr fitToPage="1"/>
  </sheetPr>
  <dimension ref="A1:V75"/>
  <sheetViews>
    <sheetView zoomScale="55" zoomScaleNormal="55" workbookViewId="0">
      <selection activeCell="D12" sqref="D12"/>
    </sheetView>
  </sheetViews>
  <sheetFormatPr defaultRowHeight="14.4"/>
  <cols>
    <col min="1" max="1" width="21.41796875" bestFit="1" customWidth="1"/>
    <col min="2" max="2" width="26.20703125" bestFit="1" customWidth="1"/>
    <col min="3" max="3" width="25.26171875" bestFit="1" customWidth="1"/>
    <col min="4" max="4" width="27.3671875" bestFit="1" customWidth="1"/>
    <col min="5" max="5" width="9.89453125" bestFit="1" customWidth="1"/>
    <col min="6" max="6" width="24" bestFit="1" customWidth="1"/>
    <col min="7" max="7" width="12.89453125" style="113" bestFit="1" customWidth="1"/>
    <col min="8" max="8" width="31.83984375" bestFit="1" customWidth="1"/>
    <col min="9" max="9" width="22.578125" bestFit="1" customWidth="1"/>
    <col min="10" max="10" width="9.83984375" bestFit="1" customWidth="1"/>
    <col min="11" max="11" width="12.1015625" customWidth="1"/>
    <col min="12" max="12" width="13.05078125" bestFit="1" customWidth="1"/>
    <col min="13" max="13" width="32.41796875" bestFit="1" customWidth="1"/>
    <col min="14" max="14" width="15.7890625" bestFit="1" customWidth="1"/>
    <col min="15" max="15" width="12.68359375" customWidth="1"/>
    <col min="16" max="16" width="12.05078125" customWidth="1"/>
    <col min="17" max="17" width="9.47265625" customWidth="1"/>
    <col min="18" max="18" width="9.7890625" customWidth="1"/>
    <col min="19" max="20" width="10.15625" customWidth="1"/>
    <col min="21" max="21" width="9.734375" customWidth="1"/>
  </cols>
  <sheetData>
    <row r="1" spans="1:22" ht="22.2" customHeight="1">
      <c r="A1" s="675" t="s">
        <v>334</v>
      </c>
      <c r="B1" s="676"/>
      <c r="C1" s="676"/>
      <c r="D1" s="676"/>
      <c r="E1" s="676"/>
      <c r="F1" s="676"/>
      <c r="G1" s="676"/>
      <c r="H1" s="676"/>
      <c r="I1" s="676"/>
      <c r="J1" s="676"/>
      <c r="K1" s="676"/>
      <c r="L1" s="676"/>
      <c r="M1" s="676"/>
      <c r="N1" s="676"/>
      <c r="O1" s="676"/>
      <c r="P1" s="676"/>
      <c r="Q1" s="676"/>
      <c r="R1" s="676"/>
      <c r="S1" s="676"/>
      <c r="T1" s="676"/>
      <c r="U1" s="676"/>
      <c r="V1" s="677"/>
    </row>
    <row r="2" spans="1:22" ht="22.2" customHeight="1">
      <c r="A2" s="678"/>
      <c r="B2" s="679"/>
      <c r="C2" s="679"/>
      <c r="D2" s="679"/>
      <c r="E2" s="679"/>
      <c r="F2" s="679"/>
      <c r="G2" s="679"/>
      <c r="H2" s="679"/>
      <c r="I2" s="679"/>
      <c r="J2" s="679"/>
      <c r="K2" s="679"/>
      <c r="L2" s="679"/>
      <c r="M2" s="679"/>
      <c r="N2" s="679"/>
      <c r="O2" s="679"/>
      <c r="P2" s="679"/>
      <c r="Q2" s="679"/>
      <c r="R2" s="679"/>
      <c r="S2" s="679"/>
      <c r="T2" s="679"/>
      <c r="U2" s="679"/>
      <c r="V2" s="680"/>
    </row>
    <row r="3" spans="1:22" ht="22.2" customHeight="1">
      <c r="A3" s="681" t="s">
        <v>658</v>
      </c>
      <c r="B3" s="682"/>
      <c r="C3" s="682"/>
      <c r="D3" s="682"/>
      <c r="E3" s="682"/>
      <c r="F3" s="682"/>
      <c r="G3" s="682"/>
      <c r="H3" s="682"/>
      <c r="I3" s="682"/>
      <c r="J3" s="682"/>
      <c r="K3" s="682"/>
      <c r="L3" s="682"/>
      <c r="M3" s="682"/>
      <c r="N3" s="682"/>
      <c r="O3" s="682"/>
      <c r="P3" s="682"/>
      <c r="Q3" s="682"/>
      <c r="R3" s="682"/>
      <c r="S3" s="682"/>
      <c r="T3" s="682"/>
      <c r="U3" s="682"/>
      <c r="V3" s="683"/>
    </row>
    <row r="4" spans="1:22" ht="22.2" customHeight="1">
      <c r="A4" s="684" t="s">
        <v>657</v>
      </c>
      <c r="B4" s="685"/>
      <c r="C4" s="686" t="s">
        <v>335</v>
      </c>
      <c r="D4" s="687"/>
      <c r="E4" s="687"/>
      <c r="F4" s="687"/>
      <c r="G4" s="687"/>
      <c r="H4" s="687"/>
      <c r="I4" s="687"/>
      <c r="J4" s="687"/>
      <c r="K4" s="687"/>
      <c r="L4" s="687"/>
      <c r="M4" s="687"/>
      <c r="N4" s="687"/>
      <c r="O4" s="687"/>
      <c r="P4" s="687"/>
      <c r="Q4" s="687"/>
      <c r="R4" s="687"/>
      <c r="S4" s="687"/>
      <c r="T4" s="687"/>
      <c r="U4" s="687"/>
      <c r="V4" s="688"/>
    </row>
    <row r="5" spans="1:22" ht="22.2" customHeight="1">
      <c r="A5" s="106" t="s">
        <v>135</v>
      </c>
      <c r="B5" s="107" t="s">
        <v>138</v>
      </c>
      <c r="C5" s="689"/>
      <c r="D5" s="690"/>
      <c r="E5" s="690"/>
      <c r="F5" s="690"/>
      <c r="G5" s="690"/>
      <c r="H5" s="690"/>
      <c r="I5" s="690"/>
      <c r="J5" s="690"/>
      <c r="K5" s="690"/>
      <c r="L5" s="690"/>
      <c r="M5" s="690"/>
      <c r="N5" s="690"/>
      <c r="O5" s="690"/>
      <c r="P5" s="690"/>
      <c r="Q5" s="690"/>
      <c r="R5" s="690"/>
      <c r="S5" s="690"/>
      <c r="T5" s="690"/>
      <c r="U5" s="690"/>
      <c r="V5" s="691"/>
    </row>
    <row r="6" spans="1:22" ht="22.2" customHeight="1">
      <c r="A6" s="106" t="s">
        <v>137</v>
      </c>
      <c r="B6" s="107" t="s">
        <v>129</v>
      </c>
      <c r="C6" s="692"/>
      <c r="D6" s="693"/>
      <c r="E6" s="693"/>
      <c r="F6" s="693"/>
      <c r="G6" s="693"/>
      <c r="H6" s="693"/>
      <c r="I6" s="693"/>
      <c r="J6" s="693"/>
      <c r="K6" s="693"/>
      <c r="L6" s="693"/>
      <c r="M6" s="693"/>
      <c r="N6" s="693"/>
      <c r="O6" s="693"/>
      <c r="P6" s="693"/>
      <c r="Q6" s="693"/>
      <c r="R6" s="693"/>
      <c r="S6" s="693"/>
      <c r="T6" s="693"/>
      <c r="U6" s="693"/>
      <c r="V6" s="694"/>
    </row>
    <row r="7" spans="1:22" s="43" customFormat="1" ht="43.2">
      <c r="A7" s="108" t="s">
        <v>336</v>
      </c>
      <c r="B7" s="109" t="s">
        <v>337</v>
      </c>
      <c r="C7" s="109" t="s">
        <v>191</v>
      </c>
      <c r="D7" s="109" t="s">
        <v>192</v>
      </c>
      <c r="E7" s="109" t="s">
        <v>193</v>
      </c>
      <c r="F7" s="109" t="s">
        <v>194</v>
      </c>
      <c r="G7" s="110" t="s">
        <v>195</v>
      </c>
      <c r="H7" s="109" t="s">
        <v>338</v>
      </c>
      <c r="I7" s="109" t="s">
        <v>339</v>
      </c>
      <c r="J7" s="109" t="s">
        <v>197</v>
      </c>
      <c r="K7" s="111" t="s">
        <v>340</v>
      </c>
      <c r="L7" s="109" t="s">
        <v>341</v>
      </c>
      <c r="M7" s="109" t="s">
        <v>199</v>
      </c>
      <c r="N7" s="109" t="s">
        <v>342</v>
      </c>
      <c r="O7" s="109" t="s">
        <v>201</v>
      </c>
      <c r="P7" s="109" t="s">
        <v>202</v>
      </c>
      <c r="Q7" s="109" t="s">
        <v>343</v>
      </c>
      <c r="R7" s="109" t="s">
        <v>344</v>
      </c>
      <c r="S7" s="109" t="s">
        <v>345</v>
      </c>
      <c r="T7" s="109" t="s">
        <v>346</v>
      </c>
      <c r="U7" s="109" t="s">
        <v>347</v>
      </c>
      <c r="V7" s="112" t="s">
        <v>348</v>
      </c>
    </row>
    <row r="8" spans="1:22" s="113" customFormat="1">
      <c r="A8" s="695" t="s">
        <v>349</v>
      </c>
      <c r="B8" s="601" t="s">
        <v>350</v>
      </c>
      <c r="C8" s="41" t="s">
        <v>351</v>
      </c>
      <c r="D8" s="41" t="s">
        <v>352</v>
      </c>
      <c r="E8" s="41">
        <v>9</v>
      </c>
      <c r="F8" s="41" t="s">
        <v>353</v>
      </c>
      <c r="G8" s="41">
        <v>5</v>
      </c>
      <c r="H8" s="41" t="s">
        <v>354</v>
      </c>
      <c r="I8" s="41" t="s">
        <v>355</v>
      </c>
      <c r="J8" s="41">
        <v>2</v>
      </c>
      <c r="K8" s="41">
        <f>E8*G8*J8</f>
        <v>90</v>
      </c>
      <c r="L8" s="41" t="s">
        <v>356</v>
      </c>
      <c r="M8" s="41" t="s">
        <v>354</v>
      </c>
      <c r="N8" s="41" t="s">
        <v>357</v>
      </c>
      <c r="O8" s="41" t="s">
        <v>358</v>
      </c>
      <c r="P8" s="41"/>
      <c r="Q8" s="41"/>
      <c r="R8" s="41"/>
      <c r="S8" s="41"/>
      <c r="T8" s="41"/>
      <c r="U8" s="41" t="s">
        <v>359</v>
      </c>
      <c r="V8" s="42"/>
    </row>
    <row r="9" spans="1:22" s="117" customFormat="1" ht="28.8">
      <c r="A9" s="695"/>
      <c r="B9" s="601"/>
      <c r="C9" s="114" t="s">
        <v>360</v>
      </c>
      <c r="D9" s="41" t="s">
        <v>352</v>
      </c>
      <c r="E9" s="41">
        <v>9</v>
      </c>
      <c r="F9" s="114" t="s">
        <v>361</v>
      </c>
      <c r="G9" s="115">
        <v>4</v>
      </c>
      <c r="H9" s="114" t="s">
        <v>362</v>
      </c>
      <c r="I9" s="114" t="s">
        <v>363</v>
      </c>
      <c r="J9" s="115">
        <v>2</v>
      </c>
      <c r="K9" s="41">
        <f>E9*G9*J9</f>
        <v>72</v>
      </c>
      <c r="L9" s="41" t="s">
        <v>356</v>
      </c>
      <c r="M9" s="114"/>
      <c r="N9" s="41" t="s">
        <v>357</v>
      </c>
      <c r="O9" s="41" t="s">
        <v>358</v>
      </c>
      <c r="P9" s="114"/>
      <c r="Q9" s="114"/>
      <c r="R9" s="114"/>
      <c r="S9" s="114"/>
      <c r="T9" s="114"/>
      <c r="U9" s="114"/>
      <c r="V9" s="116"/>
    </row>
    <row r="10" spans="1:22" s="113" customFormat="1" ht="28.8">
      <c r="A10" s="695"/>
      <c r="B10" s="601"/>
      <c r="C10" s="41" t="s">
        <v>364</v>
      </c>
      <c r="D10" s="41" t="s">
        <v>365</v>
      </c>
      <c r="E10" s="41">
        <v>9</v>
      </c>
      <c r="F10" s="41" t="s">
        <v>366</v>
      </c>
      <c r="G10" s="41">
        <v>4</v>
      </c>
      <c r="H10" s="41" t="s">
        <v>367</v>
      </c>
      <c r="I10" s="41" t="s">
        <v>355</v>
      </c>
      <c r="J10" s="41">
        <v>4</v>
      </c>
      <c r="K10" s="41">
        <f>E10*G10*J10</f>
        <v>144</v>
      </c>
      <c r="L10" s="41" t="s">
        <v>368</v>
      </c>
      <c r="M10" s="47" t="s">
        <v>369</v>
      </c>
      <c r="N10" s="41" t="s">
        <v>357</v>
      </c>
      <c r="O10" s="41" t="s">
        <v>358</v>
      </c>
      <c r="P10" s="41"/>
      <c r="Q10" s="41"/>
      <c r="R10" s="41"/>
      <c r="S10" s="41"/>
      <c r="T10" s="41"/>
      <c r="U10" s="41" t="s">
        <v>359</v>
      </c>
      <c r="V10" s="42"/>
    </row>
    <row r="11" spans="1:22" s="113" customFormat="1" ht="43.2">
      <c r="A11" s="695"/>
      <c r="B11" s="601"/>
      <c r="C11" s="41" t="s">
        <v>370</v>
      </c>
      <c r="D11" s="41" t="s">
        <v>371</v>
      </c>
      <c r="E11" s="41">
        <v>9</v>
      </c>
      <c r="F11" s="47" t="s">
        <v>372</v>
      </c>
      <c r="G11" s="41">
        <v>4</v>
      </c>
      <c r="H11" s="47" t="s">
        <v>373</v>
      </c>
      <c r="I11" s="41" t="s">
        <v>374</v>
      </c>
      <c r="J11" s="41">
        <v>3</v>
      </c>
      <c r="K11" s="41">
        <f>E11*G11*J11</f>
        <v>108</v>
      </c>
      <c r="L11" s="41" t="s">
        <v>368</v>
      </c>
      <c r="M11" s="47" t="s">
        <v>375</v>
      </c>
      <c r="N11" s="41" t="s">
        <v>357</v>
      </c>
      <c r="O11" s="41" t="s">
        <v>358</v>
      </c>
      <c r="P11" s="41"/>
      <c r="Q11" s="41"/>
      <c r="R11" s="41"/>
      <c r="S11" s="41"/>
      <c r="T11" s="41"/>
      <c r="U11" s="41"/>
      <c r="V11" s="42"/>
    </row>
    <row r="12" spans="1:22" s="113" customFormat="1">
      <c r="A12" s="695" t="s">
        <v>376</v>
      </c>
      <c r="B12" s="601" t="s">
        <v>377</v>
      </c>
      <c r="C12" s="41" t="s">
        <v>378</v>
      </c>
      <c r="D12" s="41" t="s">
        <v>379</v>
      </c>
      <c r="E12" s="41">
        <v>8</v>
      </c>
      <c r="F12" s="41" t="s">
        <v>380</v>
      </c>
      <c r="G12" s="41">
        <v>3</v>
      </c>
      <c r="H12" s="41" t="s">
        <v>362</v>
      </c>
      <c r="I12" s="41" t="s">
        <v>381</v>
      </c>
      <c r="J12" s="41">
        <v>5</v>
      </c>
      <c r="K12" s="41">
        <f t="shared" ref="K12:K75" si="0">E12*G12*J12</f>
        <v>120</v>
      </c>
      <c r="L12" s="41" t="s">
        <v>368</v>
      </c>
      <c r="M12" s="41" t="s">
        <v>382</v>
      </c>
      <c r="N12" s="41" t="s">
        <v>383</v>
      </c>
      <c r="O12" s="41" t="s">
        <v>358</v>
      </c>
      <c r="P12" s="41"/>
      <c r="Q12" s="41"/>
      <c r="R12" s="41"/>
      <c r="S12" s="41"/>
      <c r="T12" s="41"/>
      <c r="U12" s="41" t="s">
        <v>359</v>
      </c>
      <c r="V12" s="42"/>
    </row>
    <row r="13" spans="1:22" s="113" customFormat="1">
      <c r="A13" s="695"/>
      <c r="B13" s="601"/>
      <c r="C13" s="47" t="s">
        <v>384</v>
      </c>
      <c r="D13" s="41" t="s">
        <v>379</v>
      </c>
      <c r="E13" s="41">
        <v>8</v>
      </c>
      <c r="F13" s="41" t="s">
        <v>380</v>
      </c>
      <c r="G13" s="41">
        <v>3</v>
      </c>
      <c r="H13" s="41" t="s">
        <v>362</v>
      </c>
      <c r="I13" s="41" t="s">
        <v>381</v>
      </c>
      <c r="J13" s="41">
        <v>5</v>
      </c>
      <c r="K13" s="41">
        <f t="shared" si="0"/>
        <v>120</v>
      </c>
      <c r="L13" s="41" t="s">
        <v>368</v>
      </c>
      <c r="M13" s="41" t="s">
        <v>385</v>
      </c>
      <c r="N13" s="41" t="s">
        <v>386</v>
      </c>
      <c r="O13" s="41" t="s">
        <v>358</v>
      </c>
      <c r="P13" s="41"/>
      <c r="Q13" s="41"/>
      <c r="R13" s="41"/>
      <c r="S13" s="41"/>
      <c r="T13" s="41"/>
      <c r="U13" s="41"/>
      <c r="V13" s="42"/>
    </row>
    <row r="14" spans="1:22" s="113" customFormat="1">
      <c r="A14" s="695"/>
      <c r="B14" s="601"/>
      <c r="C14" s="47" t="s">
        <v>387</v>
      </c>
      <c r="D14" s="41" t="s">
        <v>379</v>
      </c>
      <c r="E14" s="41">
        <v>8</v>
      </c>
      <c r="F14" s="41" t="s">
        <v>380</v>
      </c>
      <c r="G14" s="41">
        <v>3</v>
      </c>
      <c r="H14" s="41" t="s">
        <v>362</v>
      </c>
      <c r="I14" s="41" t="s">
        <v>381</v>
      </c>
      <c r="J14" s="41">
        <v>5</v>
      </c>
      <c r="K14" s="41">
        <f t="shared" si="0"/>
        <v>120</v>
      </c>
      <c r="L14" s="41" t="s">
        <v>368</v>
      </c>
      <c r="M14" s="41" t="s">
        <v>388</v>
      </c>
      <c r="N14" s="41" t="s">
        <v>386</v>
      </c>
      <c r="O14" s="41" t="s">
        <v>358</v>
      </c>
      <c r="P14" s="41"/>
      <c r="Q14" s="41"/>
      <c r="R14" s="41"/>
      <c r="S14" s="41"/>
      <c r="T14" s="41"/>
      <c r="U14" s="41"/>
      <c r="V14" s="42"/>
    </row>
    <row r="15" spans="1:22" s="113" customFormat="1">
      <c r="A15" s="695"/>
      <c r="B15" s="601"/>
      <c r="C15" s="47" t="s">
        <v>389</v>
      </c>
      <c r="D15" s="41" t="s">
        <v>379</v>
      </c>
      <c r="E15" s="41">
        <v>8</v>
      </c>
      <c r="F15" s="41" t="s">
        <v>380</v>
      </c>
      <c r="G15" s="41">
        <v>3</v>
      </c>
      <c r="H15" s="41" t="s">
        <v>362</v>
      </c>
      <c r="I15" s="41" t="s">
        <v>381</v>
      </c>
      <c r="J15" s="41">
        <v>5</v>
      </c>
      <c r="K15" s="41">
        <f t="shared" si="0"/>
        <v>120</v>
      </c>
      <c r="L15" s="41" t="s">
        <v>368</v>
      </c>
      <c r="M15" s="41" t="s">
        <v>390</v>
      </c>
      <c r="N15" s="41" t="s">
        <v>386</v>
      </c>
      <c r="O15" s="41" t="s">
        <v>358</v>
      </c>
      <c r="P15" s="41"/>
      <c r="Q15" s="41"/>
      <c r="R15" s="41"/>
      <c r="S15" s="41"/>
      <c r="T15" s="41"/>
      <c r="U15" s="41"/>
      <c r="V15" s="42"/>
    </row>
    <row r="16" spans="1:22" s="113" customFormat="1" ht="28.8">
      <c r="A16" s="695"/>
      <c r="B16" s="601"/>
      <c r="C16" s="47" t="s">
        <v>391</v>
      </c>
      <c r="D16" s="41" t="s">
        <v>379</v>
      </c>
      <c r="E16" s="41">
        <v>8</v>
      </c>
      <c r="F16" s="41" t="s">
        <v>380</v>
      </c>
      <c r="G16" s="41">
        <v>3</v>
      </c>
      <c r="H16" s="41" t="s">
        <v>362</v>
      </c>
      <c r="I16" s="41" t="s">
        <v>381</v>
      </c>
      <c r="J16" s="41">
        <v>5</v>
      </c>
      <c r="K16" s="41">
        <f t="shared" si="0"/>
        <v>120</v>
      </c>
      <c r="L16" s="41" t="s">
        <v>368</v>
      </c>
      <c r="M16" s="41" t="s">
        <v>392</v>
      </c>
      <c r="N16" s="41" t="s">
        <v>386</v>
      </c>
      <c r="O16" s="41" t="s">
        <v>358</v>
      </c>
      <c r="P16" s="41"/>
      <c r="Q16" s="41"/>
      <c r="R16" s="41"/>
      <c r="S16" s="41"/>
      <c r="T16" s="41"/>
      <c r="U16" s="41"/>
      <c r="V16" s="42"/>
    </row>
    <row r="17" spans="1:22" s="113" customFormat="1">
      <c r="A17" s="695" t="s">
        <v>393</v>
      </c>
      <c r="B17" s="601" t="s">
        <v>394</v>
      </c>
      <c r="C17" s="41" t="s">
        <v>395</v>
      </c>
      <c r="D17" s="41" t="s">
        <v>396</v>
      </c>
      <c r="E17" s="41">
        <v>9</v>
      </c>
      <c r="F17" s="41" t="s">
        <v>397</v>
      </c>
      <c r="G17" s="41">
        <v>3</v>
      </c>
      <c r="H17" s="41" t="s">
        <v>398</v>
      </c>
      <c r="I17" s="41" t="s">
        <v>399</v>
      </c>
      <c r="J17" s="41">
        <v>4</v>
      </c>
      <c r="K17" s="41">
        <f t="shared" si="0"/>
        <v>108</v>
      </c>
      <c r="L17" s="41" t="s">
        <v>368</v>
      </c>
      <c r="M17" s="41" t="s">
        <v>400</v>
      </c>
      <c r="N17" s="41" t="s">
        <v>401</v>
      </c>
      <c r="O17" s="41" t="s">
        <v>358</v>
      </c>
      <c r="P17" s="41"/>
      <c r="Q17" s="41"/>
      <c r="R17" s="41"/>
      <c r="S17" s="41"/>
      <c r="T17" s="41"/>
      <c r="U17" s="41" t="s">
        <v>359</v>
      </c>
      <c r="V17" s="42"/>
    </row>
    <row r="18" spans="1:22" s="113" customFormat="1">
      <c r="A18" s="695"/>
      <c r="B18" s="601"/>
      <c r="C18" s="47" t="s">
        <v>402</v>
      </c>
      <c r="D18" s="41" t="s">
        <v>396</v>
      </c>
      <c r="E18" s="41">
        <v>9</v>
      </c>
      <c r="F18" s="41" t="s">
        <v>397</v>
      </c>
      <c r="G18" s="41">
        <v>3</v>
      </c>
      <c r="H18" s="41" t="s">
        <v>403</v>
      </c>
      <c r="I18" s="41" t="s">
        <v>399</v>
      </c>
      <c r="J18" s="41">
        <v>4</v>
      </c>
      <c r="K18" s="41">
        <f t="shared" si="0"/>
        <v>108</v>
      </c>
      <c r="L18" s="41" t="s">
        <v>368</v>
      </c>
      <c r="M18" s="41" t="s">
        <v>404</v>
      </c>
      <c r="N18" s="41" t="s">
        <v>401</v>
      </c>
      <c r="O18" s="41" t="s">
        <v>358</v>
      </c>
      <c r="P18" s="41"/>
      <c r="Q18" s="41"/>
      <c r="R18" s="41"/>
      <c r="S18" s="41"/>
      <c r="T18" s="41"/>
      <c r="U18" s="41"/>
      <c r="V18" s="42"/>
    </row>
    <row r="19" spans="1:22" s="113" customFormat="1">
      <c r="A19" s="695"/>
      <c r="B19" s="601"/>
      <c r="C19" s="41" t="s">
        <v>405</v>
      </c>
      <c r="D19" s="41" t="s">
        <v>406</v>
      </c>
      <c r="E19" s="41">
        <v>9</v>
      </c>
      <c r="F19" s="41" t="s">
        <v>407</v>
      </c>
      <c r="G19" s="41">
        <v>3</v>
      </c>
      <c r="H19" s="41" t="s">
        <v>403</v>
      </c>
      <c r="I19" s="41" t="s">
        <v>399</v>
      </c>
      <c r="J19" s="41">
        <v>4</v>
      </c>
      <c r="K19" s="41">
        <f t="shared" si="0"/>
        <v>108</v>
      </c>
      <c r="L19" s="41" t="s">
        <v>368</v>
      </c>
      <c r="M19" s="41" t="s">
        <v>408</v>
      </c>
      <c r="N19" s="41" t="s">
        <v>401</v>
      </c>
      <c r="O19" s="41" t="s">
        <v>358</v>
      </c>
      <c r="P19" s="41"/>
      <c r="Q19" s="41"/>
      <c r="R19" s="41"/>
      <c r="S19" s="41"/>
      <c r="T19" s="41"/>
      <c r="U19" s="41"/>
      <c r="V19" s="42"/>
    </row>
    <row r="20" spans="1:22" s="113" customFormat="1">
      <c r="A20" s="695"/>
      <c r="B20" s="601"/>
      <c r="C20" s="41" t="s">
        <v>409</v>
      </c>
      <c r="D20" s="41" t="s">
        <v>406</v>
      </c>
      <c r="E20" s="41">
        <v>9</v>
      </c>
      <c r="F20" s="41" t="s">
        <v>407</v>
      </c>
      <c r="G20" s="41">
        <v>3</v>
      </c>
      <c r="H20" s="41" t="s">
        <v>403</v>
      </c>
      <c r="I20" s="41" t="s">
        <v>399</v>
      </c>
      <c r="J20" s="41">
        <v>4</v>
      </c>
      <c r="K20" s="41">
        <f t="shared" si="0"/>
        <v>108</v>
      </c>
      <c r="L20" s="41" t="s">
        <v>368</v>
      </c>
      <c r="M20" s="41" t="s">
        <v>410</v>
      </c>
      <c r="N20" s="41" t="s">
        <v>401</v>
      </c>
      <c r="O20" s="41" t="s">
        <v>358</v>
      </c>
      <c r="P20" s="41"/>
      <c r="Q20" s="41"/>
      <c r="R20" s="41"/>
      <c r="S20" s="41"/>
      <c r="T20" s="41"/>
      <c r="U20" s="41"/>
      <c r="V20" s="42"/>
    </row>
    <row r="21" spans="1:22" s="113" customFormat="1">
      <c r="A21" s="695"/>
      <c r="B21" s="601"/>
      <c r="C21" s="41" t="s">
        <v>411</v>
      </c>
      <c r="D21" s="41" t="s">
        <v>412</v>
      </c>
      <c r="E21" s="41">
        <v>9</v>
      </c>
      <c r="F21" s="41" t="s">
        <v>397</v>
      </c>
      <c r="G21" s="41">
        <v>3</v>
      </c>
      <c r="H21" s="41" t="s">
        <v>403</v>
      </c>
      <c r="I21" s="41" t="s">
        <v>399</v>
      </c>
      <c r="J21" s="41">
        <v>4</v>
      </c>
      <c r="K21" s="41">
        <f t="shared" si="0"/>
        <v>108</v>
      </c>
      <c r="L21" s="41" t="s">
        <v>368</v>
      </c>
      <c r="M21" s="41" t="s">
        <v>413</v>
      </c>
      <c r="N21" s="41" t="s">
        <v>401</v>
      </c>
      <c r="O21" s="41" t="s">
        <v>358</v>
      </c>
      <c r="P21" s="41"/>
      <c r="Q21" s="41"/>
      <c r="R21" s="41"/>
      <c r="S21" s="41"/>
      <c r="T21" s="41"/>
      <c r="U21" s="41"/>
      <c r="V21" s="42"/>
    </row>
    <row r="22" spans="1:22" s="113" customFormat="1">
      <c r="A22" s="695" t="s">
        <v>414</v>
      </c>
      <c r="B22" s="601" t="s">
        <v>415</v>
      </c>
      <c r="C22" s="41" t="s">
        <v>416</v>
      </c>
      <c r="D22" s="41" t="s">
        <v>417</v>
      </c>
      <c r="E22" s="41">
        <v>7</v>
      </c>
      <c r="F22" s="41" t="s">
        <v>418</v>
      </c>
      <c r="G22" s="41">
        <v>3</v>
      </c>
      <c r="H22" s="41" t="s">
        <v>419</v>
      </c>
      <c r="I22" s="41" t="s">
        <v>420</v>
      </c>
      <c r="J22" s="41">
        <v>4</v>
      </c>
      <c r="K22" s="41">
        <f t="shared" si="0"/>
        <v>84</v>
      </c>
      <c r="L22" s="41" t="s">
        <v>356</v>
      </c>
      <c r="M22" s="41" t="s">
        <v>421</v>
      </c>
      <c r="N22" s="41" t="s">
        <v>422</v>
      </c>
      <c r="O22" s="41" t="s">
        <v>358</v>
      </c>
      <c r="P22" s="41"/>
      <c r="Q22" s="41"/>
      <c r="R22" s="41"/>
      <c r="S22" s="41"/>
      <c r="T22" s="41"/>
      <c r="U22" s="41" t="s">
        <v>359</v>
      </c>
      <c r="V22" s="42"/>
    </row>
    <row r="23" spans="1:22" s="113" customFormat="1">
      <c r="A23" s="695"/>
      <c r="B23" s="601"/>
      <c r="C23" s="41" t="s">
        <v>423</v>
      </c>
      <c r="D23" s="41" t="s">
        <v>406</v>
      </c>
      <c r="E23" s="41">
        <v>7</v>
      </c>
      <c r="F23" s="41" t="s">
        <v>424</v>
      </c>
      <c r="G23" s="41">
        <v>3</v>
      </c>
      <c r="H23" s="41" t="s">
        <v>425</v>
      </c>
      <c r="I23" s="41" t="s">
        <v>420</v>
      </c>
      <c r="J23" s="41">
        <v>4</v>
      </c>
      <c r="K23" s="41">
        <f t="shared" si="0"/>
        <v>84</v>
      </c>
      <c r="L23" s="41" t="s">
        <v>356</v>
      </c>
      <c r="M23" s="41" t="s">
        <v>421</v>
      </c>
      <c r="N23" s="41" t="s">
        <v>422</v>
      </c>
      <c r="O23" s="41" t="s">
        <v>358</v>
      </c>
      <c r="P23" s="41"/>
      <c r="Q23" s="41"/>
      <c r="R23" s="41"/>
      <c r="S23" s="41"/>
      <c r="T23" s="41"/>
      <c r="U23" s="41"/>
      <c r="V23" s="42"/>
    </row>
    <row r="24" spans="1:22" s="113" customFormat="1" ht="28.8">
      <c r="A24" s="695"/>
      <c r="B24" s="601"/>
      <c r="C24" s="47" t="s">
        <v>426</v>
      </c>
      <c r="D24" s="41" t="s">
        <v>417</v>
      </c>
      <c r="E24" s="41">
        <v>7</v>
      </c>
      <c r="F24" s="47" t="s">
        <v>427</v>
      </c>
      <c r="G24" s="41">
        <v>3</v>
      </c>
      <c r="H24" s="47" t="s">
        <v>428</v>
      </c>
      <c r="I24" s="41" t="s">
        <v>420</v>
      </c>
      <c r="J24" s="41">
        <v>4</v>
      </c>
      <c r="K24" s="41">
        <f t="shared" si="0"/>
        <v>84</v>
      </c>
      <c r="L24" s="41" t="s">
        <v>356</v>
      </c>
      <c r="M24" s="41" t="s">
        <v>421</v>
      </c>
      <c r="N24" s="41" t="s">
        <v>422</v>
      </c>
      <c r="O24" s="41" t="s">
        <v>358</v>
      </c>
      <c r="P24" s="41"/>
      <c r="Q24" s="41"/>
      <c r="R24" s="41"/>
      <c r="S24" s="41"/>
      <c r="T24" s="41"/>
      <c r="U24" s="41"/>
      <c r="V24" s="42"/>
    </row>
    <row r="25" spans="1:22" s="113" customFormat="1" ht="28.8">
      <c r="A25" s="695"/>
      <c r="B25" s="601"/>
      <c r="C25" s="41" t="s">
        <v>429</v>
      </c>
      <c r="D25" s="41" t="s">
        <v>406</v>
      </c>
      <c r="E25" s="41">
        <v>7</v>
      </c>
      <c r="F25" s="41" t="s">
        <v>430</v>
      </c>
      <c r="G25" s="41">
        <v>3</v>
      </c>
      <c r="H25" s="47" t="s">
        <v>431</v>
      </c>
      <c r="I25" s="41" t="s">
        <v>420</v>
      </c>
      <c r="J25" s="41">
        <v>4</v>
      </c>
      <c r="K25" s="41">
        <f t="shared" si="0"/>
        <v>84</v>
      </c>
      <c r="L25" s="41" t="s">
        <v>356</v>
      </c>
      <c r="M25" s="41" t="s">
        <v>421</v>
      </c>
      <c r="N25" s="41" t="s">
        <v>422</v>
      </c>
      <c r="O25" s="41" t="s">
        <v>358</v>
      </c>
      <c r="P25" s="41"/>
      <c r="Q25" s="41"/>
      <c r="R25" s="41"/>
      <c r="S25" s="41"/>
      <c r="T25" s="41"/>
      <c r="U25" s="41"/>
      <c r="V25" s="42"/>
    </row>
    <row r="26" spans="1:22" s="113" customFormat="1">
      <c r="A26" s="695" t="s">
        <v>432</v>
      </c>
      <c r="B26" s="601" t="s">
        <v>433</v>
      </c>
      <c r="C26" s="41" t="s">
        <v>434</v>
      </c>
      <c r="D26" s="41" t="s">
        <v>435</v>
      </c>
      <c r="E26" s="41">
        <v>8</v>
      </c>
      <c r="F26" s="41" t="s">
        <v>436</v>
      </c>
      <c r="G26" s="41">
        <v>4</v>
      </c>
      <c r="H26" s="41" t="s">
        <v>437</v>
      </c>
      <c r="I26" s="41" t="s">
        <v>438</v>
      </c>
      <c r="J26" s="41">
        <v>4</v>
      </c>
      <c r="K26" s="41">
        <f t="shared" si="0"/>
        <v>128</v>
      </c>
      <c r="L26" s="41" t="s">
        <v>368</v>
      </c>
      <c r="M26" s="41" t="s">
        <v>439</v>
      </c>
      <c r="N26" s="41" t="s">
        <v>440</v>
      </c>
      <c r="O26" s="41" t="s">
        <v>358</v>
      </c>
      <c r="P26" s="41"/>
      <c r="Q26" s="41"/>
      <c r="R26" s="41"/>
      <c r="S26" s="41"/>
      <c r="T26" s="41"/>
      <c r="U26" s="41" t="s">
        <v>359</v>
      </c>
      <c r="V26" s="42"/>
    </row>
    <row r="27" spans="1:22" s="113" customFormat="1">
      <c r="A27" s="695"/>
      <c r="B27" s="601"/>
      <c r="C27" s="41" t="s">
        <v>417</v>
      </c>
      <c r="D27" s="41" t="s">
        <v>435</v>
      </c>
      <c r="E27" s="41">
        <v>8</v>
      </c>
      <c r="F27" s="41" t="s">
        <v>436</v>
      </c>
      <c r="G27" s="41">
        <v>4</v>
      </c>
      <c r="H27" s="41" t="s">
        <v>441</v>
      </c>
      <c r="I27" s="41" t="s">
        <v>438</v>
      </c>
      <c r="J27" s="41">
        <v>4</v>
      </c>
      <c r="K27" s="41">
        <f t="shared" si="0"/>
        <v>128</v>
      </c>
      <c r="L27" s="41" t="s">
        <v>368</v>
      </c>
      <c r="M27" s="41" t="s">
        <v>439</v>
      </c>
      <c r="N27" s="41" t="s">
        <v>440</v>
      </c>
      <c r="O27" s="41" t="s">
        <v>358</v>
      </c>
      <c r="P27" s="41"/>
      <c r="Q27" s="41"/>
      <c r="R27" s="41"/>
      <c r="S27" s="41"/>
      <c r="T27" s="41"/>
      <c r="U27" s="41"/>
      <c r="V27" s="42"/>
    </row>
    <row r="28" spans="1:22" s="113" customFormat="1">
      <c r="A28" s="695"/>
      <c r="B28" s="601"/>
      <c r="C28" s="41" t="s">
        <v>442</v>
      </c>
      <c r="D28" s="41" t="s">
        <v>443</v>
      </c>
      <c r="E28" s="41">
        <v>8</v>
      </c>
      <c r="F28" s="41" t="s">
        <v>436</v>
      </c>
      <c r="G28" s="41">
        <v>4</v>
      </c>
      <c r="H28" s="41" t="s">
        <v>444</v>
      </c>
      <c r="I28" s="41" t="s">
        <v>438</v>
      </c>
      <c r="J28" s="41">
        <v>4</v>
      </c>
      <c r="K28" s="41">
        <f t="shared" si="0"/>
        <v>128</v>
      </c>
      <c r="L28" s="41" t="s">
        <v>368</v>
      </c>
      <c r="M28" s="41" t="s">
        <v>439</v>
      </c>
      <c r="N28" s="41" t="s">
        <v>440</v>
      </c>
      <c r="O28" s="41" t="s">
        <v>358</v>
      </c>
      <c r="P28" s="41"/>
      <c r="Q28" s="41"/>
      <c r="R28" s="41"/>
      <c r="S28" s="41"/>
      <c r="T28" s="41"/>
      <c r="U28" s="41"/>
      <c r="V28" s="42"/>
    </row>
    <row r="29" spans="1:22" s="113" customFormat="1">
      <c r="A29" s="695"/>
      <c r="B29" s="601"/>
      <c r="C29" s="41" t="s">
        <v>445</v>
      </c>
      <c r="D29" s="41" t="s">
        <v>435</v>
      </c>
      <c r="E29" s="41">
        <v>8</v>
      </c>
      <c r="F29" s="41" t="s">
        <v>436</v>
      </c>
      <c r="G29" s="41">
        <v>4</v>
      </c>
      <c r="H29" s="41" t="s">
        <v>446</v>
      </c>
      <c r="I29" s="41" t="s">
        <v>438</v>
      </c>
      <c r="J29" s="41">
        <v>4</v>
      </c>
      <c r="K29" s="41">
        <f t="shared" si="0"/>
        <v>128</v>
      </c>
      <c r="L29" s="41" t="s">
        <v>368</v>
      </c>
      <c r="M29" s="41" t="s">
        <v>439</v>
      </c>
      <c r="N29" s="41" t="s">
        <v>440</v>
      </c>
      <c r="O29" s="41" t="s">
        <v>358</v>
      </c>
      <c r="P29" s="41"/>
      <c r="Q29" s="41"/>
      <c r="R29" s="41"/>
      <c r="S29" s="41"/>
      <c r="T29" s="41"/>
      <c r="U29" s="41"/>
      <c r="V29" s="42"/>
    </row>
    <row r="30" spans="1:22" s="113" customFormat="1">
      <c r="A30" s="695"/>
      <c r="B30" s="601"/>
      <c r="C30" s="41" t="s">
        <v>447</v>
      </c>
      <c r="D30" s="41" t="s">
        <v>448</v>
      </c>
      <c r="E30" s="41">
        <v>8</v>
      </c>
      <c r="F30" s="41" t="s">
        <v>436</v>
      </c>
      <c r="G30" s="41">
        <v>4</v>
      </c>
      <c r="H30" s="41" t="s">
        <v>449</v>
      </c>
      <c r="I30" s="41" t="s">
        <v>438</v>
      </c>
      <c r="J30" s="41">
        <v>4</v>
      </c>
      <c r="K30" s="41">
        <f t="shared" si="0"/>
        <v>128</v>
      </c>
      <c r="L30" s="41" t="s">
        <v>368</v>
      </c>
      <c r="M30" s="41" t="s">
        <v>439</v>
      </c>
      <c r="N30" s="41" t="s">
        <v>440</v>
      </c>
      <c r="O30" s="41" t="s">
        <v>358</v>
      </c>
      <c r="P30" s="41"/>
      <c r="Q30" s="41"/>
      <c r="R30" s="41"/>
      <c r="S30" s="41"/>
      <c r="T30" s="41"/>
      <c r="U30" s="41"/>
      <c r="V30" s="42"/>
    </row>
    <row r="31" spans="1:22" s="113" customFormat="1">
      <c r="A31" s="695" t="s">
        <v>450</v>
      </c>
      <c r="B31" s="601" t="s">
        <v>451</v>
      </c>
      <c r="C31" s="41" t="s">
        <v>452</v>
      </c>
      <c r="D31" s="41" t="s">
        <v>453</v>
      </c>
      <c r="E31" s="41">
        <v>7</v>
      </c>
      <c r="F31" s="41" t="s">
        <v>454</v>
      </c>
      <c r="G31" s="41">
        <v>4</v>
      </c>
      <c r="H31" s="41" t="s">
        <v>455</v>
      </c>
      <c r="I31" s="41" t="s">
        <v>456</v>
      </c>
      <c r="J31" s="41">
        <v>5</v>
      </c>
      <c r="K31" s="41">
        <f t="shared" si="0"/>
        <v>140</v>
      </c>
      <c r="L31" s="41" t="s">
        <v>368</v>
      </c>
      <c r="M31" s="41" t="s">
        <v>457</v>
      </c>
      <c r="N31" s="41" t="s">
        <v>458</v>
      </c>
      <c r="O31" s="41" t="s">
        <v>358</v>
      </c>
      <c r="P31" s="41"/>
      <c r="Q31" s="41"/>
      <c r="R31" s="41"/>
      <c r="S31" s="41"/>
      <c r="T31" s="41"/>
      <c r="U31" s="41" t="s">
        <v>359</v>
      </c>
      <c r="V31" s="42"/>
    </row>
    <row r="32" spans="1:22" s="113" customFormat="1" ht="28.8">
      <c r="A32" s="695"/>
      <c r="B32" s="601"/>
      <c r="C32" s="47" t="s">
        <v>459</v>
      </c>
      <c r="D32" s="41" t="s">
        <v>460</v>
      </c>
      <c r="E32" s="41">
        <v>7</v>
      </c>
      <c r="F32" s="41" t="s">
        <v>454</v>
      </c>
      <c r="G32" s="41">
        <v>4</v>
      </c>
      <c r="H32" s="41" t="s">
        <v>455</v>
      </c>
      <c r="I32" s="41" t="s">
        <v>456</v>
      </c>
      <c r="J32" s="41">
        <v>5</v>
      </c>
      <c r="K32" s="41">
        <f t="shared" si="0"/>
        <v>140</v>
      </c>
      <c r="L32" s="41" t="s">
        <v>368</v>
      </c>
      <c r="M32" s="41" t="s">
        <v>457</v>
      </c>
      <c r="N32" s="41" t="s">
        <v>458</v>
      </c>
      <c r="O32" s="41" t="s">
        <v>358</v>
      </c>
      <c r="P32" s="41"/>
      <c r="Q32" s="41"/>
      <c r="R32" s="41"/>
      <c r="S32" s="41"/>
      <c r="T32" s="41"/>
      <c r="U32" s="41"/>
      <c r="V32" s="42"/>
    </row>
    <row r="33" spans="1:22" s="113" customFormat="1">
      <c r="A33" s="695"/>
      <c r="B33" s="601"/>
      <c r="C33" s="41" t="s">
        <v>461</v>
      </c>
      <c r="D33" s="41" t="s">
        <v>460</v>
      </c>
      <c r="E33" s="41">
        <v>7</v>
      </c>
      <c r="F33" s="41" t="s">
        <v>454</v>
      </c>
      <c r="G33" s="41">
        <v>4</v>
      </c>
      <c r="H33" s="41" t="s">
        <v>455</v>
      </c>
      <c r="I33" s="41" t="s">
        <v>456</v>
      </c>
      <c r="J33" s="41">
        <v>5</v>
      </c>
      <c r="K33" s="41">
        <f t="shared" si="0"/>
        <v>140</v>
      </c>
      <c r="L33" s="41" t="s">
        <v>368</v>
      </c>
      <c r="M33" s="41" t="s">
        <v>457</v>
      </c>
      <c r="N33" s="41" t="s">
        <v>458</v>
      </c>
      <c r="O33" s="41" t="s">
        <v>358</v>
      </c>
      <c r="P33" s="41"/>
      <c r="Q33" s="41"/>
      <c r="R33" s="41"/>
      <c r="S33" s="41"/>
      <c r="T33" s="41"/>
      <c r="U33" s="41"/>
      <c r="V33" s="42"/>
    </row>
    <row r="34" spans="1:22" s="113" customFormat="1">
      <c r="A34" s="695"/>
      <c r="B34" s="601"/>
      <c r="C34" s="41" t="s">
        <v>462</v>
      </c>
      <c r="D34" s="41" t="s">
        <v>463</v>
      </c>
      <c r="E34" s="41">
        <v>7</v>
      </c>
      <c r="F34" s="41" t="s">
        <v>454</v>
      </c>
      <c r="G34" s="41">
        <v>4</v>
      </c>
      <c r="H34" s="41" t="s">
        <v>455</v>
      </c>
      <c r="I34" s="41" t="s">
        <v>456</v>
      </c>
      <c r="J34" s="41">
        <v>5</v>
      </c>
      <c r="K34" s="41">
        <f t="shared" si="0"/>
        <v>140</v>
      </c>
      <c r="L34" s="41" t="s">
        <v>368</v>
      </c>
      <c r="M34" s="41" t="s">
        <v>457</v>
      </c>
      <c r="N34" s="41" t="s">
        <v>458</v>
      </c>
      <c r="O34" s="41" t="s">
        <v>358</v>
      </c>
      <c r="P34" s="41"/>
      <c r="Q34" s="41"/>
      <c r="R34" s="41"/>
      <c r="S34" s="41"/>
      <c r="T34" s="41"/>
      <c r="U34" s="41"/>
      <c r="V34" s="42"/>
    </row>
    <row r="35" spans="1:22" s="113" customFormat="1">
      <c r="A35" s="118" t="s">
        <v>464</v>
      </c>
      <c r="B35" s="41" t="s">
        <v>465</v>
      </c>
      <c r="C35" s="41"/>
      <c r="D35" s="41" t="s">
        <v>466</v>
      </c>
      <c r="E35" s="41">
        <v>8</v>
      </c>
      <c r="F35" s="41" t="s">
        <v>467</v>
      </c>
      <c r="G35" s="41">
        <v>3</v>
      </c>
      <c r="H35" s="41" t="s">
        <v>468</v>
      </c>
      <c r="I35" s="41" t="s">
        <v>469</v>
      </c>
      <c r="J35" s="41">
        <v>4</v>
      </c>
      <c r="K35" s="41">
        <f t="shared" si="0"/>
        <v>96</v>
      </c>
      <c r="L35" s="41" t="s">
        <v>356</v>
      </c>
      <c r="M35" s="41" t="s">
        <v>470</v>
      </c>
      <c r="N35" s="41" t="s">
        <v>471</v>
      </c>
      <c r="O35" s="41" t="s">
        <v>358</v>
      </c>
      <c r="P35" s="41"/>
      <c r="Q35" s="41"/>
      <c r="R35" s="41"/>
      <c r="S35" s="41"/>
      <c r="T35" s="41"/>
      <c r="U35" s="41" t="s">
        <v>359</v>
      </c>
      <c r="V35" s="42"/>
    </row>
    <row r="36" spans="1:22" s="113" customFormat="1">
      <c r="A36" s="695" t="s">
        <v>472</v>
      </c>
      <c r="B36" s="539" t="s">
        <v>473</v>
      </c>
      <c r="C36" s="41" t="s">
        <v>462</v>
      </c>
      <c r="D36" s="41" t="s">
        <v>474</v>
      </c>
      <c r="E36" s="41">
        <v>9</v>
      </c>
      <c r="F36" s="41" t="s">
        <v>475</v>
      </c>
      <c r="G36" s="41">
        <v>4</v>
      </c>
      <c r="H36" s="41" t="s">
        <v>476</v>
      </c>
      <c r="I36" s="41" t="s">
        <v>477</v>
      </c>
      <c r="J36" s="41">
        <v>4</v>
      </c>
      <c r="K36" s="41">
        <f t="shared" si="0"/>
        <v>144</v>
      </c>
      <c r="L36" s="41" t="s">
        <v>368</v>
      </c>
      <c r="M36" s="41" t="s">
        <v>478</v>
      </c>
      <c r="N36" s="41" t="s">
        <v>471</v>
      </c>
      <c r="O36" s="41" t="s">
        <v>358</v>
      </c>
      <c r="P36" s="41"/>
      <c r="Q36" s="41"/>
      <c r="R36" s="41"/>
      <c r="S36" s="41"/>
      <c r="T36" s="41"/>
      <c r="U36" s="41" t="s">
        <v>359</v>
      </c>
      <c r="V36" s="42"/>
    </row>
    <row r="37" spans="1:22" s="113" customFormat="1">
      <c r="A37" s="695"/>
      <c r="B37" s="539"/>
      <c r="C37" s="41" t="s">
        <v>479</v>
      </c>
      <c r="D37" s="41" t="s">
        <v>474</v>
      </c>
      <c r="E37" s="41">
        <v>8</v>
      </c>
      <c r="F37" s="41" t="s">
        <v>475</v>
      </c>
      <c r="G37" s="41">
        <v>4</v>
      </c>
      <c r="H37" s="41" t="s">
        <v>476</v>
      </c>
      <c r="I37" s="41" t="s">
        <v>477</v>
      </c>
      <c r="J37" s="41">
        <v>4</v>
      </c>
      <c r="K37" s="41">
        <f t="shared" si="0"/>
        <v>128</v>
      </c>
      <c r="L37" s="41" t="s">
        <v>368</v>
      </c>
      <c r="M37" s="41" t="s">
        <v>457</v>
      </c>
      <c r="N37" s="41" t="s">
        <v>471</v>
      </c>
      <c r="O37" s="41" t="s">
        <v>358</v>
      </c>
      <c r="P37" s="41"/>
      <c r="Q37" s="41"/>
      <c r="R37" s="41"/>
      <c r="S37" s="41"/>
      <c r="T37" s="41"/>
      <c r="U37" s="41"/>
      <c r="V37" s="42"/>
    </row>
    <row r="38" spans="1:22" s="113" customFormat="1">
      <c r="A38" s="695"/>
      <c r="B38" s="539"/>
      <c r="C38" s="41" t="s">
        <v>480</v>
      </c>
      <c r="D38" s="41" t="s">
        <v>474</v>
      </c>
      <c r="E38" s="41">
        <v>8</v>
      </c>
      <c r="F38" s="41" t="s">
        <v>475</v>
      </c>
      <c r="G38" s="41">
        <v>4</v>
      </c>
      <c r="H38" s="41" t="s">
        <v>476</v>
      </c>
      <c r="I38" s="41" t="s">
        <v>481</v>
      </c>
      <c r="J38" s="41">
        <v>4</v>
      </c>
      <c r="K38" s="41">
        <f t="shared" si="0"/>
        <v>128</v>
      </c>
      <c r="L38" s="41" t="s">
        <v>368</v>
      </c>
      <c r="M38" s="41" t="s">
        <v>457</v>
      </c>
      <c r="N38" s="41" t="s">
        <v>471</v>
      </c>
      <c r="O38" s="41" t="s">
        <v>358</v>
      </c>
      <c r="P38" s="41"/>
      <c r="Q38" s="41"/>
      <c r="R38" s="41"/>
      <c r="S38" s="41"/>
      <c r="T38" s="41"/>
      <c r="U38" s="41"/>
      <c r="V38" s="42"/>
    </row>
    <row r="39" spans="1:22" s="113" customFormat="1">
      <c r="A39" s="695"/>
      <c r="B39" s="539"/>
      <c r="C39" s="41" t="s">
        <v>482</v>
      </c>
      <c r="D39" s="41" t="s">
        <v>474</v>
      </c>
      <c r="E39" s="41">
        <v>8</v>
      </c>
      <c r="F39" s="41" t="s">
        <v>475</v>
      </c>
      <c r="G39" s="41">
        <v>4</v>
      </c>
      <c r="H39" s="41" t="s">
        <v>476</v>
      </c>
      <c r="I39" s="41" t="s">
        <v>456</v>
      </c>
      <c r="J39" s="41">
        <v>4</v>
      </c>
      <c r="K39" s="41">
        <f t="shared" si="0"/>
        <v>128</v>
      </c>
      <c r="L39" s="41" t="s">
        <v>368</v>
      </c>
      <c r="M39" s="41" t="s">
        <v>457</v>
      </c>
      <c r="N39" s="41" t="s">
        <v>471</v>
      </c>
      <c r="O39" s="41" t="s">
        <v>358</v>
      </c>
      <c r="P39" s="41"/>
      <c r="Q39" s="41"/>
      <c r="R39" s="41"/>
      <c r="S39" s="41"/>
      <c r="T39" s="41"/>
      <c r="U39" s="41"/>
      <c r="V39" s="42"/>
    </row>
    <row r="40" spans="1:22" s="113" customFormat="1">
      <c r="A40" s="695"/>
      <c r="B40" s="539"/>
      <c r="C40" s="41" t="s">
        <v>483</v>
      </c>
      <c r="D40" s="41" t="s">
        <v>474</v>
      </c>
      <c r="E40" s="41">
        <v>8</v>
      </c>
      <c r="F40" s="41" t="s">
        <v>475</v>
      </c>
      <c r="G40" s="41">
        <v>4</v>
      </c>
      <c r="H40" s="41" t="s">
        <v>476</v>
      </c>
      <c r="I40" s="41" t="s">
        <v>456</v>
      </c>
      <c r="J40" s="41">
        <v>4</v>
      </c>
      <c r="K40" s="41">
        <f t="shared" si="0"/>
        <v>128</v>
      </c>
      <c r="L40" s="41" t="s">
        <v>368</v>
      </c>
      <c r="M40" s="41" t="s">
        <v>457</v>
      </c>
      <c r="N40" s="41" t="s">
        <v>471</v>
      </c>
      <c r="O40" s="41" t="s">
        <v>358</v>
      </c>
      <c r="P40" s="41"/>
      <c r="Q40" s="41"/>
      <c r="R40" s="41"/>
      <c r="S40" s="41"/>
      <c r="T40" s="41"/>
      <c r="U40" s="41"/>
      <c r="V40" s="42"/>
    </row>
    <row r="41" spans="1:22" s="113" customFormat="1">
      <c r="A41" s="695" t="s">
        <v>484</v>
      </c>
      <c r="B41" s="539" t="s">
        <v>485</v>
      </c>
      <c r="C41" s="41" t="s">
        <v>486</v>
      </c>
      <c r="D41" s="41" t="s">
        <v>487</v>
      </c>
      <c r="E41" s="41">
        <v>8</v>
      </c>
      <c r="F41" s="41" t="s">
        <v>488</v>
      </c>
      <c r="G41" s="41">
        <v>4</v>
      </c>
      <c r="H41" s="41" t="s">
        <v>489</v>
      </c>
      <c r="I41" s="41" t="s">
        <v>490</v>
      </c>
      <c r="J41" s="41">
        <v>3</v>
      </c>
      <c r="K41" s="41">
        <f t="shared" si="0"/>
        <v>96</v>
      </c>
      <c r="L41" s="41" t="s">
        <v>356</v>
      </c>
      <c r="M41" s="41" t="s">
        <v>491</v>
      </c>
      <c r="N41" s="41" t="s">
        <v>492</v>
      </c>
      <c r="O41" s="41" t="s">
        <v>358</v>
      </c>
      <c r="P41" s="41"/>
      <c r="Q41" s="41"/>
      <c r="R41" s="41"/>
      <c r="S41" s="41"/>
      <c r="T41" s="41"/>
      <c r="U41" s="41" t="s">
        <v>359</v>
      </c>
      <c r="V41" s="42"/>
    </row>
    <row r="42" spans="1:22" s="113" customFormat="1">
      <c r="A42" s="695"/>
      <c r="B42" s="539"/>
      <c r="C42" s="41" t="s">
        <v>493</v>
      </c>
      <c r="D42" s="41" t="s">
        <v>487</v>
      </c>
      <c r="E42" s="41">
        <v>8</v>
      </c>
      <c r="F42" s="41" t="s">
        <v>494</v>
      </c>
      <c r="G42" s="41">
        <v>4</v>
      </c>
      <c r="H42" s="41" t="s">
        <v>495</v>
      </c>
      <c r="I42" s="41" t="s">
        <v>490</v>
      </c>
      <c r="J42" s="41">
        <v>3</v>
      </c>
      <c r="K42" s="41">
        <f t="shared" si="0"/>
        <v>96</v>
      </c>
      <c r="L42" s="41" t="s">
        <v>356</v>
      </c>
      <c r="M42" s="41" t="s">
        <v>491</v>
      </c>
      <c r="N42" s="41" t="s">
        <v>492</v>
      </c>
      <c r="O42" s="41" t="s">
        <v>358</v>
      </c>
      <c r="P42" s="41"/>
      <c r="Q42" s="41"/>
      <c r="R42" s="41"/>
      <c r="S42" s="41"/>
      <c r="T42" s="41"/>
      <c r="U42" s="41"/>
      <c r="V42" s="42"/>
    </row>
    <row r="43" spans="1:22" s="113" customFormat="1">
      <c r="A43" s="695"/>
      <c r="B43" s="539"/>
      <c r="C43" s="41" t="s">
        <v>496</v>
      </c>
      <c r="D43" s="41" t="s">
        <v>497</v>
      </c>
      <c r="E43" s="41">
        <v>8</v>
      </c>
      <c r="F43" s="41" t="s">
        <v>498</v>
      </c>
      <c r="G43" s="41">
        <v>4</v>
      </c>
      <c r="H43" s="41" t="s">
        <v>499</v>
      </c>
      <c r="I43" s="41" t="s">
        <v>490</v>
      </c>
      <c r="J43" s="41">
        <v>3</v>
      </c>
      <c r="K43" s="41">
        <f t="shared" si="0"/>
        <v>96</v>
      </c>
      <c r="L43" s="41" t="s">
        <v>356</v>
      </c>
      <c r="M43" s="41" t="s">
        <v>491</v>
      </c>
      <c r="N43" s="41" t="s">
        <v>492</v>
      </c>
      <c r="O43" s="41" t="s">
        <v>358</v>
      </c>
      <c r="P43" s="41"/>
      <c r="Q43" s="41"/>
      <c r="R43" s="41"/>
      <c r="S43" s="41"/>
      <c r="T43" s="41"/>
      <c r="U43" s="41"/>
      <c r="V43" s="42"/>
    </row>
    <row r="44" spans="1:22" s="113" customFormat="1">
      <c r="A44" s="695"/>
      <c r="B44" s="539"/>
      <c r="C44" s="41" t="s">
        <v>500</v>
      </c>
      <c r="D44" s="41" t="s">
        <v>487</v>
      </c>
      <c r="E44" s="41">
        <v>8</v>
      </c>
      <c r="F44" s="41" t="s">
        <v>498</v>
      </c>
      <c r="G44" s="41">
        <v>4</v>
      </c>
      <c r="H44" s="41" t="s">
        <v>501</v>
      </c>
      <c r="I44" s="41" t="s">
        <v>490</v>
      </c>
      <c r="J44" s="41">
        <v>3</v>
      </c>
      <c r="K44" s="41">
        <f t="shared" si="0"/>
        <v>96</v>
      </c>
      <c r="L44" s="41" t="s">
        <v>356</v>
      </c>
      <c r="M44" s="41" t="s">
        <v>491</v>
      </c>
      <c r="N44" s="41" t="s">
        <v>492</v>
      </c>
      <c r="O44" s="41" t="s">
        <v>358</v>
      </c>
      <c r="P44" s="41"/>
      <c r="Q44" s="41"/>
      <c r="R44" s="41"/>
      <c r="S44" s="41"/>
      <c r="T44" s="41"/>
      <c r="U44" s="41"/>
      <c r="V44" s="42"/>
    </row>
    <row r="45" spans="1:22" s="113" customFormat="1" ht="28.8">
      <c r="A45" s="695" t="s">
        <v>502</v>
      </c>
      <c r="B45" s="601" t="s">
        <v>503</v>
      </c>
      <c r="C45" s="41" t="s">
        <v>504</v>
      </c>
      <c r="D45" s="41" t="s">
        <v>505</v>
      </c>
      <c r="E45" s="41">
        <v>8</v>
      </c>
      <c r="F45" s="41" t="s">
        <v>506</v>
      </c>
      <c r="G45" s="41">
        <v>3</v>
      </c>
      <c r="H45" s="41" t="s">
        <v>507</v>
      </c>
      <c r="I45" s="47" t="s">
        <v>508</v>
      </c>
      <c r="J45" s="41">
        <v>4</v>
      </c>
      <c r="K45" s="41">
        <f t="shared" si="0"/>
        <v>96</v>
      </c>
      <c r="L45" s="41" t="s">
        <v>356</v>
      </c>
      <c r="M45" s="41" t="s">
        <v>509</v>
      </c>
      <c r="N45" s="41" t="s">
        <v>440</v>
      </c>
      <c r="O45" s="41" t="s">
        <v>358</v>
      </c>
      <c r="P45" s="41"/>
      <c r="Q45" s="41"/>
      <c r="R45" s="41"/>
      <c r="S45" s="41"/>
      <c r="T45" s="41"/>
      <c r="U45" s="41" t="s">
        <v>359</v>
      </c>
      <c r="V45" s="42"/>
    </row>
    <row r="46" spans="1:22" s="113" customFormat="1">
      <c r="A46" s="695"/>
      <c r="B46" s="601"/>
      <c r="C46" s="41" t="s">
        <v>510</v>
      </c>
      <c r="D46" s="41" t="s">
        <v>505</v>
      </c>
      <c r="E46" s="41">
        <v>8</v>
      </c>
      <c r="F46" s="41" t="s">
        <v>506</v>
      </c>
      <c r="G46" s="41">
        <v>3</v>
      </c>
      <c r="H46" s="41" t="s">
        <v>507</v>
      </c>
      <c r="I46" s="47" t="s">
        <v>511</v>
      </c>
      <c r="J46" s="41">
        <v>4</v>
      </c>
      <c r="K46" s="41">
        <f t="shared" si="0"/>
        <v>96</v>
      </c>
      <c r="L46" s="41" t="s">
        <v>356</v>
      </c>
      <c r="M46" s="41" t="s">
        <v>509</v>
      </c>
      <c r="N46" s="41" t="s">
        <v>440</v>
      </c>
      <c r="O46" s="41" t="s">
        <v>358</v>
      </c>
      <c r="P46" s="41"/>
      <c r="Q46" s="41"/>
      <c r="R46" s="41"/>
      <c r="S46" s="41"/>
      <c r="T46" s="41"/>
      <c r="U46" s="41"/>
      <c r="V46" s="42"/>
    </row>
    <row r="47" spans="1:22" s="113" customFormat="1">
      <c r="A47" s="695"/>
      <c r="B47" s="601"/>
      <c r="C47" s="41" t="s">
        <v>512</v>
      </c>
      <c r="D47" s="41" t="s">
        <v>505</v>
      </c>
      <c r="E47" s="41">
        <v>8</v>
      </c>
      <c r="F47" s="41" t="s">
        <v>506</v>
      </c>
      <c r="G47" s="41">
        <v>3</v>
      </c>
      <c r="H47" s="41" t="s">
        <v>507</v>
      </c>
      <c r="I47" s="41" t="s">
        <v>513</v>
      </c>
      <c r="J47" s="41">
        <v>4</v>
      </c>
      <c r="K47" s="41">
        <f t="shared" si="0"/>
        <v>96</v>
      </c>
      <c r="L47" s="41" t="s">
        <v>356</v>
      </c>
      <c r="M47" s="41" t="s">
        <v>509</v>
      </c>
      <c r="N47" s="41" t="s">
        <v>440</v>
      </c>
      <c r="O47" s="41" t="s">
        <v>358</v>
      </c>
      <c r="P47" s="41"/>
      <c r="Q47" s="41"/>
      <c r="R47" s="41"/>
      <c r="S47" s="41"/>
      <c r="T47" s="41"/>
      <c r="U47" s="41"/>
      <c r="V47" s="42"/>
    </row>
    <row r="48" spans="1:22" s="113" customFormat="1">
      <c r="A48" s="695"/>
      <c r="B48" s="601"/>
      <c r="C48" s="41" t="s">
        <v>514</v>
      </c>
      <c r="D48" s="41" t="s">
        <v>505</v>
      </c>
      <c r="E48" s="41">
        <v>8</v>
      </c>
      <c r="F48" s="41" t="s">
        <v>506</v>
      </c>
      <c r="G48" s="41">
        <v>3</v>
      </c>
      <c r="H48" s="41" t="s">
        <v>507</v>
      </c>
      <c r="I48" s="41" t="s">
        <v>515</v>
      </c>
      <c r="J48" s="41">
        <v>4</v>
      </c>
      <c r="K48" s="41">
        <f t="shared" si="0"/>
        <v>96</v>
      </c>
      <c r="L48" s="41" t="s">
        <v>356</v>
      </c>
      <c r="M48" s="41" t="s">
        <v>509</v>
      </c>
      <c r="N48" s="41" t="s">
        <v>440</v>
      </c>
      <c r="O48" s="41" t="s">
        <v>358</v>
      </c>
      <c r="P48" s="41"/>
      <c r="Q48" s="41"/>
      <c r="R48" s="41"/>
      <c r="S48" s="41"/>
      <c r="T48" s="41"/>
      <c r="U48" s="41"/>
      <c r="V48" s="42"/>
    </row>
    <row r="49" spans="1:22" s="113" customFormat="1">
      <c r="A49" s="118" t="s">
        <v>516</v>
      </c>
      <c r="B49" s="41" t="s">
        <v>517</v>
      </c>
      <c r="C49" s="41" t="s">
        <v>518</v>
      </c>
      <c r="D49" s="41" t="s">
        <v>435</v>
      </c>
      <c r="E49" s="41">
        <v>7</v>
      </c>
      <c r="F49" s="41" t="s">
        <v>519</v>
      </c>
      <c r="G49" s="41">
        <v>4</v>
      </c>
      <c r="H49" s="41" t="s">
        <v>520</v>
      </c>
      <c r="I49" s="41" t="s">
        <v>521</v>
      </c>
      <c r="J49" s="41">
        <v>4</v>
      </c>
      <c r="K49" s="41">
        <f t="shared" si="0"/>
        <v>112</v>
      </c>
      <c r="L49" s="41" t="s">
        <v>356</v>
      </c>
      <c r="M49" s="41" t="s">
        <v>522</v>
      </c>
      <c r="N49" s="41" t="s">
        <v>492</v>
      </c>
      <c r="O49" s="41" t="s">
        <v>358</v>
      </c>
      <c r="P49" s="41"/>
      <c r="Q49" s="41"/>
      <c r="R49" s="41"/>
      <c r="S49" s="41"/>
      <c r="T49" s="41"/>
      <c r="U49" s="41" t="s">
        <v>359</v>
      </c>
      <c r="V49" s="42"/>
    </row>
    <row r="50" spans="1:22" s="113" customFormat="1">
      <c r="A50" s="118" t="s">
        <v>523</v>
      </c>
      <c r="B50" s="41" t="s">
        <v>524</v>
      </c>
      <c r="C50" s="41" t="s">
        <v>525</v>
      </c>
      <c r="D50" s="41" t="s">
        <v>526</v>
      </c>
      <c r="E50" s="41">
        <v>8</v>
      </c>
      <c r="F50" s="41" t="s">
        <v>527</v>
      </c>
      <c r="G50" s="41">
        <v>3</v>
      </c>
      <c r="H50" s="41" t="s">
        <v>528</v>
      </c>
      <c r="I50" s="41" t="s">
        <v>469</v>
      </c>
      <c r="J50" s="41">
        <v>4</v>
      </c>
      <c r="K50" s="41">
        <f t="shared" si="0"/>
        <v>96</v>
      </c>
      <c r="L50" s="41" t="s">
        <v>356</v>
      </c>
      <c r="M50" s="41" t="s">
        <v>529</v>
      </c>
      <c r="N50" s="41" t="s">
        <v>471</v>
      </c>
      <c r="O50" s="41" t="s">
        <v>358</v>
      </c>
      <c r="P50" s="41"/>
      <c r="Q50" s="41"/>
      <c r="R50" s="41"/>
      <c r="S50" s="41"/>
      <c r="T50" s="41"/>
      <c r="U50" s="41" t="s">
        <v>359</v>
      </c>
      <c r="V50" s="42"/>
    </row>
    <row r="51" spans="1:22" s="113" customFormat="1">
      <c r="A51" s="695" t="s">
        <v>530</v>
      </c>
      <c r="B51" s="539" t="s">
        <v>531</v>
      </c>
      <c r="C51" s="41" t="s">
        <v>532</v>
      </c>
      <c r="D51" s="41" t="s">
        <v>533</v>
      </c>
      <c r="E51" s="41">
        <v>8</v>
      </c>
      <c r="F51" s="41" t="s">
        <v>534</v>
      </c>
      <c r="G51" s="41">
        <v>4</v>
      </c>
      <c r="H51" s="41" t="s">
        <v>535</v>
      </c>
      <c r="I51" s="41" t="s">
        <v>536</v>
      </c>
      <c r="J51" s="41">
        <v>4</v>
      </c>
      <c r="K51" s="41">
        <f t="shared" si="0"/>
        <v>128</v>
      </c>
      <c r="L51" s="41" t="s">
        <v>368</v>
      </c>
      <c r="M51" s="41" t="s">
        <v>537</v>
      </c>
      <c r="N51" s="41" t="s">
        <v>492</v>
      </c>
      <c r="O51" s="41" t="s">
        <v>358</v>
      </c>
      <c r="P51" s="41"/>
      <c r="Q51" s="41"/>
      <c r="R51" s="41"/>
      <c r="S51" s="41"/>
      <c r="T51" s="41"/>
      <c r="U51" s="41" t="s">
        <v>359</v>
      </c>
      <c r="V51" s="42"/>
    </row>
    <row r="52" spans="1:22" s="113" customFormat="1">
      <c r="A52" s="695"/>
      <c r="B52" s="539"/>
      <c r="C52" s="47" t="s">
        <v>538</v>
      </c>
      <c r="D52" s="41" t="s">
        <v>533</v>
      </c>
      <c r="E52" s="41">
        <v>8</v>
      </c>
      <c r="F52" s="41" t="s">
        <v>534</v>
      </c>
      <c r="G52" s="41">
        <v>4</v>
      </c>
      <c r="H52" s="41" t="s">
        <v>539</v>
      </c>
      <c r="I52" s="41" t="s">
        <v>536</v>
      </c>
      <c r="J52" s="41">
        <v>4</v>
      </c>
      <c r="K52" s="41">
        <f t="shared" si="0"/>
        <v>128</v>
      </c>
      <c r="L52" s="41" t="s">
        <v>368</v>
      </c>
      <c r="M52" s="41" t="s">
        <v>537</v>
      </c>
      <c r="N52" s="41" t="s">
        <v>492</v>
      </c>
      <c r="O52" s="41" t="s">
        <v>358</v>
      </c>
      <c r="P52" s="41"/>
      <c r="Q52" s="41"/>
      <c r="R52" s="41"/>
      <c r="S52" s="41"/>
      <c r="T52" s="41"/>
      <c r="U52" s="41"/>
      <c r="V52" s="42"/>
    </row>
    <row r="53" spans="1:22" s="113" customFormat="1">
      <c r="A53" s="695"/>
      <c r="B53" s="539"/>
      <c r="C53" s="41" t="s">
        <v>540</v>
      </c>
      <c r="D53" s="41" t="s">
        <v>533</v>
      </c>
      <c r="E53" s="41">
        <v>8</v>
      </c>
      <c r="F53" s="41" t="s">
        <v>534</v>
      </c>
      <c r="G53" s="41">
        <v>4</v>
      </c>
      <c r="H53" s="41" t="s">
        <v>541</v>
      </c>
      <c r="I53" s="41" t="s">
        <v>536</v>
      </c>
      <c r="J53" s="41">
        <v>4</v>
      </c>
      <c r="K53" s="41">
        <f t="shared" si="0"/>
        <v>128</v>
      </c>
      <c r="L53" s="41" t="s">
        <v>368</v>
      </c>
      <c r="M53" s="41" t="s">
        <v>537</v>
      </c>
      <c r="N53" s="41" t="s">
        <v>492</v>
      </c>
      <c r="O53" s="41" t="s">
        <v>358</v>
      </c>
      <c r="P53" s="41"/>
      <c r="Q53" s="41"/>
      <c r="R53" s="41"/>
      <c r="S53" s="41"/>
      <c r="T53" s="41"/>
      <c r="U53" s="41"/>
      <c r="V53" s="42"/>
    </row>
    <row r="54" spans="1:22" s="113" customFormat="1">
      <c r="A54" s="695"/>
      <c r="B54" s="539"/>
      <c r="C54" s="41" t="s">
        <v>542</v>
      </c>
      <c r="D54" s="41" t="s">
        <v>533</v>
      </c>
      <c r="E54" s="41">
        <v>8</v>
      </c>
      <c r="F54" s="41" t="s">
        <v>534</v>
      </c>
      <c r="G54" s="41">
        <v>4</v>
      </c>
      <c r="H54" s="41" t="s">
        <v>543</v>
      </c>
      <c r="I54" s="41" t="s">
        <v>536</v>
      </c>
      <c r="J54" s="41">
        <v>4</v>
      </c>
      <c r="K54" s="41">
        <f t="shared" si="0"/>
        <v>128</v>
      </c>
      <c r="L54" s="41" t="s">
        <v>368</v>
      </c>
      <c r="M54" s="41" t="s">
        <v>537</v>
      </c>
      <c r="N54" s="41" t="s">
        <v>492</v>
      </c>
      <c r="O54" s="41" t="s">
        <v>358</v>
      </c>
      <c r="P54" s="41"/>
      <c r="Q54" s="41"/>
      <c r="R54" s="41"/>
      <c r="S54" s="41"/>
      <c r="T54" s="41"/>
      <c r="U54" s="41"/>
      <c r="V54" s="42"/>
    </row>
    <row r="55" spans="1:22" s="113" customFormat="1">
      <c r="A55" s="118" t="s">
        <v>544</v>
      </c>
      <c r="B55" s="41" t="s">
        <v>545</v>
      </c>
      <c r="C55" s="41" t="s">
        <v>546</v>
      </c>
      <c r="D55" s="41" t="s">
        <v>547</v>
      </c>
      <c r="E55" s="41">
        <v>8</v>
      </c>
      <c r="F55" s="41" t="s">
        <v>467</v>
      </c>
      <c r="G55" s="41">
        <v>3</v>
      </c>
      <c r="H55" s="41" t="s">
        <v>548</v>
      </c>
      <c r="I55" s="41" t="s">
        <v>549</v>
      </c>
      <c r="J55" s="41">
        <v>4</v>
      </c>
      <c r="K55" s="41">
        <f t="shared" si="0"/>
        <v>96</v>
      </c>
      <c r="L55" s="41" t="s">
        <v>356</v>
      </c>
      <c r="M55" s="41" t="s">
        <v>550</v>
      </c>
      <c r="N55" s="41" t="s">
        <v>471</v>
      </c>
      <c r="O55" s="41" t="s">
        <v>358</v>
      </c>
      <c r="P55" s="41"/>
      <c r="Q55" s="41"/>
      <c r="R55" s="41"/>
      <c r="S55" s="41"/>
      <c r="T55" s="41"/>
      <c r="U55" s="41" t="s">
        <v>359</v>
      </c>
      <c r="V55" s="42"/>
    </row>
    <row r="56" spans="1:22" s="113" customFormat="1">
      <c r="A56" s="695" t="s">
        <v>551</v>
      </c>
      <c r="B56" s="539" t="s">
        <v>552</v>
      </c>
      <c r="C56" s="41" t="s">
        <v>553</v>
      </c>
      <c r="D56" s="41" t="s">
        <v>554</v>
      </c>
      <c r="E56" s="41">
        <v>9</v>
      </c>
      <c r="F56" s="41" t="s">
        <v>555</v>
      </c>
      <c r="G56" s="41">
        <v>4</v>
      </c>
      <c r="H56" s="41" t="s">
        <v>556</v>
      </c>
      <c r="I56" s="41" t="s">
        <v>557</v>
      </c>
      <c r="J56" s="41">
        <v>5</v>
      </c>
      <c r="K56" s="41">
        <f t="shared" si="0"/>
        <v>180</v>
      </c>
      <c r="L56" s="41" t="s">
        <v>368</v>
      </c>
      <c r="M56" s="41" t="s">
        <v>558</v>
      </c>
      <c r="N56" s="41" t="s">
        <v>559</v>
      </c>
      <c r="O56" s="41" t="s">
        <v>358</v>
      </c>
      <c r="P56" s="41"/>
      <c r="Q56" s="41"/>
      <c r="R56" s="41"/>
      <c r="S56" s="41"/>
      <c r="T56" s="41"/>
      <c r="U56" s="41" t="s">
        <v>359</v>
      </c>
      <c r="V56" s="42"/>
    </row>
    <row r="57" spans="1:22" s="113" customFormat="1">
      <c r="A57" s="695"/>
      <c r="B57" s="539"/>
      <c r="C57" s="47" t="s">
        <v>560</v>
      </c>
      <c r="D57" s="41" t="s">
        <v>554</v>
      </c>
      <c r="E57" s="41">
        <v>9</v>
      </c>
      <c r="F57" s="41" t="s">
        <v>555</v>
      </c>
      <c r="G57" s="41">
        <v>4</v>
      </c>
      <c r="H57" s="41" t="s">
        <v>556</v>
      </c>
      <c r="I57" s="41" t="s">
        <v>561</v>
      </c>
      <c r="J57" s="41">
        <v>5</v>
      </c>
      <c r="K57" s="41">
        <f t="shared" si="0"/>
        <v>180</v>
      </c>
      <c r="L57" s="41" t="s">
        <v>368</v>
      </c>
      <c r="M57" s="41" t="s">
        <v>558</v>
      </c>
      <c r="N57" s="41" t="s">
        <v>559</v>
      </c>
      <c r="O57" s="41" t="s">
        <v>358</v>
      </c>
      <c r="P57" s="41"/>
      <c r="Q57" s="41"/>
      <c r="R57" s="41"/>
      <c r="S57" s="41"/>
      <c r="T57" s="41"/>
      <c r="U57" s="41"/>
      <c r="V57" s="42"/>
    </row>
    <row r="58" spans="1:22" s="113" customFormat="1" ht="28.8">
      <c r="A58" s="695"/>
      <c r="B58" s="539"/>
      <c r="C58" s="41" t="s">
        <v>562</v>
      </c>
      <c r="D58" s="41" t="s">
        <v>554</v>
      </c>
      <c r="E58" s="41">
        <v>9</v>
      </c>
      <c r="F58" s="41" t="s">
        <v>555</v>
      </c>
      <c r="G58" s="41">
        <v>4</v>
      </c>
      <c r="H58" s="41" t="s">
        <v>556</v>
      </c>
      <c r="I58" s="47" t="s">
        <v>563</v>
      </c>
      <c r="J58" s="41">
        <v>5</v>
      </c>
      <c r="K58" s="41">
        <f t="shared" si="0"/>
        <v>180</v>
      </c>
      <c r="L58" s="41" t="s">
        <v>368</v>
      </c>
      <c r="M58" s="41" t="s">
        <v>558</v>
      </c>
      <c r="N58" s="41" t="s">
        <v>559</v>
      </c>
      <c r="O58" s="41" t="s">
        <v>358</v>
      </c>
      <c r="P58" s="41"/>
      <c r="Q58" s="41"/>
      <c r="R58" s="41"/>
      <c r="S58" s="41"/>
      <c r="T58" s="41"/>
      <c r="U58" s="41"/>
      <c r="V58" s="42"/>
    </row>
    <row r="59" spans="1:22" s="113" customFormat="1">
      <c r="A59" s="118" t="s">
        <v>564</v>
      </c>
      <c r="B59" s="41" t="s">
        <v>565</v>
      </c>
      <c r="C59" s="41" t="s">
        <v>566</v>
      </c>
      <c r="D59" s="41" t="s">
        <v>567</v>
      </c>
      <c r="E59" s="41">
        <v>10</v>
      </c>
      <c r="F59" s="41" t="s">
        <v>568</v>
      </c>
      <c r="G59" s="41">
        <v>3</v>
      </c>
      <c r="H59" s="41" t="s">
        <v>569</v>
      </c>
      <c r="I59" s="41" t="s">
        <v>570</v>
      </c>
      <c r="J59" s="41">
        <v>4</v>
      </c>
      <c r="K59" s="41">
        <f t="shared" si="0"/>
        <v>120</v>
      </c>
      <c r="L59" s="41" t="s">
        <v>368</v>
      </c>
      <c r="M59" s="41" t="s">
        <v>571</v>
      </c>
      <c r="N59" s="41" t="s">
        <v>471</v>
      </c>
      <c r="O59" s="41" t="s">
        <v>358</v>
      </c>
      <c r="P59" s="41"/>
      <c r="Q59" s="41"/>
      <c r="R59" s="41"/>
      <c r="S59" s="41"/>
      <c r="T59" s="41"/>
      <c r="U59" s="41" t="s">
        <v>359</v>
      </c>
      <c r="V59" s="42"/>
    </row>
    <row r="60" spans="1:22" s="113" customFormat="1">
      <c r="A60" s="118" t="s">
        <v>572</v>
      </c>
      <c r="B60" s="41" t="s">
        <v>573</v>
      </c>
      <c r="C60" s="41" t="s">
        <v>532</v>
      </c>
      <c r="D60" s="41" t="s">
        <v>574</v>
      </c>
      <c r="E60" s="41">
        <v>8</v>
      </c>
      <c r="F60" s="41" t="s">
        <v>575</v>
      </c>
      <c r="G60" s="41">
        <v>4</v>
      </c>
      <c r="H60" s="41" t="s">
        <v>576</v>
      </c>
      <c r="I60" s="41" t="s">
        <v>549</v>
      </c>
      <c r="J60" s="41">
        <v>4</v>
      </c>
      <c r="K60" s="41">
        <f t="shared" si="0"/>
        <v>128</v>
      </c>
      <c r="L60" s="41" t="s">
        <v>356</v>
      </c>
      <c r="M60" s="41" t="s">
        <v>577</v>
      </c>
      <c r="N60" s="41" t="s">
        <v>492</v>
      </c>
      <c r="O60" s="41" t="s">
        <v>358</v>
      </c>
      <c r="P60" s="41"/>
      <c r="Q60" s="41"/>
      <c r="R60" s="41"/>
      <c r="S60" s="41"/>
      <c r="T60" s="41"/>
      <c r="U60" s="41" t="s">
        <v>359</v>
      </c>
      <c r="V60" s="42"/>
    </row>
    <row r="61" spans="1:22" s="113" customFormat="1">
      <c r="A61" s="118" t="s">
        <v>578</v>
      </c>
      <c r="B61" s="41" t="s">
        <v>579</v>
      </c>
      <c r="C61" s="41" t="s">
        <v>580</v>
      </c>
      <c r="D61" s="41" t="s">
        <v>581</v>
      </c>
      <c r="E61" s="41">
        <v>8</v>
      </c>
      <c r="F61" s="41" t="s">
        <v>467</v>
      </c>
      <c r="G61" s="41">
        <v>3</v>
      </c>
      <c r="H61" s="41" t="s">
        <v>528</v>
      </c>
      <c r="I61" s="41" t="s">
        <v>582</v>
      </c>
      <c r="J61" s="41">
        <v>4</v>
      </c>
      <c r="K61" s="41">
        <f t="shared" si="0"/>
        <v>96</v>
      </c>
      <c r="L61" s="41" t="s">
        <v>356</v>
      </c>
      <c r="M61" s="41" t="s">
        <v>583</v>
      </c>
      <c r="N61" s="41" t="s">
        <v>471</v>
      </c>
      <c r="O61" s="41" t="s">
        <v>358</v>
      </c>
      <c r="P61" s="41"/>
      <c r="Q61" s="41"/>
      <c r="R61" s="41"/>
      <c r="S61" s="41"/>
      <c r="T61" s="41"/>
      <c r="U61" s="41" t="s">
        <v>359</v>
      </c>
      <c r="V61" s="42"/>
    </row>
    <row r="62" spans="1:22" s="113" customFormat="1">
      <c r="A62" s="118" t="s">
        <v>584</v>
      </c>
      <c r="B62" s="41" t="s">
        <v>585</v>
      </c>
      <c r="C62" s="41" t="s">
        <v>586</v>
      </c>
      <c r="D62" s="41" t="s">
        <v>587</v>
      </c>
      <c r="E62" s="41">
        <v>9</v>
      </c>
      <c r="F62" s="41" t="s">
        <v>540</v>
      </c>
      <c r="G62" s="41">
        <v>5</v>
      </c>
      <c r="H62" s="41" t="s">
        <v>588</v>
      </c>
      <c r="I62" s="41" t="s">
        <v>589</v>
      </c>
      <c r="J62" s="41">
        <v>5</v>
      </c>
      <c r="K62" s="41">
        <f t="shared" si="0"/>
        <v>225</v>
      </c>
      <c r="L62" s="41" t="s">
        <v>368</v>
      </c>
      <c r="M62" s="41" t="s">
        <v>590</v>
      </c>
      <c r="N62" s="41" t="s">
        <v>559</v>
      </c>
      <c r="O62" s="41" t="s">
        <v>358</v>
      </c>
      <c r="P62" s="41"/>
      <c r="Q62" s="41"/>
      <c r="R62" s="41"/>
      <c r="S62" s="41"/>
      <c r="T62" s="41"/>
      <c r="U62" s="41" t="s">
        <v>359</v>
      </c>
      <c r="V62" s="42"/>
    </row>
    <row r="63" spans="1:22" s="113" customFormat="1">
      <c r="A63" s="118" t="s">
        <v>591</v>
      </c>
      <c r="B63" s="41" t="s">
        <v>592</v>
      </c>
      <c r="C63" s="41" t="s">
        <v>593</v>
      </c>
      <c r="D63" s="41" t="s">
        <v>594</v>
      </c>
      <c r="E63" s="41">
        <v>9</v>
      </c>
      <c r="F63" s="41" t="s">
        <v>595</v>
      </c>
      <c r="G63" s="41">
        <v>3</v>
      </c>
      <c r="H63" s="41" t="s">
        <v>596</v>
      </c>
      <c r="I63" s="41" t="s">
        <v>597</v>
      </c>
      <c r="J63" s="41">
        <v>5</v>
      </c>
      <c r="K63" s="41">
        <f t="shared" si="0"/>
        <v>135</v>
      </c>
      <c r="L63" s="41" t="s">
        <v>356</v>
      </c>
      <c r="M63" s="41" t="s">
        <v>598</v>
      </c>
      <c r="N63" s="41" t="s">
        <v>492</v>
      </c>
      <c r="O63" s="41" t="s">
        <v>358</v>
      </c>
      <c r="P63" s="41"/>
      <c r="Q63" s="41"/>
      <c r="R63" s="41"/>
      <c r="S63" s="41"/>
      <c r="T63" s="41"/>
      <c r="U63" s="41" t="s">
        <v>359</v>
      </c>
      <c r="V63" s="42"/>
    </row>
    <row r="64" spans="1:22" s="113" customFormat="1">
      <c r="A64" s="118" t="s">
        <v>599</v>
      </c>
      <c r="B64" s="41" t="s">
        <v>490</v>
      </c>
      <c r="C64" s="41" t="s">
        <v>600</v>
      </c>
      <c r="D64" s="41" t="s">
        <v>601</v>
      </c>
      <c r="E64" s="41">
        <v>9</v>
      </c>
      <c r="F64" s="41" t="s">
        <v>527</v>
      </c>
      <c r="G64" s="41">
        <v>3</v>
      </c>
      <c r="H64" s="41" t="s">
        <v>602</v>
      </c>
      <c r="I64" s="41" t="s">
        <v>603</v>
      </c>
      <c r="J64" s="41">
        <v>4</v>
      </c>
      <c r="K64" s="41">
        <f t="shared" si="0"/>
        <v>108</v>
      </c>
      <c r="L64" s="41" t="s">
        <v>368</v>
      </c>
      <c r="M64" s="41" t="s">
        <v>604</v>
      </c>
      <c r="N64" s="41" t="s">
        <v>471</v>
      </c>
      <c r="O64" s="41" t="s">
        <v>358</v>
      </c>
      <c r="P64" s="41"/>
      <c r="Q64" s="41"/>
      <c r="R64" s="41"/>
      <c r="S64" s="41"/>
      <c r="T64" s="41"/>
      <c r="U64" s="41" t="s">
        <v>359</v>
      </c>
      <c r="V64" s="42"/>
    </row>
    <row r="65" spans="1:22" s="113" customFormat="1" ht="28.8">
      <c r="A65" s="695" t="s">
        <v>605</v>
      </c>
      <c r="B65" s="539" t="s">
        <v>606</v>
      </c>
      <c r="C65" s="41" t="s">
        <v>607</v>
      </c>
      <c r="D65" s="41" t="s">
        <v>608</v>
      </c>
      <c r="E65" s="41">
        <v>7</v>
      </c>
      <c r="F65" s="41" t="s">
        <v>609</v>
      </c>
      <c r="G65" s="41">
        <v>4</v>
      </c>
      <c r="H65" s="41" t="s">
        <v>610</v>
      </c>
      <c r="I65" s="47" t="s">
        <v>611</v>
      </c>
      <c r="J65" s="41">
        <v>4</v>
      </c>
      <c r="K65" s="41">
        <f t="shared" si="0"/>
        <v>112</v>
      </c>
      <c r="L65" s="41" t="s">
        <v>368</v>
      </c>
      <c r="M65" s="41" t="s">
        <v>612</v>
      </c>
      <c r="N65" s="41" t="s">
        <v>492</v>
      </c>
      <c r="O65" s="41" t="s">
        <v>358</v>
      </c>
      <c r="P65" s="41"/>
      <c r="Q65" s="41"/>
      <c r="R65" s="41"/>
      <c r="S65" s="41"/>
      <c r="T65" s="41"/>
      <c r="U65" s="41" t="s">
        <v>359</v>
      </c>
      <c r="V65" s="42"/>
    </row>
    <row r="66" spans="1:22" s="113" customFormat="1" ht="28.8">
      <c r="A66" s="695"/>
      <c r="B66" s="539"/>
      <c r="C66" s="41" t="s">
        <v>613</v>
      </c>
      <c r="D66" s="41" t="s">
        <v>614</v>
      </c>
      <c r="E66" s="41">
        <v>7</v>
      </c>
      <c r="F66" s="41" t="s">
        <v>609</v>
      </c>
      <c r="G66" s="41">
        <v>4</v>
      </c>
      <c r="H66" s="41" t="s">
        <v>610</v>
      </c>
      <c r="I66" s="47" t="s">
        <v>611</v>
      </c>
      <c r="J66" s="41">
        <v>4</v>
      </c>
      <c r="K66" s="41">
        <f t="shared" si="0"/>
        <v>112</v>
      </c>
      <c r="L66" s="41" t="s">
        <v>368</v>
      </c>
      <c r="M66" s="41" t="s">
        <v>612</v>
      </c>
      <c r="N66" s="41" t="s">
        <v>492</v>
      </c>
      <c r="O66" s="41" t="s">
        <v>358</v>
      </c>
      <c r="P66" s="41"/>
      <c r="Q66" s="41"/>
      <c r="R66" s="41"/>
      <c r="S66" s="41"/>
      <c r="T66" s="41"/>
      <c r="U66" s="41"/>
      <c r="V66" s="42"/>
    </row>
    <row r="67" spans="1:22" s="113" customFormat="1" ht="28.8">
      <c r="A67" s="695"/>
      <c r="B67" s="539"/>
      <c r="C67" s="41" t="s">
        <v>615</v>
      </c>
      <c r="D67" s="41" t="s">
        <v>608</v>
      </c>
      <c r="E67" s="41">
        <v>7</v>
      </c>
      <c r="F67" s="41" t="s">
        <v>609</v>
      </c>
      <c r="G67" s="41">
        <v>4</v>
      </c>
      <c r="H67" s="41" t="s">
        <v>610</v>
      </c>
      <c r="I67" s="47" t="s">
        <v>611</v>
      </c>
      <c r="J67" s="41">
        <v>4</v>
      </c>
      <c r="K67" s="41">
        <f t="shared" si="0"/>
        <v>112</v>
      </c>
      <c r="L67" s="41" t="s">
        <v>368</v>
      </c>
      <c r="M67" s="41" t="s">
        <v>612</v>
      </c>
      <c r="N67" s="41" t="s">
        <v>492</v>
      </c>
      <c r="O67" s="41" t="s">
        <v>358</v>
      </c>
      <c r="P67" s="41"/>
      <c r="Q67" s="41"/>
      <c r="R67" s="41"/>
      <c r="S67" s="41"/>
      <c r="T67" s="41"/>
      <c r="U67" s="41"/>
      <c r="V67" s="42"/>
    </row>
    <row r="68" spans="1:22" s="113" customFormat="1" ht="28.8">
      <c r="A68" s="695"/>
      <c r="B68" s="539"/>
      <c r="C68" s="41" t="s">
        <v>616</v>
      </c>
      <c r="D68" s="41" t="s">
        <v>614</v>
      </c>
      <c r="E68" s="41">
        <v>7</v>
      </c>
      <c r="F68" s="41" t="s">
        <v>609</v>
      </c>
      <c r="G68" s="41">
        <v>4</v>
      </c>
      <c r="H68" s="41" t="s">
        <v>610</v>
      </c>
      <c r="I68" s="47" t="s">
        <v>611</v>
      </c>
      <c r="J68" s="41">
        <v>4</v>
      </c>
      <c r="K68" s="41">
        <f t="shared" si="0"/>
        <v>112</v>
      </c>
      <c r="L68" s="41" t="s">
        <v>368</v>
      </c>
      <c r="M68" s="41" t="s">
        <v>612</v>
      </c>
      <c r="N68" s="41" t="s">
        <v>492</v>
      </c>
      <c r="O68" s="41" t="s">
        <v>358</v>
      </c>
      <c r="P68" s="41"/>
      <c r="Q68" s="41"/>
      <c r="R68" s="41"/>
      <c r="S68" s="41"/>
      <c r="T68" s="41"/>
      <c r="U68" s="41"/>
      <c r="V68" s="42"/>
    </row>
    <row r="69" spans="1:22" s="113" customFormat="1">
      <c r="A69" s="695" t="s">
        <v>617</v>
      </c>
      <c r="B69" s="539" t="s">
        <v>618</v>
      </c>
      <c r="C69" s="41" t="s">
        <v>619</v>
      </c>
      <c r="D69" s="41" t="s">
        <v>620</v>
      </c>
      <c r="E69" s="41">
        <v>8</v>
      </c>
      <c r="F69" s="41" t="s">
        <v>621</v>
      </c>
      <c r="G69" s="41">
        <v>4</v>
      </c>
      <c r="H69" s="41" t="s">
        <v>622</v>
      </c>
      <c r="I69" s="41" t="s">
        <v>623</v>
      </c>
      <c r="J69" s="41">
        <v>3</v>
      </c>
      <c r="K69" s="41">
        <f t="shared" si="0"/>
        <v>96</v>
      </c>
      <c r="L69" s="41" t="s">
        <v>356</v>
      </c>
      <c r="M69" s="41" t="s">
        <v>624</v>
      </c>
      <c r="N69" s="41" t="s">
        <v>625</v>
      </c>
      <c r="O69" s="41" t="s">
        <v>358</v>
      </c>
      <c r="P69" s="41"/>
      <c r="Q69" s="41"/>
      <c r="R69" s="41"/>
      <c r="S69" s="41"/>
      <c r="T69" s="41"/>
      <c r="U69" s="41" t="s">
        <v>359</v>
      </c>
      <c r="V69" s="42"/>
    </row>
    <row r="70" spans="1:22" s="113" customFormat="1">
      <c r="A70" s="695"/>
      <c r="B70" s="539"/>
      <c r="C70" s="41" t="s">
        <v>626</v>
      </c>
      <c r="D70" s="41" t="s">
        <v>627</v>
      </c>
      <c r="E70" s="41">
        <v>8</v>
      </c>
      <c r="F70" s="41" t="s">
        <v>621</v>
      </c>
      <c r="G70" s="41">
        <v>4</v>
      </c>
      <c r="H70" s="41" t="s">
        <v>622</v>
      </c>
      <c r="I70" s="41" t="s">
        <v>623</v>
      </c>
      <c r="J70" s="41">
        <v>3</v>
      </c>
      <c r="K70" s="41">
        <f t="shared" si="0"/>
        <v>96</v>
      </c>
      <c r="L70" s="41" t="s">
        <v>356</v>
      </c>
      <c r="M70" s="41" t="s">
        <v>624</v>
      </c>
      <c r="N70" s="41" t="s">
        <v>625</v>
      </c>
      <c r="O70" s="41" t="s">
        <v>358</v>
      </c>
      <c r="P70" s="41"/>
      <c r="Q70" s="41"/>
      <c r="R70" s="41"/>
      <c r="S70" s="41"/>
      <c r="T70" s="41"/>
      <c r="U70" s="41"/>
      <c r="V70" s="42"/>
    </row>
    <row r="71" spans="1:22" s="113" customFormat="1">
      <c r="A71" s="695"/>
      <c r="B71" s="539"/>
      <c r="C71" s="41" t="s">
        <v>628</v>
      </c>
      <c r="D71" s="41" t="s">
        <v>620</v>
      </c>
      <c r="E71" s="41">
        <v>8</v>
      </c>
      <c r="F71" s="41" t="s">
        <v>629</v>
      </c>
      <c r="G71" s="41">
        <v>4</v>
      </c>
      <c r="H71" s="41" t="s">
        <v>622</v>
      </c>
      <c r="I71" s="41" t="s">
        <v>630</v>
      </c>
      <c r="J71" s="41">
        <v>3</v>
      </c>
      <c r="K71" s="41">
        <f t="shared" si="0"/>
        <v>96</v>
      </c>
      <c r="L71" s="41" t="s">
        <v>356</v>
      </c>
      <c r="M71" s="41" t="s">
        <v>624</v>
      </c>
      <c r="N71" s="41" t="s">
        <v>625</v>
      </c>
      <c r="O71" s="41" t="s">
        <v>358</v>
      </c>
      <c r="P71" s="41"/>
      <c r="Q71" s="41"/>
      <c r="R71" s="41"/>
      <c r="S71" s="41"/>
      <c r="T71" s="41"/>
      <c r="U71" s="41"/>
      <c r="V71" s="42"/>
    </row>
    <row r="72" spans="1:22" s="113" customFormat="1">
      <c r="A72" s="695"/>
      <c r="B72" s="539"/>
      <c r="C72" s="41" t="s">
        <v>631</v>
      </c>
      <c r="D72" s="41" t="s">
        <v>632</v>
      </c>
      <c r="E72" s="41">
        <v>8</v>
      </c>
      <c r="F72" s="41" t="s">
        <v>633</v>
      </c>
      <c r="G72" s="41">
        <v>4</v>
      </c>
      <c r="H72" s="41" t="s">
        <v>622</v>
      </c>
      <c r="I72" s="41" t="s">
        <v>630</v>
      </c>
      <c r="J72" s="41">
        <v>3</v>
      </c>
      <c r="K72" s="41">
        <f t="shared" si="0"/>
        <v>96</v>
      </c>
      <c r="L72" s="41" t="s">
        <v>356</v>
      </c>
      <c r="M72" s="41" t="s">
        <v>624</v>
      </c>
      <c r="N72" s="41" t="s">
        <v>625</v>
      </c>
      <c r="O72" s="41" t="s">
        <v>358</v>
      </c>
      <c r="P72" s="41"/>
      <c r="Q72" s="41"/>
      <c r="R72" s="41"/>
      <c r="S72" s="41"/>
      <c r="T72" s="41"/>
      <c r="U72" s="41"/>
      <c r="V72" s="42"/>
    </row>
    <row r="73" spans="1:22" s="113" customFormat="1">
      <c r="A73" s="118" t="s">
        <v>634</v>
      </c>
      <c r="B73" s="41" t="s">
        <v>635</v>
      </c>
      <c r="C73" s="41" t="s">
        <v>636</v>
      </c>
      <c r="D73" s="41" t="s">
        <v>601</v>
      </c>
      <c r="E73" s="41">
        <v>9</v>
      </c>
      <c r="F73" s="41" t="s">
        <v>467</v>
      </c>
      <c r="G73" s="41">
        <v>3</v>
      </c>
      <c r="H73" s="41" t="s">
        <v>637</v>
      </c>
      <c r="I73" s="41" t="s">
        <v>638</v>
      </c>
      <c r="J73" s="41">
        <v>4</v>
      </c>
      <c r="K73" s="41">
        <f t="shared" si="0"/>
        <v>108</v>
      </c>
      <c r="L73" s="41" t="s">
        <v>368</v>
      </c>
      <c r="M73" s="41" t="s">
        <v>639</v>
      </c>
      <c r="N73" s="41" t="s">
        <v>471</v>
      </c>
      <c r="O73" s="41" t="s">
        <v>358</v>
      </c>
      <c r="P73" s="41"/>
      <c r="Q73" s="41"/>
      <c r="R73" s="41"/>
      <c r="S73" s="41"/>
      <c r="T73" s="41"/>
      <c r="U73" s="41" t="s">
        <v>359</v>
      </c>
      <c r="V73" s="42"/>
    </row>
    <row r="74" spans="1:22" s="113" customFormat="1">
      <c r="A74" s="118" t="s">
        <v>640</v>
      </c>
      <c r="B74" s="41" t="s">
        <v>641</v>
      </c>
      <c r="C74" s="41" t="s">
        <v>642</v>
      </c>
      <c r="D74" s="41" t="s">
        <v>643</v>
      </c>
      <c r="E74" s="41">
        <v>8</v>
      </c>
      <c r="F74" s="41" t="s">
        <v>644</v>
      </c>
      <c r="G74" s="41">
        <v>3</v>
      </c>
      <c r="H74" s="41" t="s">
        <v>645</v>
      </c>
      <c r="I74" s="41" t="s">
        <v>646</v>
      </c>
      <c r="J74" s="41">
        <v>4</v>
      </c>
      <c r="K74" s="41">
        <f t="shared" si="0"/>
        <v>96</v>
      </c>
      <c r="L74" s="41" t="s">
        <v>356</v>
      </c>
      <c r="M74" s="41" t="s">
        <v>647</v>
      </c>
      <c r="N74" s="41" t="s">
        <v>648</v>
      </c>
      <c r="O74" s="41" t="s">
        <v>358</v>
      </c>
      <c r="P74" s="41"/>
      <c r="Q74" s="41"/>
      <c r="R74" s="41"/>
      <c r="S74" s="41"/>
      <c r="T74" s="41"/>
      <c r="U74" s="41" t="s">
        <v>359</v>
      </c>
      <c r="V74" s="42"/>
    </row>
    <row r="75" spans="1:22" s="113" customFormat="1" ht="14.7" thickBot="1">
      <c r="A75" s="119" t="s">
        <v>649</v>
      </c>
      <c r="B75" s="72" t="s">
        <v>650</v>
      </c>
      <c r="C75" s="72" t="s">
        <v>651</v>
      </c>
      <c r="D75" s="72" t="s">
        <v>652</v>
      </c>
      <c r="E75" s="72">
        <v>9</v>
      </c>
      <c r="F75" s="72" t="s">
        <v>653</v>
      </c>
      <c r="G75" s="72">
        <v>2</v>
      </c>
      <c r="H75" s="72" t="s">
        <v>654</v>
      </c>
      <c r="I75" s="72" t="s">
        <v>655</v>
      </c>
      <c r="J75" s="72">
        <v>3</v>
      </c>
      <c r="K75" s="72">
        <f t="shared" si="0"/>
        <v>54</v>
      </c>
      <c r="L75" s="72" t="s">
        <v>356</v>
      </c>
      <c r="M75" s="72" t="s">
        <v>656</v>
      </c>
      <c r="N75" s="72" t="s">
        <v>648</v>
      </c>
      <c r="O75" s="72" t="s">
        <v>358</v>
      </c>
      <c r="P75" s="72"/>
      <c r="Q75" s="72"/>
      <c r="R75" s="72"/>
      <c r="S75" s="72"/>
      <c r="T75" s="72"/>
      <c r="U75" s="72" t="s">
        <v>359</v>
      </c>
      <c r="V75" s="120"/>
    </row>
  </sheetData>
  <mergeCells count="30">
    <mergeCell ref="A56:A58"/>
    <mergeCell ref="B56:B58"/>
    <mergeCell ref="A65:A68"/>
    <mergeCell ref="B65:B68"/>
    <mergeCell ref="A69:A72"/>
    <mergeCell ref="B69:B72"/>
    <mergeCell ref="A41:A44"/>
    <mergeCell ref="B41:B44"/>
    <mergeCell ref="A45:A48"/>
    <mergeCell ref="B45:B48"/>
    <mergeCell ref="A51:A54"/>
    <mergeCell ref="B51:B54"/>
    <mergeCell ref="A26:A30"/>
    <mergeCell ref="B26:B30"/>
    <mergeCell ref="A31:A34"/>
    <mergeCell ref="B31:B34"/>
    <mergeCell ref="A36:A40"/>
    <mergeCell ref="B36:B40"/>
    <mergeCell ref="A12:A16"/>
    <mergeCell ref="B12:B16"/>
    <mergeCell ref="A17:A21"/>
    <mergeCell ref="B17:B21"/>
    <mergeCell ref="A22:A25"/>
    <mergeCell ref="B22:B25"/>
    <mergeCell ref="A1:V2"/>
    <mergeCell ref="A3:V3"/>
    <mergeCell ref="A4:B4"/>
    <mergeCell ref="C4:V6"/>
    <mergeCell ref="A8:A11"/>
    <mergeCell ref="B8:B11"/>
  </mergeCells>
  <printOptions horizontalCentered="1"/>
  <pageMargins left="0.25" right="0.25" top="0.5" bottom="0.5" header="0.5" footer="0.5"/>
  <pageSetup paperSize="8" scale="55" orientation="landscape" verticalDpi="0" r:id="rId1"/>
  <headerFooter>
    <oddFooter>&amp;LDoc. No. F-ENG-6.1-02 Issue Date: 16-03-2026 Revision No.00&amp;R&amp;P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B6B0-68FB-4ADC-AA11-971BD2083B29}">
  <sheetPr>
    <tabColor rgb="FF92D050"/>
  </sheetPr>
  <dimension ref="B1:S54"/>
  <sheetViews>
    <sheetView tabSelected="1" topLeftCell="A31" zoomScaleNormal="100" workbookViewId="0">
      <selection activeCell="B35" sqref="B35:R39"/>
    </sheetView>
  </sheetViews>
  <sheetFormatPr defaultRowHeight="12.3"/>
  <cols>
    <col min="1" max="1" width="4.47265625" style="341" customWidth="1"/>
    <col min="2" max="2" width="14.3671875" style="341" customWidth="1"/>
    <col min="3" max="3" width="12.05078125" style="341" customWidth="1"/>
    <col min="4" max="4" width="9.05078125" style="341" bestFit="1" customWidth="1"/>
    <col min="5" max="5" width="16.1015625" style="341" customWidth="1"/>
    <col min="6" max="6" width="10.9453125" style="341" customWidth="1"/>
    <col min="7" max="7" width="8.83984375" style="341"/>
    <col min="8" max="8" width="12.83984375" style="341" customWidth="1"/>
    <col min="9" max="9" width="13.1015625" style="341" customWidth="1"/>
    <col min="10" max="10" width="18.26171875" style="341" customWidth="1"/>
    <col min="11" max="11" width="10" style="341" customWidth="1"/>
    <col min="12" max="12" width="8.83984375" style="341"/>
    <col min="13" max="13" width="10.68359375" style="341" customWidth="1"/>
    <col min="14" max="14" width="14.47265625" style="341" customWidth="1"/>
    <col min="15" max="15" width="8.83984375" style="341"/>
    <col min="16" max="16" width="12.05078125" style="341" customWidth="1"/>
    <col min="17" max="17" width="13.1015625" style="341" customWidth="1"/>
    <col min="18" max="18" width="15.15625" style="341" customWidth="1"/>
    <col min="19" max="16384" width="8.83984375" style="341"/>
  </cols>
  <sheetData>
    <row r="1" spans="2:18" ht="12.6" thickBot="1"/>
    <row r="2" spans="2:18" ht="22.5" customHeight="1">
      <c r="B2" s="505" t="s">
        <v>1240</v>
      </c>
      <c r="C2" s="506"/>
      <c r="D2" s="507" t="s">
        <v>1241</v>
      </c>
      <c r="E2" s="507"/>
      <c r="F2" s="507"/>
      <c r="G2" s="507"/>
      <c r="H2" s="507"/>
      <c r="I2" s="507"/>
      <c r="J2" s="507"/>
      <c r="K2" s="507"/>
      <c r="L2" s="507"/>
      <c r="M2" s="507"/>
      <c r="N2" s="507"/>
      <c r="O2" s="507"/>
      <c r="P2" s="507"/>
      <c r="Q2" s="507"/>
      <c r="R2" s="508"/>
    </row>
    <row r="3" spans="2:18" ht="14.1">
      <c r="B3" s="342"/>
      <c r="C3" s="509"/>
      <c r="D3" s="509"/>
      <c r="E3" s="509"/>
      <c r="F3" s="509"/>
      <c r="G3" s="509"/>
      <c r="H3" s="509"/>
      <c r="I3" s="509"/>
      <c r="J3" s="509"/>
      <c r="K3" s="509"/>
      <c r="L3" s="509"/>
      <c r="M3" s="509"/>
      <c r="N3" s="509"/>
      <c r="O3" s="343"/>
      <c r="P3" s="343"/>
      <c r="Q3" s="510" t="s">
        <v>1242</v>
      </c>
      <c r="R3" s="511"/>
    </row>
    <row r="4" spans="2:18" ht="15" customHeight="1">
      <c r="B4" s="344" t="s">
        <v>1382</v>
      </c>
      <c r="C4" s="345"/>
      <c r="D4" s="345"/>
      <c r="E4" s="345"/>
      <c r="F4" s="345"/>
      <c r="G4" s="512"/>
      <c r="H4" s="512"/>
      <c r="I4" s="513"/>
      <c r="J4" s="514" t="s">
        <v>1243</v>
      </c>
      <c r="K4" s="515"/>
      <c r="L4" s="514" t="s">
        <v>1244</v>
      </c>
      <c r="M4" s="515"/>
      <c r="N4" s="516" t="s">
        <v>1385</v>
      </c>
      <c r="O4" s="516"/>
      <c r="P4" s="516"/>
      <c r="Q4" s="516"/>
      <c r="R4" s="517"/>
    </row>
    <row r="5" spans="2:18" ht="15" customHeight="1">
      <c r="B5" s="346"/>
      <c r="C5" s="347"/>
      <c r="D5" s="347"/>
      <c r="E5" s="347"/>
      <c r="F5" s="347"/>
      <c r="G5" s="347"/>
      <c r="H5" s="495"/>
      <c r="I5" s="496"/>
      <c r="J5" s="497">
        <v>46122</v>
      </c>
      <c r="K5" s="498"/>
      <c r="L5" s="499" t="s">
        <v>28</v>
      </c>
      <c r="M5" s="499"/>
      <c r="N5" s="466" t="s">
        <v>1384</v>
      </c>
      <c r="O5" s="466"/>
      <c r="P5" s="466"/>
      <c r="Q5" s="466"/>
      <c r="R5" s="500"/>
    </row>
    <row r="6" spans="2:18">
      <c r="B6" s="349" t="s">
        <v>1245</v>
      </c>
      <c r="C6" s="350"/>
      <c r="D6" s="501" t="s">
        <v>1231</v>
      </c>
      <c r="E6" s="502"/>
      <c r="F6" s="350"/>
      <c r="G6" s="350"/>
      <c r="H6" s="350"/>
      <c r="I6" s="351" t="s">
        <v>1246</v>
      </c>
      <c r="J6" s="352"/>
      <c r="K6" s="463"/>
      <c r="L6" s="464"/>
      <c r="M6" s="350" t="s">
        <v>1247</v>
      </c>
      <c r="N6" s="350"/>
      <c r="O6" s="503"/>
      <c r="P6" s="463"/>
      <c r="Q6" s="463"/>
      <c r="R6" s="504"/>
    </row>
    <row r="7" spans="2:18">
      <c r="B7" s="349" t="s">
        <v>1248</v>
      </c>
      <c r="C7" s="350"/>
      <c r="D7" s="453" t="s">
        <v>1232</v>
      </c>
      <c r="E7" s="454"/>
      <c r="F7" s="350" t="s">
        <v>1249</v>
      </c>
      <c r="G7" s="350"/>
      <c r="H7" s="388" t="s">
        <v>1121</v>
      </c>
      <c r="I7" s="455">
        <v>46299</v>
      </c>
      <c r="J7" s="456"/>
      <c r="K7" s="456"/>
      <c r="L7" s="457"/>
      <c r="M7" s="458" t="s">
        <v>1386</v>
      </c>
      <c r="N7" s="459"/>
      <c r="O7" s="459"/>
      <c r="P7" s="459"/>
      <c r="Q7" s="459"/>
      <c r="R7" s="460"/>
    </row>
    <row r="8" spans="2:18">
      <c r="B8" s="349" t="s">
        <v>1250</v>
      </c>
      <c r="C8" s="350"/>
      <c r="D8" s="453" t="s">
        <v>1383</v>
      </c>
      <c r="E8" s="454"/>
      <c r="F8" s="350" t="s">
        <v>1249</v>
      </c>
      <c r="G8" s="350"/>
      <c r="H8" s="350" t="s">
        <v>1121</v>
      </c>
      <c r="I8" s="351" t="s">
        <v>1251</v>
      </c>
      <c r="J8" s="352"/>
      <c r="K8" s="463"/>
      <c r="L8" s="464"/>
      <c r="M8" s="461"/>
      <c r="N8" s="456"/>
      <c r="O8" s="456"/>
      <c r="P8" s="456"/>
      <c r="Q8" s="456"/>
      <c r="R8" s="462"/>
    </row>
    <row r="9" spans="2:18">
      <c r="B9" s="465" t="s">
        <v>792</v>
      </c>
      <c r="C9" s="466"/>
      <c r="D9" s="467" t="s">
        <v>821</v>
      </c>
      <c r="E9" s="468"/>
      <c r="F9" s="469"/>
      <c r="G9" s="476" t="s">
        <v>1252</v>
      </c>
      <c r="H9" s="476"/>
      <c r="I9" s="477">
        <v>46299</v>
      </c>
      <c r="J9" s="478"/>
      <c r="K9" s="478"/>
      <c r="L9" s="479"/>
      <c r="M9" s="354" t="s">
        <v>1253</v>
      </c>
      <c r="N9" s="480"/>
      <c r="O9" s="481"/>
      <c r="P9" s="481"/>
      <c r="Q9" s="481"/>
      <c r="R9" s="482"/>
    </row>
    <row r="10" spans="2:18">
      <c r="B10" s="465" t="s">
        <v>1254</v>
      </c>
      <c r="C10" s="466"/>
      <c r="D10" s="470"/>
      <c r="E10" s="471"/>
      <c r="F10" s="472"/>
      <c r="G10" s="483" t="s">
        <v>1255</v>
      </c>
      <c r="H10" s="483"/>
      <c r="I10" s="355" t="s">
        <v>1256</v>
      </c>
      <c r="J10" s="356"/>
      <c r="K10" s="485"/>
      <c r="L10" s="486"/>
      <c r="M10" s="487" t="s">
        <v>1387</v>
      </c>
      <c r="N10" s="488"/>
      <c r="O10" s="488"/>
      <c r="P10" s="488"/>
      <c r="Q10" s="488"/>
      <c r="R10" s="489"/>
    </row>
    <row r="11" spans="2:18" ht="12.6" thickBot="1">
      <c r="B11" s="493"/>
      <c r="C11" s="431"/>
      <c r="D11" s="473"/>
      <c r="E11" s="474"/>
      <c r="F11" s="475"/>
      <c r="G11" s="484"/>
      <c r="H11" s="484"/>
      <c r="I11" s="494">
        <v>46299</v>
      </c>
      <c r="J11" s="474"/>
      <c r="K11" s="474"/>
      <c r="L11" s="475"/>
      <c r="M11" s="490"/>
      <c r="N11" s="491"/>
      <c r="O11" s="491"/>
      <c r="P11" s="491"/>
      <c r="Q11" s="491"/>
      <c r="R11" s="492"/>
    </row>
    <row r="12" spans="2:18">
      <c r="B12" s="359" t="s">
        <v>1257</v>
      </c>
      <c r="C12" s="360" t="s">
        <v>1258</v>
      </c>
      <c r="D12" s="410" t="s">
        <v>1259</v>
      </c>
      <c r="E12" s="411"/>
      <c r="F12" s="412"/>
      <c r="G12" s="360"/>
      <c r="H12" s="417" t="s">
        <v>1260</v>
      </c>
      <c r="I12" s="417"/>
      <c r="J12" s="417"/>
      <c r="K12" s="417"/>
      <c r="L12" s="417"/>
      <c r="M12" s="417"/>
      <c r="N12" s="417"/>
      <c r="O12" s="417"/>
      <c r="P12" s="417"/>
      <c r="Q12" s="417"/>
      <c r="R12" s="361"/>
    </row>
    <row r="13" spans="2:18">
      <c r="B13" s="357" t="s">
        <v>1261</v>
      </c>
      <c r="C13" s="358" t="s">
        <v>1262</v>
      </c>
      <c r="D13" s="413"/>
      <c r="E13" s="414"/>
      <c r="F13" s="415"/>
      <c r="G13" s="358" t="s">
        <v>1263</v>
      </c>
      <c r="H13" s="448" t="s">
        <v>1264</v>
      </c>
      <c r="I13" s="449"/>
      <c r="J13" s="358" t="s">
        <v>1265</v>
      </c>
      <c r="K13" s="358"/>
      <c r="L13" s="358"/>
      <c r="M13" s="358"/>
      <c r="N13" s="431" t="s">
        <v>774</v>
      </c>
      <c r="O13" s="431"/>
      <c r="P13" s="358"/>
      <c r="Q13" s="358"/>
      <c r="R13" s="362" t="s">
        <v>1266</v>
      </c>
    </row>
    <row r="14" spans="2:18">
      <c r="B14" s="357" t="s">
        <v>1267</v>
      </c>
      <c r="C14" s="358" t="s">
        <v>1268</v>
      </c>
      <c r="D14" s="416" t="s">
        <v>1393</v>
      </c>
      <c r="E14" s="416" t="s">
        <v>1270</v>
      </c>
      <c r="F14" s="416" t="s">
        <v>223</v>
      </c>
      <c r="G14" s="358" t="s">
        <v>1271</v>
      </c>
      <c r="H14" s="450"/>
      <c r="I14" s="451"/>
      <c r="J14" s="358" t="s">
        <v>1272</v>
      </c>
      <c r="K14" s="358" t="s">
        <v>1273</v>
      </c>
      <c r="L14" s="358" t="s">
        <v>1274</v>
      </c>
      <c r="M14" s="358" t="s">
        <v>1275</v>
      </c>
      <c r="N14" s="431"/>
      <c r="O14" s="431"/>
      <c r="P14" s="358" t="s">
        <v>1276</v>
      </c>
      <c r="Q14" s="358" t="s">
        <v>1277</v>
      </c>
      <c r="R14" s="362" t="s">
        <v>1278</v>
      </c>
    </row>
    <row r="15" spans="2:18">
      <c r="B15" s="357" t="s">
        <v>849</v>
      </c>
      <c r="C15" s="358" t="s">
        <v>1279</v>
      </c>
      <c r="D15" s="417"/>
      <c r="E15" s="417"/>
      <c r="F15" s="417"/>
      <c r="G15" s="358" t="s">
        <v>1280</v>
      </c>
      <c r="H15" s="358" t="s">
        <v>1281</v>
      </c>
      <c r="I15" s="358" t="s">
        <v>1275</v>
      </c>
      <c r="J15" s="358" t="s">
        <v>1282</v>
      </c>
      <c r="K15" s="358" t="s">
        <v>1283</v>
      </c>
      <c r="L15" s="358" t="s">
        <v>1284</v>
      </c>
      <c r="M15" s="358" t="s">
        <v>1285</v>
      </c>
      <c r="N15" s="358" t="s">
        <v>1286</v>
      </c>
      <c r="O15" s="358" t="s">
        <v>739</v>
      </c>
      <c r="P15" s="358" t="s">
        <v>1287</v>
      </c>
      <c r="Q15" s="358" t="s">
        <v>1288</v>
      </c>
      <c r="R15" s="362"/>
    </row>
    <row r="16" spans="2:18" ht="30.6">
      <c r="B16" s="432" t="s">
        <v>1289</v>
      </c>
      <c r="C16" s="433" t="s">
        <v>1290</v>
      </c>
      <c r="D16" s="452">
        <v>1</v>
      </c>
      <c r="E16" s="364" t="s">
        <v>1291</v>
      </c>
      <c r="F16" s="364" t="s">
        <v>1394</v>
      </c>
      <c r="G16" s="364"/>
      <c r="H16" s="364" t="s">
        <v>1292</v>
      </c>
      <c r="I16" s="364" t="s">
        <v>1246</v>
      </c>
      <c r="J16" s="364" t="s">
        <v>1191</v>
      </c>
      <c r="K16" s="364"/>
      <c r="L16" s="364"/>
      <c r="M16" s="364" t="s">
        <v>1293</v>
      </c>
      <c r="N16" s="366">
        <v>1</v>
      </c>
      <c r="O16" s="364" t="s">
        <v>1294</v>
      </c>
      <c r="P16" s="364" t="s">
        <v>1295</v>
      </c>
      <c r="Q16" s="364" t="s">
        <v>1296</v>
      </c>
      <c r="R16" s="367" t="s">
        <v>1297</v>
      </c>
    </row>
    <row r="17" spans="2:18" ht="20.399999999999999">
      <c r="B17" s="432"/>
      <c r="C17" s="433"/>
      <c r="D17" s="452"/>
      <c r="E17" s="364" t="s">
        <v>1298</v>
      </c>
      <c r="F17" s="405" t="s">
        <v>1395</v>
      </c>
      <c r="G17" s="364"/>
      <c r="H17" s="364" t="s">
        <v>1299</v>
      </c>
      <c r="I17" s="364"/>
      <c r="J17" s="364" t="s">
        <v>1300</v>
      </c>
      <c r="K17" s="364"/>
      <c r="L17" s="364" t="s">
        <v>1301</v>
      </c>
      <c r="M17" s="364" t="s">
        <v>1293</v>
      </c>
      <c r="N17" s="366">
        <v>1</v>
      </c>
      <c r="O17" s="364" t="s">
        <v>1294</v>
      </c>
      <c r="P17" s="364" t="s">
        <v>1295</v>
      </c>
      <c r="Q17" s="364" t="s">
        <v>1296</v>
      </c>
      <c r="R17" s="367" t="s">
        <v>1297</v>
      </c>
    </row>
    <row r="18" spans="2:18" ht="20.399999999999999">
      <c r="B18" s="432"/>
      <c r="C18" s="433"/>
      <c r="D18" s="452"/>
      <c r="E18" s="364" t="s">
        <v>1302</v>
      </c>
      <c r="F18" s="418"/>
      <c r="G18" s="364"/>
      <c r="H18" s="364" t="s">
        <v>1299</v>
      </c>
      <c r="I18" s="364"/>
      <c r="J18" s="364" t="s">
        <v>666</v>
      </c>
      <c r="K18" s="364"/>
      <c r="L18" s="364" t="s">
        <v>1303</v>
      </c>
      <c r="M18" s="364" t="s">
        <v>1293</v>
      </c>
      <c r="N18" s="366">
        <v>1</v>
      </c>
      <c r="O18" s="364" t="s">
        <v>1294</v>
      </c>
      <c r="P18" s="364" t="s">
        <v>1295</v>
      </c>
      <c r="Q18" s="364" t="s">
        <v>1296</v>
      </c>
      <c r="R18" s="367" t="s">
        <v>1297</v>
      </c>
    </row>
    <row r="19" spans="2:18" ht="20.399999999999999">
      <c r="B19" s="432"/>
      <c r="C19" s="433"/>
      <c r="D19" s="452"/>
      <c r="E19" s="364" t="s">
        <v>1304</v>
      </c>
      <c r="F19" s="419"/>
      <c r="G19" s="364"/>
      <c r="H19" s="364" t="s">
        <v>1305</v>
      </c>
      <c r="I19" s="364"/>
      <c r="J19" s="364" t="s">
        <v>1306</v>
      </c>
      <c r="K19" s="364"/>
      <c r="L19" s="364"/>
      <c r="M19" s="364" t="s">
        <v>1293</v>
      </c>
      <c r="N19" s="366">
        <v>1</v>
      </c>
      <c r="O19" s="364" t="s">
        <v>1294</v>
      </c>
      <c r="P19" s="364" t="s">
        <v>1295</v>
      </c>
      <c r="Q19" s="364" t="s">
        <v>1296</v>
      </c>
      <c r="R19" s="367" t="s">
        <v>1297</v>
      </c>
    </row>
    <row r="20" spans="2:18" ht="27" customHeight="1">
      <c r="B20" s="363" t="s">
        <v>1307</v>
      </c>
      <c r="C20" s="364" t="s">
        <v>1308</v>
      </c>
      <c r="D20" s="365">
        <v>2</v>
      </c>
      <c r="E20" s="364" t="s">
        <v>1309</v>
      </c>
      <c r="F20" s="364"/>
      <c r="G20" s="364"/>
      <c r="H20" s="364" t="s">
        <v>1310</v>
      </c>
      <c r="I20" s="364"/>
      <c r="J20" s="364" t="s">
        <v>1310</v>
      </c>
      <c r="K20" s="364"/>
      <c r="L20" s="364"/>
      <c r="M20" s="364" t="s">
        <v>1293</v>
      </c>
      <c r="N20" s="366">
        <v>1</v>
      </c>
      <c r="O20" s="364" t="s">
        <v>1311</v>
      </c>
      <c r="P20" s="364" t="s">
        <v>1295</v>
      </c>
      <c r="Q20" s="364" t="s">
        <v>227</v>
      </c>
      <c r="R20" s="367" t="s">
        <v>1146</v>
      </c>
    </row>
    <row r="21" spans="2:18" ht="20.399999999999999">
      <c r="B21" s="432" t="s">
        <v>1312</v>
      </c>
      <c r="C21" s="405" t="s">
        <v>1313</v>
      </c>
      <c r="D21" s="433">
        <v>3</v>
      </c>
      <c r="E21" s="364" t="s">
        <v>1314</v>
      </c>
      <c r="F21" s="364"/>
      <c r="G21" s="364"/>
      <c r="H21" s="364" t="s">
        <v>1315</v>
      </c>
      <c r="I21" s="364"/>
      <c r="J21" s="364" t="s">
        <v>1316</v>
      </c>
      <c r="K21" s="364"/>
      <c r="L21" s="364"/>
      <c r="M21" s="364" t="s">
        <v>1317</v>
      </c>
      <c r="N21" s="366">
        <v>1</v>
      </c>
      <c r="O21" s="364" t="s">
        <v>1311</v>
      </c>
      <c r="P21" s="364" t="s">
        <v>1269</v>
      </c>
      <c r="Q21" s="364" t="s">
        <v>1318</v>
      </c>
      <c r="R21" s="367" t="s">
        <v>1297</v>
      </c>
    </row>
    <row r="22" spans="2:18" ht="20.399999999999999">
      <c r="B22" s="432"/>
      <c r="C22" s="418"/>
      <c r="D22" s="433"/>
      <c r="E22" s="364" t="s">
        <v>1319</v>
      </c>
      <c r="F22" s="364"/>
      <c r="G22" s="364"/>
      <c r="H22" s="364" t="s">
        <v>1305</v>
      </c>
      <c r="I22" s="364"/>
      <c r="J22" s="364" t="s">
        <v>1320</v>
      </c>
      <c r="K22" s="364"/>
      <c r="L22" s="364"/>
      <c r="M22" s="364" t="s">
        <v>1321</v>
      </c>
      <c r="N22" s="366" t="s">
        <v>1322</v>
      </c>
      <c r="O22" s="364" t="s">
        <v>1311</v>
      </c>
      <c r="P22" s="364" t="s">
        <v>1269</v>
      </c>
      <c r="Q22" s="368" t="s">
        <v>1323</v>
      </c>
      <c r="R22" s="367" t="s">
        <v>1297</v>
      </c>
    </row>
    <row r="23" spans="2:18" ht="20.399999999999999">
      <c r="B23" s="432"/>
      <c r="C23" s="419"/>
      <c r="D23" s="433"/>
      <c r="E23" s="364"/>
      <c r="F23" s="364" t="s">
        <v>1324</v>
      </c>
      <c r="G23" s="364"/>
      <c r="H23" s="368" t="s">
        <v>1325</v>
      </c>
      <c r="I23" s="364"/>
      <c r="J23" s="368" t="s">
        <v>1325</v>
      </c>
      <c r="K23" s="364"/>
      <c r="L23" s="364"/>
      <c r="M23" s="364" t="s">
        <v>1326</v>
      </c>
      <c r="N23" s="366" t="s">
        <v>1327</v>
      </c>
      <c r="O23" s="366" t="s">
        <v>1328</v>
      </c>
      <c r="P23" s="364" t="s">
        <v>1269</v>
      </c>
      <c r="Q23" s="368" t="s">
        <v>1329</v>
      </c>
      <c r="R23" s="367" t="s">
        <v>1146</v>
      </c>
    </row>
    <row r="24" spans="2:18" ht="30.6">
      <c r="B24" s="363" t="s">
        <v>1330</v>
      </c>
      <c r="C24" s="364"/>
      <c r="D24" s="365">
        <v>4</v>
      </c>
      <c r="E24" s="364" t="s">
        <v>1291</v>
      </c>
      <c r="F24" s="364"/>
      <c r="G24" s="364"/>
      <c r="H24" s="364" t="s">
        <v>1331</v>
      </c>
      <c r="I24" s="364"/>
      <c r="J24" s="364" t="s">
        <v>1191</v>
      </c>
      <c r="K24" s="364"/>
      <c r="L24" s="364"/>
      <c r="M24" s="364" t="s">
        <v>1326</v>
      </c>
      <c r="N24" s="366">
        <v>1</v>
      </c>
      <c r="O24" s="364" t="s">
        <v>1311</v>
      </c>
      <c r="P24" s="364" t="s">
        <v>1269</v>
      </c>
      <c r="Q24" s="364" t="s">
        <v>1329</v>
      </c>
      <c r="R24" s="367" t="s">
        <v>1146</v>
      </c>
    </row>
    <row r="25" spans="2:18" ht="30.9" customHeight="1">
      <c r="B25" s="403" t="s">
        <v>1332</v>
      </c>
      <c r="C25" s="364" t="s">
        <v>1388</v>
      </c>
      <c r="D25" s="407">
        <v>5</v>
      </c>
      <c r="E25" s="364" t="s">
        <v>1333</v>
      </c>
      <c r="F25" s="364" t="s">
        <v>1324</v>
      </c>
      <c r="G25" s="364"/>
      <c r="H25" s="364" t="s">
        <v>158</v>
      </c>
      <c r="I25" s="364"/>
      <c r="J25" s="364" t="s">
        <v>1334</v>
      </c>
      <c r="K25" s="364"/>
      <c r="L25" s="364"/>
      <c r="M25" s="364" t="s">
        <v>1317</v>
      </c>
      <c r="N25" s="366">
        <v>1</v>
      </c>
      <c r="O25" s="364" t="s">
        <v>1311</v>
      </c>
      <c r="P25" s="364" t="s">
        <v>1295</v>
      </c>
      <c r="Q25" s="364" t="s">
        <v>1329</v>
      </c>
      <c r="R25" s="367" t="s">
        <v>1146</v>
      </c>
    </row>
    <row r="26" spans="2:18" ht="30.9" customHeight="1">
      <c r="B26" s="443"/>
      <c r="C26" s="364" t="s">
        <v>1389</v>
      </c>
      <c r="D26" s="408"/>
      <c r="E26" s="364" t="s">
        <v>1333</v>
      </c>
      <c r="F26" s="364" t="s">
        <v>1324</v>
      </c>
      <c r="G26" s="364"/>
      <c r="H26" s="364" t="s">
        <v>158</v>
      </c>
      <c r="I26" s="364"/>
      <c r="J26" s="364" t="s">
        <v>1334</v>
      </c>
      <c r="K26" s="364"/>
      <c r="L26" s="364"/>
      <c r="M26" s="364" t="s">
        <v>1317</v>
      </c>
      <c r="N26" s="366">
        <v>1</v>
      </c>
      <c r="O26" s="364" t="s">
        <v>1311</v>
      </c>
      <c r="P26" s="364" t="s">
        <v>1295</v>
      </c>
      <c r="Q26" s="364" t="s">
        <v>1329</v>
      </c>
      <c r="R26" s="367" t="s">
        <v>1146</v>
      </c>
    </row>
    <row r="27" spans="2:18" ht="30.9" customHeight="1">
      <c r="B27" s="444"/>
      <c r="C27" s="364" t="s">
        <v>1390</v>
      </c>
      <c r="D27" s="409"/>
      <c r="E27" s="364" t="s">
        <v>1333</v>
      </c>
      <c r="F27" s="364" t="s">
        <v>1324</v>
      </c>
      <c r="G27" s="364"/>
      <c r="H27" s="364" t="s">
        <v>158</v>
      </c>
      <c r="I27" s="364"/>
      <c r="J27" s="364" t="s">
        <v>1334</v>
      </c>
      <c r="K27" s="364"/>
      <c r="L27" s="364"/>
      <c r="M27" s="364" t="s">
        <v>1317</v>
      </c>
      <c r="N27" s="366">
        <v>1</v>
      </c>
      <c r="O27" s="364" t="s">
        <v>1311</v>
      </c>
      <c r="P27" s="364" t="s">
        <v>1295</v>
      </c>
      <c r="Q27" s="364" t="s">
        <v>1329</v>
      </c>
      <c r="R27" s="367" t="s">
        <v>1146</v>
      </c>
    </row>
    <row r="28" spans="2:18" ht="30.9" customHeight="1">
      <c r="B28" s="363" t="s">
        <v>1378</v>
      </c>
      <c r="C28" s="364"/>
      <c r="D28" s="364">
        <v>6</v>
      </c>
      <c r="E28" s="364" t="s">
        <v>1340</v>
      </c>
      <c r="F28" s="389" t="s">
        <v>1391</v>
      </c>
      <c r="G28" s="389"/>
      <c r="H28" s="364" t="s">
        <v>158</v>
      </c>
      <c r="I28" s="390"/>
      <c r="J28" s="364" t="s">
        <v>1392</v>
      </c>
      <c r="K28" s="364"/>
      <c r="L28" s="391"/>
      <c r="M28" s="364" t="s">
        <v>1293</v>
      </c>
      <c r="N28" s="366" t="s">
        <v>1341</v>
      </c>
      <c r="O28" s="364" t="s">
        <v>1311</v>
      </c>
      <c r="P28" s="364" t="s">
        <v>1342</v>
      </c>
      <c r="Q28" s="364" t="s">
        <v>1343</v>
      </c>
      <c r="R28" s="370" t="s">
        <v>1146</v>
      </c>
    </row>
    <row r="29" spans="2:18" ht="47.25" customHeight="1">
      <c r="B29" s="363" t="s">
        <v>1467</v>
      </c>
      <c r="C29" s="364" t="s">
        <v>1335</v>
      </c>
      <c r="D29" s="364">
        <v>7</v>
      </c>
      <c r="E29" s="364" t="s">
        <v>1336</v>
      </c>
      <c r="F29" s="364" t="s">
        <v>1324</v>
      </c>
      <c r="G29" s="364"/>
      <c r="H29" s="364" t="s">
        <v>1305</v>
      </c>
      <c r="I29" s="364"/>
      <c r="J29" s="369" t="s">
        <v>1337</v>
      </c>
      <c r="K29" s="364"/>
      <c r="L29" s="364"/>
      <c r="M29" s="364" t="s">
        <v>1338</v>
      </c>
      <c r="N29" s="366" t="s">
        <v>1294</v>
      </c>
      <c r="O29" s="364" t="s">
        <v>1322</v>
      </c>
      <c r="P29" s="364" t="s">
        <v>1295</v>
      </c>
      <c r="Q29" s="364" t="s">
        <v>1305</v>
      </c>
      <c r="R29" s="370" t="s">
        <v>1146</v>
      </c>
    </row>
    <row r="30" spans="2:18" ht="34.5" customHeight="1">
      <c r="B30" s="363" t="s">
        <v>1339</v>
      </c>
      <c r="C30" s="364"/>
      <c r="D30" s="364">
        <v>8</v>
      </c>
      <c r="E30" s="364" t="s">
        <v>1340</v>
      </c>
      <c r="F30" s="389" t="s">
        <v>1391</v>
      </c>
      <c r="G30" s="389"/>
      <c r="H30" s="364" t="s">
        <v>158</v>
      </c>
      <c r="I30" s="390"/>
      <c r="J30" s="364" t="s">
        <v>1392</v>
      </c>
      <c r="K30" s="364"/>
      <c r="L30" s="391"/>
      <c r="M30" s="364" t="s">
        <v>1293</v>
      </c>
      <c r="N30" s="366" t="s">
        <v>1341</v>
      </c>
      <c r="O30" s="364" t="s">
        <v>1311</v>
      </c>
      <c r="P30" s="364" t="s">
        <v>1342</v>
      </c>
      <c r="Q30" s="364" t="s">
        <v>1343</v>
      </c>
      <c r="R30" s="370" t="s">
        <v>1146</v>
      </c>
    </row>
    <row r="31" spans="2:18" ht="34.5" customHeight="1">
      <c r="B31" s="363" t="s">
        <v>1376</v>
      </c>
      <c r="C31" s="364" t="s">
        <v>1335</v>
      </c>
      <c r="D31" s="364">
        <v>9</v>
      </c>
      <c r="E31" s="364" t="s">
        <v>1336</v>
      </c>
      <c r="F31" s="364" t="s">
        <v>1324</v>
      </c>
      <c r="G31" s="364"/>
      <c r="H31" s="364" t="s">
        <v>1305</v>
      </c>
      <c r="I31" s="364"/>
      <c r="J31" s="369" t="s">
        <v>1337</v>
      </c>
      <c r="K31" s="364"/>
      <c r="L31" s="364"/>
      <c r="M31" s="364" t="s">
        <v>1338</v>
      </c>
      <c r="N31" s="366" t="s">
        <v>1294</v>
      </c>
      <c r="O31" s="364" t="s">
        <v>1322</v>
      </c>
      <c r="P31" s="364" t="s">
        <v>1295</v>
      </c>
      <c r="Q31" s="364" t="s">
        <v>1305</v>
      </c>
      <c r="R31" s="370" t="s">
        <v>1146</v>
      </c>
    </row>
    <row r="32" spans="2:18" ht="34.5" customHeight="1">
      <c r="B32" s="363" t="s">
        <v>1378</v>
      </c>
      <c r="C32" s="364"/>
      <c r="D32" s="364">
        <v>10</v>
      </c>
      <c r="E32" s="364" t="s">
        <v>1340</v>
      </c>
      <c r="F32" s="389" t="s">
        <v>1391</v>
      </c>
      <c r="G32" s="389"/>
      <c r="H32" s="364" t="s">
        <v>158</v>
      </c>
      <c r="I32" s="390"/>
      <c r="J32" s="364" t="s">
        <v>1392</v>
      </c>
      <c r="K32" s="364"/>
      <c r="L32" s="391"/>
      <c r="M32" s="364" t="s">
        <v>1293</v>
      </c>
      <c r="N32" s="366" t="s">
        <v>1341</v>
      </c>
      <c r="O32" s="364" t="s">
        <v>1311</v>
      </c>
      <c r="P32" s="364" t="s">
        <v>1342</v>
      </c>
      <c r="Q32" s="364" t="s">
        <v>1343</v>
      </c>
      <c r="R32" s="370" t="s">
        <v>1146</v>
      </c>
    </row>
    <row r="33" spans="2:19" ht="34.5" customHeight="1">
      <c r="B33" s="398" t="s">
        <v>1377</v>
      </c>
      <c r="C33" s="364" t="s">
        <v>1379</v>
      </c>
      <c r="D33" s="364">
        <v>11</v>
      </c>
      <c r="E33" s="364" t="s">
        <v>1336</v>
      </c>
      <c r="F33" s="364" t="s">
        <v>1380</v>
      </c>
      <c r="G33" s="364"/>
      <c r="H33" s="364" t="s">
        <v>1381</v>
      </c>
      <c r="I33" s="364"/>
      <c r="J33" s="369" t="s">
        <v>1337</v>
      </c>
      <c r="K33" s="364"/>
      <c r="L33" s="364"/>
      <c r="M33" s="364" t="s">
        <v>1338</v>
      </c>
      <c r="N33" s="366" t="s">
        <v>1294</v>
      </c>
      <c r="O33" s="364" t="s">
        <v>1322</v>
      </c>
      <c r="P33" s="364" t="s">
        <v>1295</v>
      </c>
      <c r="Q33" s="364" t="s">
        <v>1305</v>
      </c>
      <c r="R33" s="370" t="s">
        <v>1146</v>
      </c>
    </row>
    <row r="34" spans="2:19" ht="34.5" customHeight="1">
      <c r="B34" s="363" t="s">
        <v>1378</v>
      </c>
      <c r="C34" s="364"/>
      <c r="D34" s="364">
        <v>12</v>
      </c>
      <c r="E34" s="364" t="s">
        <v>1340</v>
      </c>
      <c r="F34" s="389" t="s">
        <v>1391</v>
      </c>
      <c r="G34" s="389"/>
      <c r="H34" s="364" t="s">
        <v>158</v>
      </c>
      <c r="I34" s="390"/>
      <c r="J34" s="364" t="s">
        <v>1392</v>
      </c>
      <c r="K34" s="364"/>
      <c r="L34" s="391"/>
      <c r="M34" s="364" t="s">
        <v>1293</v>
      </c>
      <c r="N34" s="366" t="s">
        <v>1341</v>
      </c>
      <c r="O34" s="364" t="s">
        <v>1311</v>
      </c>
      <c r="P34" s="364" t="s">
        <v>1342</v>
      </c>
      <c r="Q34" s="364" t="s">
        <v>1343</v>
      </c>
      <c r="R34" s="370" t="s">
        <v>1146</v>
      </c>
    </row>
    <row r="35" spans="2:19" ht="27" customHeight="1">
      <c r="B35" s="371" t="s">
        <v>1344</v>
      </c>
      <c r="C35" s="372" t="s">
        <v>1345</v>
      </c>
      <c r="D35" s="373">
        <v>13</v>
      </c>
      <c r="E35" s="372" t="s">
        <v>1346</v>
      </c>
      <c r="F35" s="960" t="s">
        <v>1468</v>
      </c>
      <c r="G35" s="372"/>
      <c r="H35" s="374" t="s">
        <v>1469</v>
      </c>
      <c r="I35" s="372"/>
      <c r="J35" s="372" t="s">
        <v>1396</v>
      </c>
      <c r="K35" s="372"/>
      <c r="L35" s="372"/>
      <c r="M35" s="372" t="s">
        <v>1326</v>
      </c>
      <c r="N35" s="378" t="s">
        <v>1470</v>
      </c>
      <c r="O35" s="374" t="s">
        <v>1322</v>
      </c>
      <c r="P35" s="376" t="s">
        <v>1347</v>
      </c>
      <c r="Q35" s="364" t="s">
        <v>1329</v>
      </c>
      <c r="R35" s="377" t="s">
        <v>1146</v>
      </c>
    </row>
    <row r="36" spans="2:19" ht="30.75" customHeight="1">
      <c r="B36" s="434" t="s">
        <v>127</v>
      </c>
      <c r="C36" s="437" t="s">
        <v>1348</v>
      </c>
      <c r="D36" s="440">
        <v>14</v>
      </c>
      <c r="E36" s="374" t="s">
        <v>1291</v>
      </c>
      <c r="F36" s="960" t="s">
        <v>1468</v>
      </c>
      <c r="G36" s="374"/>
      <c r="H36" s="374" t="s">
        <v>1349</v>
      </c>
      <c r="I36" s="374"/>
      <c r="J36" s="374" t="s">
        <v>1191</v>
      </c>
      <c r="K36" s="374"/>
      <c r="L36" s="374"/>
      <c r="M36" s="374" t="s">
        <v>1293</v>
      </c>
      <c r="N36" s="375">
        <v>1</v>
      </c>
      <c r="O36" s="364" t="s">
        <v>1311</v>
      </c>
      <c r="P36" s="374" t="s">
        <v>1269</v>
      </c>
      <c r="Q36" s="372"/>
      <c r="R36" s="379" t="s">
        <v>1146</v>
      </c>
      <c r="S36" s="380"/>
    </row>
    <row r="37" spans="2:19" ht="30.75" customHeight="1">
      <c r="B37" s="435"/>
      <c r="C37" s="438"/>
      <c r="D37" s="441"/>
      <c r="E37" s="374" t="s">
        <v>1471</v>
      </c>
      <c r="F37" s="960" t="s">
        <v>1468</v>
      </c>
      <c r="G37" s="374"/>
      <c r="H37" s="374" t="s">
        <v>1397</v>
      </c>
      <c r="I37" s="374"/>
      <c r="J37" s="374" t="s">
        <v>1398</v>
      </c>
      <c r="K37" s="374"/>
      <c r="L37" s="374"/>
      <c r="M37" s="374" t="s">
        <v>1293</v>
      </c>
      <c r="N37" s="378" t="s">
        <v>1470</v>
      </c>
      <c r="O37" s="374" t="s">
        <v>1322</v>
      </c>
      <c r="P37" s="374" t="s">
        <v>1269</v>
      </c>
      <c r="Q37" s="372"/>
      <c r="R37" s="379" t="s">
        <v>1146</v>
      </c>
      <c r="S37" s="380"/>
    </row>
    <row r="38" spans="2:19" ht="30.75" customHeight="1">
      <c r="B38" s="435"/>
      <c r="C38" s="438"/>
      <c r="D38" s="441"/>
      <c r="E38" s="374" t="s">
        <v>1350</v>
      </c>
      <c r="F38" s="960" t="s">
        <v>1468</v>
      </c>
      <c r="G38" s="374"/>
      <c r="H38" s="374" t="s">
        <v>1472</v>
      </c>
      <c r="I38" s="374"/>
      <c r="J38" s="374" t="s">
        <v>1351</v>
      </c>
      <c r="K38" s="374"/>
      <c r="L38" s="374" t="s">
        <v>1352</v>
      </c>
      <c r="M38" s="374" t="s">
        <v>1293</v>
      </c>
      <c r="N38" s="378" t="s">
        <v>1294</v>
      </c>
      <c r="O38" s="374" t="s">
        <v>1322</v>
      </c>
      <c r="P38" s="374" t="s">
        <v>1295</v>
      </c>
      <c r="Q38" s="368" t="s">
        <v>1323</v>
      </c>
      <c r="R38" s="379" t="s">
        <v>1146</v>
      </c>
      <c r="S38" s="380"/>
    </row>
    <row r="39" spans="2:19" ht="30.6">
      <c r="B39" s="436"/>
      <c r="C39" s="439"/>
      <c r="D39" s="442"/>
      <c r="E39" s="374" t="s">
        <v>1473</v>
      </c>
      <c r="F39" s="960" t="s">
        <v>1468</v>
      </c>
      <c r="G39" s="961"/>
      <c r="H39" s="374" t="s">
        <v>1472</v>
      </c>
      <c r="I39" s="962"/>
      <c r="J39" s="374" t="s">
        <v>1474</v>
      </c>
      <c r="K39" s="374"/>
      <c r="L39" s="963"/>
      <c r="M39" s="374" t="s">
        <v>1293</v>
      </c>
      <c r="N39" s="378" t="s">
        <v>1470</v>
      </c>
      <c r="O39" s="374" t="s">
        <v>1322</v>
      </c>
      <c r="P39" s="374" t="s">
        <v>1269</v>
      </c>
      <c r="Q39" s="372"/>
      <c r="R39" s="379" t="s">
        <v>1146</v>
      </c>
      <c r="S39" s="380"/>
    </row>
    <row r="40" spans="2:19" ht="30.6">
      <c r="B40" s="381" t="s">
        <v>1353</v>
      </c>
      <c r="C40" s="382" t="s">
        <v>1354</v>
      </c>
      <c r="D40" s="383">
        <v>15</v>
      </c>
      <c r="E40" s="372" t="s">
        <v>1353</v>
      </c>
      <c r="F40" s="389" t="s">
        <v>1391</v>
      </c>
      <c r="G40" s="389"/>
      <c r="H40" s="364" t="s">
        <v>158</v>
      </c>
      <c r="I40" s="390"/>
      <c r="J40" s="364" t="s">
        <v>1392</v>
      </c>
      <c r="K40" s="364"/>
      <c r="L40" s="391"/>
      <c r="M40" s="384" t="s">
        <v>1293</v>
      </c>
      <c r="N40" s="375" t="s">
        <v>1294</v>
      </c>
      <c r="O40" s="372" t="s">
        <v>1322</v>
      </c>
      <c r="P40" s="372" t="s">
        <v>1295</v>
      </c>
      <c r="Q40" s="372" t="s">
        <v>1355</v>
      </c>
      <c r="R40" s="377" t="s">
        <v>1146</v>
      </c>
    </row>
    <row r="41" spans="2:19" ht="39.6" customHeight="1">
      <c r="B41" s="403" t="s">
        <v>1356</v>
      </c>
      <c r="C41" s="405" t="s">
        <v>1357</v>
      </c>
      <c r="D41" s="405">
        <v>16</v>
      </c>
      <c r="E41" s="396" t="s">
        <v>1399</v>
      </c>
      <c r="F41" s="396" t="s">
        <v>1401</v>
      </c>
      <c r="G41" s="393"/>
      <c r="H41" s="394" t="s">
        <v>1403</v>
      </c>
      <c r="I41" s="394"/>
      <c r="J41" s="394" t="s">
        <v>1191</v>
      </c>
      <c r="K41" s="364"/>
      <c r="L41" s="391"/>
      <c r="M41" s="395" t="s">
        <v>1404</v>
      </c>
      <c r="N41" s="366" t="s">
        <v>1341</v>
      </c>
      <c r="O41" s="364" t="s">
        <v>1311</v>
      </c>
      <c r="P41" s="364" t="s">
        <v>1342</v>
      </c>
      <c r="Q41" s="364" t="s">
        <v>1343</v>
      </c>
      <c r="R41" s="370" t="s">
        <v>1146</v>
      </c>
    </row>
    <row r="42" spans="2:19" ht="33.9" customHeight="1" thickBot="1">
      <c r="B42" s="404"/>
      <c r="C42" s="406"/>
      <c r="D42" s="406"/>
      <c r="E42" s="397" t="s">
        <v>1400</v>
      </c>
      <c r="F42" s="397" t="s">
        <v>1402</v>
      </c>
      <c r="G42" s="392"/>
      <c r="H42" s="394" t="s">
        <v>1403</v>
      </c>
      <c r="I42" s="394"/>
      <c r="J42" s="394" t="s">
        <v>1191</v>
      </c>
      <c r="K42" s="364"/>
      <c r="L42" s="391"/>
      <c r="M42" s="395" t="s">
        <v>1404</v>
      </c>
      <c r="N42" s="366" t="s">
        <v>1341</v>
      </c>
      <c r="O42" s="364" t="s">
        <v>1311</v>
      </c>
      <c r="P42" s="364" t="s">
        <v>1342</v>
      </c>
      <c r="Q42" s="364" t="s">
        <v>1343</v>
      </c>
      <c r="R42" s="370" t="s">
        <v>1146</v>
      </c>
    </row>
    <row r="43" spans="2:19">
      <c r="B43" s="445" t="s">
        <v>1358</v>
      </c>
      <c r="C43" s="446"/>
      <c r="D43" s="446"/>
      <c r="E43" s="446"/>
      <c r="F43" s="446" t="s">
        <v>1359</v>
      </c>
      <c r="G43" s="446"/>
      <c r="H43" s="446"/>
      <c r="I43" s="446"/>
      <c r="J43" s="446" t="s">
        <v>1360</v>
      </c>
      <c r="K43" s="446"/>
      <c r="L43" s="446"/>
      <c r="M43" s="446"/>
      <c r="N43" s="446"/>
      <c r="O43" s="446" t="s">
        <v>1361</v>
      </c>
      <c r="P43" s="446"/>
      <c r="Q43" s="447" t="s">
        <v>1362</v>
      </c>
      <c r="R43" s="429" t="s">
        <v>1363</v>
      </c>
    </row>
    <row r="44" spans="2:19">
      <c r="B44" s="353" t="s">
        <v>1364</v>
      </c>
      <c r="C44" s="358"/>
      <c r="D44" s="358"/>
      <c r="E44" s="358"/>
      <c r="F44" s="431" t="s">
        <v>1365</v>
      </c>
      <c r="G44" s="431"/>
      <c r="H44" s="431" t="s">
        <v>792</v>
      </c>
      <c r="I44" s="431"/>
      <c r="J44" s="348" t="s">
        <v>1366</v>
      </c>
      <c r="K44" s="358"/>
      <c r="L44" s="358"/>
      <c r="M44" s="358"/>
      <c r="N44" s="358"/>
      <c r="O44" s="431"/>
      <c r="P44" s="431"/>
      <c r="Q44" s="417"/>
      <c r="R44" s="430"/>
    </row>
    <row r="45" spans="2:19">
      <c r="B45" s="353" t="s">
        <v>1367</v>
      </c>
      <c r="C45" s="358"/>
      <c r="D45" s="358"/>
      <c r="E45" s="358"/>
      <c r="F45" s="358"/>
      <c r="G45" s="358"/>
      <c r="H45" s="358"/>
      <c r="I45" s="358" t="s">
        <v>1368</v>
      </c>
      <c r="J45" s="348" t="s">
        <v>1369</v>
      </c>
      <c r="K45" s="358"/>
      <c r="L45" s="358"/>
      <c r="M45" s="358"/>
      <c r="N45" s="358"/>
      <c r="O45" s="420" t="s">
        <v>128</v>
      </c>
      <c r="P45" s="421"/>
      <c r="Q45" s="385" t="s">
        <v>138</v>
      </c>
      <c r="R45" s="385" t="s">
        <v>129</v>
      </c>
    </row>
    <row r="46" spans="2:19">
      <c r="B46" s="353" t="s">
        <v>1370</v>
      </c>
      <c r="C46" s="358"/>
      <c r="D46" s="358"/>
      <c r="E46" s="358"/>
      <c r="F46" s="358"/>
      <c r="G46" s="358"/>
      <c r="H46" s="358"/>
      <c r="I46" s="358" t="s">
        <v>1371</v>
      </c>
      <c r="J46" s="348" t="s">
        <v>1372</v>
      </c>
      <c r="K46" s="358"/>
      <c r="L46" s="358"/>
      <c r="M46" s="358"/>
      <c r="N46" s="358"/>
      <c r="O46" s="422"/>
      <c r="P46" s="422"/>
      <c r="Q46" s="422"/>
      <c r="R46" s="423"/>
    </row>
    <row r="47" spans="2:19">
      <c r="B47" s="353" t="s">
        <v>1373</v>
      </c>
      <c r="C47" s="358"/>
      <c r="D47" s="358"/>
      <c r="E47" s="358"/>
      <c r="F47" s="358"/>
      <c r="G47" s="358"/>
      <c r="H47" s="358"/>
      <c r="I47" s="358"/>
      <c r="J47" s="348" t="s">
        <v>1374</v>
      </c>
      <c r="K47" s="358"/>
      <c r="L47" s="358"/>
      <c r="M47" s="358"/>
      <c r="N47" s="358"/>
      <c r="O47" s="386"/>
      <c r="P47" s="386"/>
      <c r="Q47" s="386"/>
      <c r="R47" s="385"/>
    </row>
    <row r="48" spans="2:19" ht="12.6" thickBot="1">
      <c r="B48" s="424" t="str">
        <f>N4</f>
        <v>CONTROL PLAN NO.  : IE/CP/TLD-NBL/1170750</v>
      </c>
      <c r="C48" s="425"/>
      <c r="D48" s="425"/>
      <c r="E48" s="425"/>
      <c r="F48" s="425"/>
      <c r="G48" s="425"/>
      <c r="H48" s="426" t="s">
        <v>1375</v>
      </c>
      <c r="I48" s="426"/>
      <c r="J48" s="426"/>
      <c r="K48" s="426"/>
      <c r="L48" s="426"/>
      <c r="M48" s="387"/>
      <c r="N48" s="387"/>
      <c r="O48" s="387"/>
      <c r="P48" s="387"/>
      <c r="Q48" s="427"/>
      <c r="R48" s="428"/>
    </row>
    <row r="54" spans="15:15">
      <c r="O54" s="341" t="s">
        <v>713</v>
      </c>
    </row>
  </sheetData>
  <mergeCells count="67">
    <mergeCell ref="B2:C2"/>
    <mergeCell ref="D2:R2"/>
    <mergeCell ref="C3:N3"/>
    <mergeCell ref="Q3:R3"/>
    <mergeCell ref="G4:I4"/>
    <mergeCell ref="J4:K4"/>
    <mergeCell ref="L4:M4"/>
    <mergeCell ref="N4:R4"/>
    <mergeCell ref="H5:I5"/>
    <mergeCell ref="J5:K5"/>
    <mergeCell ref="L5:M5"/>
    <mergeCell ref="N5:R5"/>
    <mergeCell ref="D6:E6"/>
    <mergeCell ref="K6:L6"/>
    <mergeCell ref="O6:R6"/>
    <mergeCell ref="B9:C9"/>
    <mergeCell ref="D9:F11"/>
    <mergeCell ref="G9:H9"/>
    <mergeCell ref="I9:L9"/>
    <mergeCell ref="N9:R9"/>
    <mergeCell ref="B10:C10"/>
    <mergeCell ref="G10:H11"/>
    <mergeCell ref="K10:L10"/>
    <mergeCell ref="M10:R11"/>
    <mergeCell ref="B11:C11"/>
    <mergeCell ref="I11:L11"/>
    <mergeCell ref="D7:E7"/>
    <mergeCell ref="I7:L7"/>
    <mergeCell ref="M7:R8"/>
    <mergeCell ref="D8:E8"/>
    <mergeCell ref="K8:L8"/>
    <mergeCell ref="H12:Q12"/>
    <mergeCell ref="H13:I14"/>
    <mergeCell ref="N13:O14"/>
    <mergeCell ref="B16:B19"/>
    <mergeCell ref="C16:C19"/>
    <mergeCell ref="D16:D19"/>
    <mergeCell ref="R43:R44"/>
    <mergeCell ref="F44:G44"/>
    <mergeCell ref="H44:I44"/>
    <mergeCell ref="C41:C42"/>
    <mergeCell ref="B21:B23"/>
    <mergeCell ref="C21:C23"/>
    <mergeCell ref="D21:D23"/>
    <mergeCell ref="B36:B39"/>
    <mergeCell ref="C36:C39"/>
    <mergeCell ref="D36:D39"/>
    <mergeCell ref="B25:B27"/>
    <mergeCell ref="B43:E43"/>
    <mergeCell ref="F43:I43"/>
    <mergeCell ref="J43:N43"/>
    <mergeCell ref="O43:P44"/>
    <mergeCell ref="Q43:Q44"/>
    <mergeCell ref="O45:P45"/>
    <mergeCell ref="O46:P46"/>
    <mergeCell ref="Q46:R46"/>
    <mergeCell ref="B48:G48"/>
    <mergeCell ref="H48:L48"/>
    <mergeCell ref="Q48:R48"/>
    <mergeCell ref="B41:B42"/>
    <mergeCell ref="D41:D42"/>
    <mergeCell ref="D25:D27"/>
    <mergeCell ref="D12:F13"/>
    <mergeCell ref="D14:D15"/>
    <mergeCell ref="E14:E15"/>
    <mergeCell ref="F14:F15"/>
    <mergeCell ref="F17:F19"/>
  </mergeCells>
  <pageMargins left="0" right="0" top="0" bottom="0" header="0" footer="0"/>
  <pageSetup paperSize="8" scale="9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382D-3AE9-49A8-B9F8-EB5EE40E66C0}">
  <sheetPr>
    <tabColor rgb="FF92D050"/>
  </sheetPr>
  <dimension ref="A1:N297"/>
  <sheetViews>
    <sheetView topLeftCell="A25" workbookViewId="0">
      <selection activeCell="P18" sqref="P18"/>
    </sheetView>
  </sheetViews>
  <sheetFormatPr defaultRowHeight="14.4"/>
  <sheetData>
    <row r="1" spans="1:14" ht="15.3" customHeight="1">
      <c r="A1" s="518"/>
      <c r="B1" s="696" t="s">
        <v>131</v>
      </c>
      <c r="C1" s="697"/>
      <c r="D1" s="527" t="s">
        <v>132</v>
      </c>
      <c r="E1" s="528"/>
      <c r="F1" s="528"/>
      <c r="G1" s="528"/>
      <c r="H1" s="528"/>
      <c r="I1" s="528"/>
      <c r="J1" s="529"/>
      <c r="K1" s="590" t="s">
        <v>1000</v>
      </c>
      <c r="L1" s="590"/>
      <c r="M1" s="590"/>
      <c r="N1" s="591"/>
    </row>
    <row r="2" spans="1:14">
      <c r="A2" s="519"/>
      <c r="B2" s="698"/>
      <c r="C2" s="699"/>
      <c r="D2" s="702" t="s">
        <v>999</v>
      </c>
      <c r="E2" s="702"/>
      <c r="F2" s="702"/>
      <c r="G2" s="702"/>
      <c r="H2" s="702"/>
      <c r="I2" s="702"/>
      <c r="J2" s="703"/>
      <c r="K2" s="592"/>
      <c r="L2" s="592"/>
      <c r="M2" s="592"/>
      <c r="N2" s="593"/>
    </row>
    <row r="3" spans="1:14">
      <c r="A3" s="520"/>
      <c r="B3" s="700"/>
      <c r="C3" s="701"/>
      <c r="D3" s="704"/>
      <c r="E3" s="704"/>
      <c r="F3" s="704"/>
      <c r="G3" s="704"/>
      <c r="H3" s="704"/>
      <c r="I3" s="704"/>
      <c r="J3" s="705"/>
      <c r="K3" s="592"/>
      <c r="L3" s="592"/>
      <c r="M3" s="592"/>
      <c r="N3" s="593"/>
    </row>
    <row r="4" spans="1:14">
      <c r="A4" s="706"/>
      <c r="B4" s="707"/>
      <c r="C4" s="707"/>
      <c r="D4" s="707"/>
      <c r="E4" s="707"/>
      <c r="F4" s="707"/>
      <c r="G4" s="707"/>
      <c r="H4" s="707"/>
      <c r="I4" s="707"/>
      <c r="J4" s="707"/>
      <c r="K4" s="707"/>
      <c r="L4" s="707"/>
      <c r="M4" s="707"/>
      <c r="N4" s="708"/>
    </row>
    <row r="5" spans="1:14">
      <c r="A5" s="630"/>
      <c r="B5" s="631"/>
      <c r="C5" s="631"/>
      <c r="D5" s="631"/>
      <c r="E5" s="631"/>
      <c r="F5" s="631"/>
      <c r="G5" s="631"/>
      <c r="H5" s="631"/>
      <c r="I5" s="631"/>
      <c r="J5" s="631"/>
      <c r="K5" s="631"/>
      <c r="L5" s="631"/>
      <c r="M5" s="631"/>
      <c r="N5" s="632"/>
    </row>
    <row r="6" spans="1:14">
      <c r="A6" s="630"/>
      <c r="B6" s="631"/>
      <c r="C6" s="631"/>
      <c r="D6" s="631"/>
      <c r="E6" s="631"/>
      <c r="F6" s="631"/>
      <c r="G6" s="631"/>
      <c r="H6" s="631"/>
      <c r="I6" s="631"/>
      <c r="J6" s="631"/>
      <c r="K6" s="631"/>
      <c r="L6" s="631"/>
      <c r="M6" s="631"/>
      <c r="N6" s="632"/>
    </row>
    <row r="7" spans="1:14">
      <c r="A7" s="630"/>
      <c r="B7" s="631"/>
      <c r="C7" s="631"/>
      <c r="D7" s="631"/>
      <c r="E7" s="631"/>
      <c r="F7" s="631"/>
      <c r="G7" s="631"/>
      <c r="H7" s="631"/>
      <c r="I7" s="631"/>
      <c r="J7" s="631"/>
      <c r="K7" s="631"/>
      <c r="L7" s="631"/>
      <c r="M7" s="631"/>
      <c r="N7" s="632"/>
    </row>
    <row r="8" spans="1:14">
      <c r="A8" s="630"/>
      <c r="B8" s="631"/>
      <c r="C8" s="631"/>
      <c r="D8" s="631"/>
      <c r="E8" s="631"/>
      <c r="F8" s="631"/>
      <c r="G8" s="631"/>
      <c r="H8" s="631"/>
      <c r="I8" s="631"/>
      <c r="J8" s="631"/>
      <c r="K8" s="631"/>
      <c r="L8" s="631"/>
      <c r="M8" s="631"/>
      <c r="N8" s="632"/>
    </row>
    <row r="9" spans="1:14">
      <c r="A9" s="630"/>
      <c r="B9" s="631"/>
      <c r="C9" s="631"/>
      <c r="D9" s="631"/>
      <c r="E9" s="631"/>
      <c r="F9" s="631"/>
      <c r="G9" s="631"/>
      <c r="H9" s="631"/>
      <c r="I9" s="631"/>
      <c r="J9" s="631"/>
      <c r="K9" s="631"/>
      <c r="L9" s="631"/>
      <c r="M9" s="631"/>
      <c r="N9" s="632"/>
    </row>
    <row r="10" spans="1:14">
      <c r="A10" s="630"/>
      <c r="B10" s="631"/>
      <c r="C10" s="631"/>
      <c r="D10" s="631"/>
      <c r="E10" s="631"/>
      <c r="F10" s="631"/>
      <c r="G10" s="631"/>
      <c r="H10" s="631"/>
      <c r="I10" s="631"/>
      <c r="J10" s="631"/>
      <c r="K10" s="631"/>
      <c r="L10" s="631"/>
      <c r="M10" s="631"/>
      <c r="N10" s="632"/>
    </row>
    <row r="11" spans="1:14">
      <c r="A11" s="630"/>
      <c r="B11" s="631"/>
      <c r="C11" s="631"/>
      <c r="D11" s="631"/>
      <c r="E11" s="631"/>
      <c r="F11" s="631"/>
      <c r="G11" s="631"/>
      <c r="H11" s="631"/>
      <c r="I11" s="631"/>
      <c r="J11" s="631"/>
      <c r="K11" s="631"/>
      <c r="L11" s="631"/>
      <c r="M11" s="631"/>
      <c r="N11" s="632"/>
    </row>
    <row r="12" spans="1:14">
      <c r="A12" s="630"/>
      <c r="B12" s="631"/>
      <c r="C12" s="631"/>
      <c r="D12" s="631"/>
      <c r="E12" s="631"/>
      <c r="F12" s="631"/>
      <c r="G12" s="631"/>
      <c r="H12" s="631"/>
      <c r="I12" s="631"/>
      <c r="J12" s="631"/>
      <c r="K12" s="631"/>
      <c r="L12" s="631"/>
      <c r="M12" s="631"/>
      <c r="N12" s="632"/>
    </row>
    <row r="13" spans="1:14">
      <c r="A13" s="630"/>
      <c r="B13" s="631"/>
      <c r="C13" s="631"/>
      <c r="D13" s="631"/>
      <c r="E13" s="631"/>
      <c r="F13" s="631"/>
      <c r="G13" s="631"/>
      <c r="H13" s="631"/>
      <c r="I13" s="631"/>
      <c r="J13" s="631"/>
      <c r="K13" s="631"/>
      <c r="L13" s="631"/>
      <c r="M13" s="631"/>
      <c r="N13" s="632"/>
    </row>
    <row r="14" spans="1:14">
      <c r="A14" s="630"/>
      <c r="B14" s="631"/>
      <c r="C14" s="631"/>
      <c r="D14" s="631"/>
      <c r="E14" s="631"/>
      <c r="F14" s="631"/>
      <c r="G14" s="631"/>
      <c r="H14" s="631"/>
      <c r="I14" s="631"/>
      <c r="J14" s="631"/>
      <c r="K14" s="631"/>
      <c r="L14" s="631"/>
      <c r="M14" s="631"/>
      <c r="N14" s="632"/>
    </row>
    <row r="15" spans="1:14">
      <c r="A15" s="630"/>
      <c r="B15" s="631"/>
      <c r="C15" s="631"/>
      <c r="D15" s="631"/>
      <c r="E15" s="631"/>
      <c r="F15" s="631"/>
      <c r="G15" s="631"/>
      <c r="H15" s="631"/>
      <c r="I15" s="631"/>
      <c r="J15" s="631"/>
      <c r="K15" s="631"/>
      <c r="L15" s="631"/>
      <c r="M15" s="631"/>
      <c r="N15" s="632"/>
    </row>
    <row r="16" spans="1:14">
      <c r="A16" s="630"/>
      <c r="B16" s="631"/>
      <c r="C16" s="631"/>
      <c r="D16" s="631"/>
      <c r="E16" s="631"/>
      <c r="F16" s="631"/>
      <c r="G16" s="631"/>
      <c r="H16" s="631"/>
      <c r="I16" s="631"/>
      <c r="J16" s="631"/>
      <c r="K16" s="631"/>
      <c r="L16" s="631"/>
      <c r="M16" s="631"/>
      <c r="N16" s="632"/>
    </row>
    <row r="17" spans="1:14">
      <c r="A17" s="630"/>
      <c r="B17" s="631"/>
      <c r="C17" s="631"/>
      <c r="D17" s="631"/>
      <c r="E17" s="631"/>
      <c r="F17" s="631"/>
      <c r="G17" s="631"/>
      <c r="H17" s="631"/>
      <c r="I17" s="631"/>
      <c r="J17" s="631"/>
      <c r="K17" s="631"/>
      <c r="L17" s="631"/>
      <c r="M17" s="631"/>
      <c r="N17" s="632"/>
    </row>
    <row r="18" spans="1:14">
      <c r="A18" s="630"/>
      <c r="B18" s="631"/>
      <c r="C18" s="631"/>
      <c r="D18" s="631"/>
      <c r="E18" s="631"/>
      <c r="F18" s="631"/>
      <c r="G18" s="631"/>
      <c r="H18" s="631"/>
      <c r="I18" s="631"/>
      <c r="J18" s="631"/>
      <c r="K18" s="631"/>
      <c r="L18" s="631"/>
      <c r="M18" s="631"/>
      <c r="N18" s="632"/>
    </row>
    <row r="19" spans="1:14">
      <c r="A19" s="630"/>
      <c r="B19" s="631"/>
      <c r="C19" s="631"/>
      <c r="D19" s="631"/>
      <c r="E19" s="631"/>
      <c r="F19" s="631"/>
      <c r="G19" s="631"/>
      <c r="H19" s="631"/>
      <c r="I19" s="631"/>
      <c r="J19" s="631"/>
      <c r="K19" s="631"/>
      <c r="L19" s="631"/>
      <c r="M19" s="631"/>
      <c r="N19" s="632"/>
    </row>
    <row r="20" spans="1:14">
      <c r="A20" s="630"/>
      <c r="B20" s="631"/>
      <c r="C20" s="631"/>
      <c r="D20" s="631"/>
      <c r="E20" s="631"/>
      <c r="F20" s="631"/>
      <c r="G20" s="631"/>
      <c r="H20" s="631"/>
      <c r="I20" s="631"/>
      <c r="J20" s="631"/>
      <c r="K20" s="631"/>
      <c r="L20" s="631"/>
      <c r="M20" s="631"/>
      <c r="N20" s="632"/>
    </row>
    <row r="21" spans="1:14">
      <c r="A21" s="630"/>
      <c r="B21" s="631"/>
      <c r="C21" s="631"/>
      <c r="D21" s="631"/>
      <c r="E21" s="631"/>
      <c r="F21" s="631"/>
      <c r="G21" s="631"/>
      <c r="H21" s="631"/>
      <c r="I21" s="631"/>
      <c r="J21" s="631"/>
      <c r="K21" s="631"/>
      <c r="L21" s="631"/>
      <c r="M21" s="631"/>
      <c r="N21" s="632"/>
    </row>
    <row r="22" spans="1:14">
      <c r="A22" s="630"/>
      <c r="B22" s="631"/>
      <c r="C22" s="631"/>
      <c r="D22" s="631"/>
      <c r="E22" s="631"/>
      <c r="F22" s="631"/>
      <c r="G22" s="631"/>
      <c r="H22" s="631"/>
      <c r="I22" s="631"/>
      <c r="J22" s="631"/>
      <c r="K22" s="631"/>
      <c r="L22" s="631"/>
      <c r="M22" s="631"/>
      <c r="N22" s="632"/>
    </row>
    <row r="23" spans="1:14">
      <c r="A23" s="630"/>
      <c r="B23" s="631"/>
      <c r="C23" s="631"/>
      <c r="D23" s="631"/>
      <c r="E23" s="631"/>
      <c r="F23" s="631"/>
      <c r="G23" s="631"/>
      <c r="H23" s="631"/>
      <c r="I23" s="631"/>
      <c r="J23" s="631"/>
      <c r="K23" s="631"/>
      <c r="L23" s="631"/>
      <c r="M23" s="631"/>
      <c r="N23" s="632"/>
    </row>
    <row r="24" spans="1:14">
      <c r="A24" s="630"/>
      <c r="B24" s="631"/>
      <c r="C24" s="631"/>
      <c r="D24" s="631"/>
      <c r="E24" s="631"/>
      <c r="F24" s="631"/>
      <c r="G24" s="631"/>
      <c r="H24" s="631"/>
      <c r="I24" s="631"/>
      <c r="J24" s="631"/>
      <c r="K24" s="631"/>
      <c r="L24" s="631"/>
      <c r="M24" s="631"/>
      <c r="N24" s="632"/>
    </row>
    <row r="25" spans="1:14">
      <c r="A25" s="630"/>
      <c r="B25" s="631"/>
      <c r="C25" s="631"/>
      <c r="D25" s="631"/>
      <c r="E25" s="631"/>
      <c r="F25" s="631"/>
      <c r="G25" s="631"/>
      <c r="H25" s="631"/>
      <c r="I25" s="631"/>
      <c r="J25" s="631"/>
      <c r="K25" s="631"/>
      <c r="L25" s="631"/>
      <c r="M25" s="631"/>
      <c r="N25" s="632"/>
    </row>
    <row r="26" spans="1:14">
      <c r="A26" s="630"/>
      <c r="B26" s="631"/>
      <c r="C26" s="631"/>
      <c r="D26" s="631"/>
      <c r="E26" s="631"/>
      <c r="F26" s="631"/>
      <c r="G26" s="631"/>
      <c r="H26" s="631"/>
      <c r="I26" s="631"/>
      <c r="J26" s="631"/>
      <c r="K26" s="631"/>
      <c r="L26" s="631"/>
      <c r="M26" s="631"/>
      <c r="N26" s="632"/>
    </row>
    <row r="27" spans="1:14">
      <c r="A27" s="630"/>
      <c r="B27" s="631"/>
      <c r="C27" s="631"/>
      <c r="D27" s="631"/>
      <c r="E27" s="631"/>
      <c r="F27" s="631"/>
      <c r="G27" s="631"/>
      <c r="H27" s="631"/>
      <c r="I27" s="631"/>
      <c r="J27" s="631"/>
      <c r="K27" s="631"/>
      <c r="L27" s="631"/>
      <c r="M27" s="631"/>
      <c r="N27" s="632"/>
    </row>
    <row r="28" spans="1:14">
      <c r="A28" s="630"/>
      <c r="B28" s="631"/>
      <c r="C28" s="631"/>
      <c r="D28" s="631"/>
      <c r="E28" s="631"/>
      <c r="F28" s="631"/>
      <c r="G28" s="631"/>
      <c r="H28" s="631"/>
      <c r="I28" s="631"/>
      <c r="J28" s="631"/>
      <c r="K28" s="631"/>
      <c r="L28" s="631"/>
      <c r="M28" s="631"/>
      <c r="N28" s="632"/>
    </row>
    <row r="29" spans="1:14">
      <c r="A29" s="630"/>
      <c r="B29" s="631"/>
      <c r="C29" s="631"/>
      <c r="D29" s="631"/>
      <c r="E29" s="631"/>
      <c r="F29" s="631"/>
      <c r="G29" s="631"/>
      <c r="H29" s="631"/>
      <c r="I29" s="631"/>
      <c r="J29" s="631"/>
      <c r="K29" s="631"/>
      <c r="L29" s="631"/>
      <c r="M29" s="631"/>
      <c r="N29" s="632"/>
    </row>
    <row r="30" spans="1:14">
      <c r="A30" s="630"/>
      <c r="B30" s="631"/>
      <c r="C30" s="631"/>
      <c r="D30" s="631"/>
      <c r="E30" s="631"/>
      <c r="F30" s="631"/>
      <c r="G30" s="631"/>
      <c r="H30" s="631"/>
      <c r="I30" s="631"/>
      <c r="J30" s="631"/>
      <c r="K30" s="631"/>
      <c r="L30" s="631"/>
      <c r="M30" s="631"/>
      <c r="N30" s="632"/>
    </row>
    <row r="31" spans="1:14">
      <c r="A31" s="37"/>
      <c r="K31" s="709" t="s">
        <v>1001</v>
      </c>
      <c r="L31" s="709"/>
      <c r="M31" s="709" t="s">
        <v>1002</v>
      </c>
      <c r="N31" s="710"/>
    </row>
    <row r="32" spans="1:14">
      <c r="A32" s="37"/>
      <c r="K32" s="709" t="s">
        <v>138</v>
      </c>
      <c r="L32" s="709"/>
      <c r="M32" s="709" t="s">
        <v>129</v>
      </c>
      <c r="N32" s="710"/>
    </row>
    <row r="33" spans="1:14" ht="14.7" thickBot="1">
      <c r="A33" s="40"/>
      <c r="B33" s="21"/>
      <c r="C33" s="21"/>
      <c r="D33" s="21"/>
      <c r="E33" s="21"/>
      <c r="F33" s="21"/>
      <c r="G33" s="21"/>
      <c r="H33" s="21"/>
      <c r="I33" s="21"/>
      <c r="J33" s="21"/>
      <c r="K33" s="711"/>
      <c r="L33" s="711"/>
      <c r="M33" s="711"/>
      <c r="N33" s="712"/>
    </row>
    <row r="34" spans="1:14" ht="15.3">
      <c r="A34" s="518"/>
      <c r="B34" s="696" t="s">
        <v>131</v>
      </c>
      <c r="C34" s="697"/>
      <c r="D34" s="527" t="s">
        <v>132</v>
      </c>
      <c r="E34" s="528"/>
      <c r="F34" s="528"/>
      <c r="G34" s="528"/>
      <c r="H34" s="528"/>
      <c r="I34" s="528"/>
      <c r="J34" s="529"/>
      <c r="K34" s="590" t="s">
        <v>1000</v>
      </c>
      <c r="L34" s="590"/>
      <c r="M34" s="590"/>
      <c r="N34" s="591"/>
    </row>
    <row r="35" spans="1:14">
      <c r="A35" s="519"/>
      <c r="B35" s="698"/>
      <c r="C35" s="699"/>
      <c r="D35" s="702" t="s">
        <v>999</v>
      </c>
      <c r="E35" s="702"/>
      <c r="F35" s="702"/>
      <c r="G35" s="702"/>
      <c r="H35" s="702"/>
      <c r="I35" s="702"/>
      <c r="J35" s="703"/>
      <c r="K35" s="592"/>
      <c r="L35" s="592"/>
      <c r="M35" s="592"/>
      <c r="N35" s="593"/>
    </row>
    <row r="36" spans="1:14">
      <c r="A36" s="520"/>
      <c r="B36" s="700"/>
      <c r="C36" s="701"/>
      <c r="D36" s="704"/>
      <c r="E36" s="704"/>
      <c r="F36" s="704"/>
      <c r="G36" s="704"/>
      <c r="H36" s="704"/>
      <c r="I36" s="704"/>
      <c r="J36" s="705"/>
      <c r="K36" s="592"/>
      <c r="L36" s="592"/>
      <c r="M36" s="592"/>
      <c r="N36" s="593"/>
    </row>
    <row r="37" spans="1:14">
      <c r="A37" s="706"/>
      <c r="B37" s="707"/>
      <c r="C37" s="707"/>
      <c r="D37" s="707"/>
      <c r="E37" s="707"/>
      <c r="F37" s="707"/>
      <c r="G37" s="707"/>
      <c r="H37" s="707"/>
      <c r="I37" s="707"/>
      <c r="J37" s="707"/>
      <c r="K37" s="707"/>
      <c r="L37" s="707"/>
      <c r="M37" s="707"/>
      <c r="N37" s="708"/>
    </row>
    <row r="38" spans="1:14">
      <c r="A38" s="630"/>
      <c r="B38" s="631"/>
      <c r="C38" s="631"/>
      <c r="D38" s="631"/>
      <c r="E38" s="631"/>
      <c r="F38" s="631"/>
      <c r="G38" s="631"/>
      <c r="H38" s="631"/>
      <c r="I38" s="631"/>
      <c r="J38" s="631"/>
      <c r="K38" s="631"/>
      <c r="L38" s="631"/>
      <c r="M38" s="631"/>
      <c r="N38" s="632"/>
    </row>
    <row r="39" spans="1:14">
      <c r="A39" s="630"/>
      <c r="B39" s="631"/>
      <c r="C39" s="631"/>
      <c r="D39" s="631"/>
      <c r="E39" s="631"/>
      <c r="F39" s="631"/>
      <c r="G39" s="631"/>
      <c r="H39" s="631"/>
      <c r="I39" s="631"/>
      <c r="J39" s="631"/>
      <c r="K39" s="631"/>
      <c r="L39" s="631"/>
      <c r="M39" s="631"/>
      <c r="N39" s="632"/>
    </row>
    <row r="40" spans="1:14">
      <c r="A40" s="630"/>
      <c r="B40" s="631"/>
      <c r="C40" s="631"/>
      <c r="D40" s="631"/>
      <c r="E40" s="631"/>
      <c r="F40" s="631"/>
      <c r="G40" s="631"/>
      <c r="H40" s="631"/>
      <c r="I40" s="631"/>
      <c r="J40" s="631"/>
      <c r="K40" s="631"/>
      <c r="L40" s="631"/>
      <c r="M40" s="631"/>
      <c r="N40" s="632"/>
    </row>
    <row r="41" spans="1:14">
      <c r="A41" s="630"/>
      <c r="B41" s="631"/>
      <c r="C41" s="631"/>
      <c r="D41" s="631"/>
      <c r="E41" s="631"/>
      <c r="F41" s="631"/>
      <c r="G41" s="631"/>
      <c r="H41" s="631"/>
      <c r="I41" s="631"/>
      <c r="J41" s="631"/>
      <c r="K41" s="631"/>
      <c r="L41" s="631"/>
      <c r="M41" s="631"/>
      <c r="N41" s="632"/>
    </row>
    <row r="42" spans="1:14">
      <c r="A42" s="630"/>
      <c r="B42" s="631"/>
      <c r="C42" s="631"/>
      <c r="D42" s="631"/>
      <c r="E42" s="631"/>
      <c r="F42" s="631"/>
      <c r="G42" s="631"/>
      <c r="H42" s="631"/>
      <c r="I42" s="631"/>
      <c r="J42" s="631"/>
      <c r="K42" s="631"/>
      <c r="L42" s="631"/>
      <c r="M42" s="631"/>
      <c r="N42" s="632"/>
    </row>
    <row r="43" spans="1:14">
      <c r="A43" s="630"/>
      <c r="B43" s="631"/>
      <c r="C43" s="631"/>
      <c r="D43" s="631"/>
      <c r="E43" s="631"/>
      <c r="F43" s="631"/>
      <c r="G43" s="631"/>
      <c r="H43" s="631"/>
      <c r="I43" s="631"/>
      <c r="J43" s="631"/>
      <c r="K43" s="631"/>
      <c r="L43" s="631"/>
      <c r="M43" s="631"/>
      <c r="N43" s="632"/>
    </row>
    <row r="44" spans="1:14">
      <c r="A44" s="630"/>
      <c r="B44" s="631"/>
      <c r="C44" s="631"/>
      <c r="D44" s="631"/>
      <c r="E44" s="631"/>
      <c r="F44" s="631"/>
      <c r="G44" s="631"/>
      <c r="H44" s="631"/>
      <c r="I44" s="631"/>
      <c r="J44" s="631"/>
      <c r="K44" s="631"/>
      <c r="L44" s="631"/>
      <c r="M44" s="631"/>
      <c r="N44" s="632"/>
    </row>
    <row r="45" spans="1:14">
      <c r="A45" s="630"/>
      <c r="B45" s="631"/>
      <c r="C45" s="631"/>
      <c r="D45" s="631"/>
      <c r="E45" s="631"/>
      <c r="F45" s="631"/>
      <c r="G45" s="631"/>
      <c r="H45" s="631"/>
      <c r="I45" s="631"/>
      <c r="J45" s="631"/>
      <c r="K45" s="631"/>
      <c r="L45" s="631"/>
      <c r="M45" s="631"/>
      <c r="N45" s="632"/>
    </row>
    <row r="46" spans="1:14">
      <c r="A46" s="630"/>
      <c r="B46" s="631"/>
      <c r="C46" s="631"/>
      <c r="D46" s="631"/>
      <c r="E46" s="631"/>
      <c r="F46" s="631"/>
      <c r="G46" s="631"/>
      <c r="H46" s="631"/>
      <c r="I46" s="631"/>
      <c r="J46" s="631"/>
      <c r="K46" s="631"/>
      <c r="L46" s="631"/>
      <c r="M46" s="631"/>
      <c r="N46" s="632"/>
    </row>
    <row r="47" spans="1:14">
      <c r="A47" s="630"/>
      <c r="B47" s="631"/>
      <c r="C47" s="631"/>
      <c r="D47" s="631"/>
      <c r="E47" s="631"/>
      <c r="F47" s="631"/>
      <c r="G47" s="631"/>
      <c r="H47" s="631"/>
      <c r="I47" s="631"/>
      <c r="J47" s="631"/>
      <c r="K47" s="631"/>
      <c r="L47" s="631"/>
      <c r="M47" s="631"/>
      <c r="N47" s="632"/>
    </row>
    <row r="48" spans="1:14">
      <c r="A48" s="630"/>
      <c r="B48" s="631"/>
      <c r="C48" s="631"/>
      <c r="D48" s="631"/>
      <c r="E48" s="631"/>
      <c r="F48" s="631"/>
      <c r="G48" s="631"/>
      <c r="H48" s="631"/>
      <c r="I48" s="631"/>
      <c r="J48" s="631"/>
      <c r="K48" s="631"/>
      <c r="L48" s="631"/>
      <c r="M48" s="631"/>
      <c r="N48" s="632"/>
    </row>
    <row r="49" spans="1:14">
      <c r="A49" s="630"/>
      <c r="B49" s="631"/>
      <c r="C49" s="631"/>
      <c r="D49" s="631"/>
      <c r="E49" s="631"/>
      <c r="F49" s="631"/>
      <c r="G49" s="631"/>
      <c r="H49" s="631"/>
      <c r="I49" s="631"/>
      <c r="J49" s="631"/>
      <c r="K49" s="631"/>
      <c r="L49" s="631"/>
      <c r="M49" s="631"/>
      <c r="N49" s="632"/>
    </row>
    <row r="50" spans="1:14">
      <c r="A50" s="630"/>
      <c r="B50" s="631"/>
      <c r="C50" s="631"/>
      <c r="D50" s="631"/>
      <c r="E50" s="631"/>
      <c r="F50" s="631"/>
      <c r="G50" s="631"/>
      <c r="H50" s="631"/>
      <c r="I50" s="631"/>
      <c r="J50" s="631"/>
      <c r="K50" s="631"/>
      <c r="L50" s="631"/>
      <c r="M50" s="631"/>
      <c r="N50" s="632"/>
    </row>
    <row r="51" spans="1:14">
      <c r="A51" s="630"/>
      <c r="B51" s="631"/>
      <c r="C51" s="631"/>
      <c r="D51" s="631"/>
      <c r="E51" s="631"/>
      <c r="F51" s="631"/>
      <c r="G51" s="631"/>
      <c r="H51" s="631"/>
      <c r="I51" s="631"/>
      <c r="J51" s="631"/>
      <c r="K51" s="631"/>
      <c r="L51" s="631"/>
      <c r="M51" s="631"/>
      <c r="N51" s="632"/>
    </row>
    <row r="52" spans="1:14">
      <c r="A52" s="630"/>
      <c r="B52" s="631"/>
      <c r="C52" s="631"/>
      <c r="D52" s="631"/>
      <c r="E52" s="631"/>
      <c r="F52" s="631"/>
      <c r="G52" s="631"/>
      <c r="H52" s="631"/>
      <c r="I52" s="631"/>
      <c r="J52" s="631"/>
      <c r="K52" s="631"/>
      <c r="L52" s="631"/>
      <c r="M52" s="631"/>
      <c r="N52" s="632"/>
    </row>
    <row r="53" spans="1:14">
      <c r="A53" s="630"/>
      <c r="B53" s="631"/>
      <c r="C53" s="631"/>
      <c r="D53" s="631"/>
      <c r="E53" s="631"/>
      <c r="F53" s="631"/>
      <c r="G53" s="631"/>
      <c r="H53" s="631"/>
      <c r="I53" s="631"/>
      <c r="J53" s="631"/>
      <c r="K53" s="631"/>
      <c r="L53" s="631"/>
      <c r="M53" s="631"/>
      <c r="N53" s="632"/>
    </row>
    <row r="54" spans="1:14">
      <c r="A54" s="630"/>
      <c r="B54" s="631"/>
      <c r="C54" s="631"/>
      <c r="D54" s="631"/>
      <c r="E54" s="631"/>
      <c r="F54" s="631"/>
      <c r="G54" s="631"/>
      <c r="H54" s="631"/>
      <c r="I54" s="631"/>
      <c r="J54" s="631"/>
      <c r="K54" s="631"/>
      <c r="L54" s="631"/>
      <c r="M54" s="631"/>
      <c r="N54" s="632"/>
    </row>
    <row r="55" spans="1:14">
      <c r="A55" s="630"/>
      <c r="B55" s="631"/>
      <c r="C55" s="631"/>
      <c r="D55" s="631"/>
      <c r="E55" s="631"/>
      <c r="F55" s="631"/>
      <c r="G55" s="631"/>
      <c r="H55" s="631"/>
      <c r="I55" s="631"/>
      <c r="J55" s="631"/>
      <c r="K55" s="631"/>
      <c r="L55" s="631"/>
      <c r="M55" s="631"/>
      <c r="N55" s="632"/>
    </row>
    <row r="56" spans="1:14">
      <c r="A56" s="630"/>
      <c r="B56" s="631"/>
      <c r="C56" s="631"/>
      <c r="D56" s="631"/>
      <c r="E56" s="631"/>
      <c r="F56" s="631"/>
      <c r="G56" s="631"/>
      <c r="H56" s="631"/>
      <c r="I56" s="631"/>
      <c r="J56" s="631"/>
      <c r="K56" s="631"/>
      <c r="L56" s="631"/>
      <c r="M56" s="631"/>
      <c r="N56" s="632"/>
    </row>
    <row r="57" spans="1:14">
      <c r="A57" s="630"/>
      <c r="B57" s="631"/>
      <c r="C57" s="631"/>
      <c r="D57" s="631"/>
      <c r="E57" s="631"/>
      <c r="F57" s="631"/>
      <c r="G57" s="631"/>
      <c r="H57" s="631"/>
      <c r="I57" s="631"/>
      <c r="J57" s="631"/>
      <c r="K57" s="631"/>
      <c r="L57" s="631"/>
      <c r="M57" s="631"/>
      <c r="N57" s="632"/>
    </row>
    <row r="58" spans="1:14">
      <c r="A58" s="630"/>
      <c r="B58" s="631"/>
      <c r="C58" s="631"/>
      <c r="D58" s="631"/>
      <c r="E58" s="631"/>
      <c r="F58" s="631"/>
      <c r="G58" s="631"/>
      <c r="H58" s="631"/>
      <c r="I58" s="631"/>
      <c r="J58" s="631"/>
      <c r="K58" s="631"/>
      <c r="L58" s="631"/>
      <c r="M58" s="631"/>
      <c r="N58" s="632"/>
    </row>
    <row r="59" spans="1:14">
      <c r="A59" s="630"/>
      <c r="B59" s="631"/>
      <c r="C59" s="631"/>
      <c r="D59" s="631"/>
      <c r="E59" s="631"/>
      <c r="F59" s="631"/>
      <c r="G59" s="631"/>
      <c r="H59" s="631"/>
      <c r="I59" s="631"/>
      <c r="J59" s="631"/>
      <c r="K59" s="631"/>
      <c r="L59" s="631"/>
      <c r="M59" s="631"/>
      <c r="N59" s="632"/>
    </row>
    <row r="60" spans="1:14">
      <c r="A60" s="630"/>
      <c r="B60" s="631"/>
      <c r="C60" s="631"/>
      <c r="D60" s="631"/>
      <c r="E60" s="631"/>
      <c r="F60" s="631"/>
      <c r="G60" s="631"/>
      <c r="H60" s="631"/>
      <c r="I60" s="631"/>
      <c r="J60" s="631"/>
      <c r="K60" s="631"/>
      <c r="L60" s="631"/>
      <c r="M60" s="631"/>
      <c r="N60" s="632"/>
    </row>
    <row r="61" spans="1:14">
      <c r="A61" s="630"/>
      <c r="B61" s="631"/>
      <c r="C61" s="631"/>
      <c r="D61" s="631"/>
      <c r="E61" s="631"/>
      <c r="F61" s="631"/>
      <c r="G61" s="631"/>
      <c r="H61" s="631"/>
      <c r="I61" s="631"/>
      <c r="J61" s="631"/>
      <c r="K61" s="631"/>
      <c r="L61" s="631"/>
      <c r="M61" s="631"/>
      <c r="N61" s="632"/>
    </row>
    <row r="62" spans="1:14">
      <c r="A62" s="630"/>
      <c r="B62" s="631"/>
      <c r="C62" s="631"/>
      <c r="D62" s="631"/>
      <c r="E62" s="631"/>
      <c r="F62" s="631"/>
      <c r="G62" s="631"/>
      <c r="H62" s="631"/>
      <c r="I62" s="631"/>
      <c r="J62" s="631"/>
      <c r="K62" s="631"/>
      <c r="L62" s="631"/>
      <c r="M62" s="631"/>
      <c r="N62" s="632"/>
    </row>
    <row r="63" spans="1:14">
      <c r="A63" s="630"/>
      <c r="B63" s="631"/>
      <c r="C63" s="631"/>
      <c r="D63" s="631"/>
      <c r="E63" s="631"/>
      <c r="F63" s="631"/>
      <c r="G63" s="631"/>
      <c r="H63" s="631"/>
      <c r="I63" s="631"/>
      <c r="J63" s="631"/>
      <c r="K63" s="631"/>
      <c r="L63" s="631"/>
      <c r="M63" s="631"/>
      <c r="N63" s="632"/>
    </row>
    <row r="64" spans="1:14">
      <c r="A64" s="37"/>
      <c r="K64" s="709" t="s">
        <v>1001</v>
      </c>
      <c r="L64" s="709"/>
      <c r="M64" s="709" t="s">
        <v>1002</v>
      </c>
      <c r="N64" s="710"/>
    </row>
    <row r="65" spans="1:14">
      <c r="A65" s="37"/>
      <c r="K65" s="709" t="s">
        <v>138</v>
      </c>
      <c r="L65" s="709"/>
      <c r="M65" s="709" t="s">
        <v>129</v>
      </c>
      <c r="N65" s="710"/>
    </row>
    <row r="66" spans="1:14" ht="14.7" thickBot="1">
      <c r="A66" s="40"/>
      <c r="B66" s="21"/>
      <c r="C66" s="21"/>
      <c r="D66" s="21"/>
      <c r="E66" s="21"/>
      <c r="F66" s="21"/>
      <c r="G66" s="21"/>
      <c r="H66" s="21"/>
      <c r="I66" s="21"/>
      <c r="J66" s="21"/>
      <c r="K66" s="711"/>
      <c r="L66" s="711"/>
      <c r="M66" s="711"/>
      <c r="N66" s="712"/>
    </row>
    <row r="67" spans="1:14" ht="15.3">
      <c r="A67" s="518"/>
      <c r="B67" s="696" t="s">
        <v>131</v>
      </c>
      <c r="C67" s="697"/>
      <c r="D67" s="527" t="s">
        <v>132</v>
      </c>
      <c r="E67" s="528"/>
      <c r="F67" s="528"/>
      <c r="G67" s="528"/>
      <c r="H67" s="528"/>
      <c r="I67" s="528"/>
      <c r="J67" s="529"/>
      <c r="K67" s="590" t="s">
        <v>1000</v>
      </c>
      <c r="L67" s="590"/>
      <c r="M67" s="590"/>
      <c r="N67" s="591"/>
    </row>
    <row r="68" spans="1:14">
      <c r="A68" s="519"/>
      <c r="B68" s="698"/>
      <c r="C68" s="699"/>
      <c r="D68" s="702" t="s">
        <v>999</v>
      </c>
      <c r="E68" s="702"/>
      <c r="F68" s="702"/>
      <c r="G68" s="702"/>
      <c r="H68" s="702"/>
      <c r="I68" s="702"/>
      <c r="J68" s="703"/>
      <c r="K68" s="592"/>
      <c r="L68" s="592"/>
      <c r="M68" s="592"/>
      <c r="N68" s="593"/>
    </row>
    <row r="69" spans="1:14">
      <c r="A69" s="520"/>
      <c r="B69" s="700"/>
      <c r="C69" s="701"/>
      <c r="D69" s="704"/>
      <c r="E69" s="704"/>
      <c r="F69" s="704"/>
      <c r="G69" s="704"/>
      <c r="H69" s="704"/>
      <c r="I69" s="704"/>
      <c r="J69" s="705"/>
      <c r="K69" s="592"/>
      <c r="L69" s="592"/>
      <c r="M69" s="592"/>
      <c r="N69" s="593"/>
    </row>
    <row r="70" spans="1:14">
      <c r="A70" s="706"/>
      <c r="B70" s="707"/>
      <c r="C70" s="707"/>
      <c r="D70" s="707"/>
      <c r="E70" s="707"/>
      <c r="F70" s="707"/>
      <c r="G70" s="707"/>
      <c r="H70" s="707"/>
      <c r="I70" s="707"/>
      <c r="J70" s="707"/>
      <c r="K70" s="707"/>
      <c r="L70" s="707"/>
      <c r="M70" s="707"/>
      <c r="N70" s="708"/>
    </row>
    <row r="71" spans="1:14">
      <c r="A71" s="630"/>
      <c r="B71" s="631"/>
      <c r="C71" s="631"/>
      <c r="D71" s="631"/>
      <c r="E71" s="631"/>
      <c r="F71" s="631"/>
      <c r="G71" s="631"/>
      <c r="H71" s="631"/>
      <c r="I71" s="631"/>
      <c r="J71" s="631"/>
      <c r="K71" s="631"/>
      <c r="L71" s="631"/>
      <c r="M71" s="631"/>
      <c r="N71" s="632"/>
    </row>
    <row r="72" spans="1:14">
      <c r="A72" s="630"/>
      <c r="B72" s="631"/>
      <c r="C72" s="631"/>
      <c r="D72" s="631"/>
      <c r="E72" s="631"/>
      <c r="F72" s="631"/>
      <c r="G72" s="631"/>
      <c r="H72" s="631"/>
      <c r="I72" s="631"/>
      <c r="J72" s="631"/>
      <c r="K72" s="631"/>
      <c r="L72" s="631"/>
      <c r="M72" s="631"/>
      <c r="N72" s="632"/>
    </row>
    <row r="73" spans="1:14">
      <c r="A73" s="630"/>
      <c r="B73" s="631"/>
      <c r="C73" s="631"/>
      <c r="D73" s="631"/>
      <c r="E73" s="631"/>
      <c r="F73" s="631"/>
      <c r="G73" s="631"/>
      <c r="H73" s="631"/>
      <c r="I73" s="631"/>
      <c r="J73" s="631"/>
      <c r="K73" s="631"/>
      <c r="L73" s="631"/>
      <c r="M73" s="631"/>
      <c r="N73" s="632"/>
    </row>
    <row r="74" spans="1:14">
      <c r="A74" s="630"/>
      <c r="B74" s="631"/>
      <c r="C74" s="631"/>
      <c r="D74" s="631"/>
      <c r="E74" s="631"/>
      <c r="F74" s="631"/>
      <c r="G74" s="631"/>
      <c r="H74" s="631"/>
      <c r="I74" s="631"/>
      <c r="J74" s="631"/>
      <c r="K74" s="631"/>
      <c r="L74" s="631"/>
      <c r="M74" s="631"/>
      <c r="N74" s="632"/>
    </row>
    <row r="75" spans="1:14">
      <c r="A75" s="630"/>
      <c r="B75" s="631"/>
      <c r="C75" s="631"/>
      <c r="D75" s="631"/>
      <c r="E75" s="631"/>
      <c r="F75" s="631"/>
      <c r="G75" s="631"/>
      <c r="H75" s="631"/>
      <c r="I75" s="631"/>
      <c r="J75" s="631"/>
      <c r="K75" s="631"/>
      <c r="L75" s="631"/>
      <c r="M75" s="631"/>
      <c r="N75" s="632"/>
    </row>
    <row r="76" spans="1:14">
      <c r="A76" s="630"/>
      <c r="B76" s="631"/>
      <c r="C76" s="631"/>
      <c r="D76" s="631"/>
      <c r="E76" s="631"/>
      <c r="F76" s="631"/>
      <c r="G76" s="631"/>
      <c r="H76" s="631"/>
      <c r="I76" s="631"/>
      <c r="J76" s="631"/>
      <c r="K76" s="631"/>
      <c r="L76" s="631"/>
      <c r="M76" s="631"/>
      <c r="N76" s="632"/>
    </row>
    <row r="77" spans="1:14">
      <c r="A77" s="630"/>
      <c r="B77" s="631"/>
      <c r="C77" s="631"/>
      <c r="D77" s="631"/>
      <c r="E77" s="631"/>
      <c r="F77" s="631"/>
      <c r="G77" s="631"/>
      <c r="H77" s="631"/>
      <c r="I77" s="631"/>
      <c r="J77" s="631"/>
      <c r="K77" s="631"/>
      <c r="L77" s="631"/>
      <c r="M77" s="631"/>
      <c r="N77" s="632"/>
    </row>
    <row r="78" spans="1:14">
      <c r="A78" s="630"/>
      <c r="B78" s="631"/>
      <c r="C78" s="631"/>
      <c r="D78" s="631"/>
      <c r="E78" s="631"/>
      <c r="F78" s="631"/>
      <c r="G78" s="631"/>
      <c r="H78" s="631"/>
      <c r="I78" s="631"/>
      <c r="J78" s="631"/>
      <c r="K78" s="631"/>
      <c r="L78" s="631"/>
      <c r="M78" s="631"/>
      <c r="N78" s="632"/>
    </row>
    <row r="79" spans="1:14">
      <c r="A79" s="630"/>
      <c r="B79" s="631"/>
      <c r="C79" s="631"/>
      <c r="D79" s="631"/>
      <c r="E79" s="631"/>
      <c r="F79" s="631"/>
      <c r="G79" s="631"/>
      <c r="H79" s="631"/>
      <c r="I79" s="631"/>
      <c r="J79" s="631"/>
      <c r="K79" s="631"/>
      <c r="L79" s="631"/>
      <c r="M79" s="631"/>
      <c r="N79" s="632"/>
    </row>
    <row r="80" spans="1:14">
      <c r="A80" s="630"/>
      <c r="B80" s="631"/>
      <c r="C80" s="631"/>
      <c r="D80" s="631"/>
      <c r="E80" s="631"/>
      <c r="F80" s="631"/>
      <c r="G80" s="631"/>
      <c r="H80" s="631"/>
      <c r="I80" s="631"/>
      <c r="J80" s="631"/>
      <c r="K80" s="631"/>
      <c r="L80" s="631"/>
      <c r="M80" s="631"/>
      <c r="N80" s="632"/>
    </row>
    <row r="81" spans="1:14">
      <c r="A81" s="630"/>
      <c r="B81" s="631"/>
      <c r="C81" s="631"/>
      <c r="D81" s="631"/>
      <c r="E81" s="631"/>
      <c r="F81" s="631"/>
      <c r="G81" s="631"/>
      <c r="H81" s="631"/>
      <c r="I81" s="631"/>
      <c r="J81" s="631"/>
      <c r="K81" s="631"/>
      <c r="L81" s="631"/>
      <c r="M81" s="631"/>
      <c r="N81" s="632"/>
    </row>
    <row r="82" spans="1:14">
      <c r="A82" s="630"/>
      <c r="B82" s="631"/>
      <c r="C82" s="631"/>
      <c r="D82" s="631"/>
      <c r="E82" s="631"/>
      <c r="F82" s="631"/>
      <c r="G82" s="631"/>
      <c r="H82" s="631"/>
      <c r="I82" s="631"/>
      <c r="J82" s="631"/>
      <c r="K82" s="631"/>
      <c r="L82" s="631"/>
      <c r="M82" s="631"/>
      <c r="N82" s="632"/>
    </row>
    <row r="83" spans="1:14">
      <c r="A83" s="630"/>
      <c r="B83" s="631"/>
      <c r="C83" s="631"/>
      <c r="D83" s="631"/>
      <c r="E83" s="631"/>
      <c r="F83" s="631"/>
      <c r="G83" s="631"/>
      <c r="H83" s="631"/>
      <c r="I83" s="631"/>
      <c r="J83" s="631"/>
      <c r="K83" s="631"/>
      <c r="L83" s="631"/>
      <c r="M83" s="631"/>
      <c r="N83" s="632"/>
    </row>
    <row r="84" spans="1:14">
      <c r="A84" s="630"/>
      <c r="B84" s="631"/>
      <c r="C84" s="631"/>
      <c r="D84" s="631"/>
      <c r="E84" s="631"/>
      <c r="F84" s="631"/>
      <c r="G84" s="631"/>
      <c r="H84" s="631"/>
      <c r="I84" s="631"/>
      <c r="J84" s="631"/>
      <c r="K84" s="631"/>
      <c r="L84" s="631"/>
      <c r="M84" s="631"/>
      <c r="N84" s="632"/>
    </row>
    <row r="85" spans="1:14">
      <c r="A85" s="630"/>
      <c r="B85" s="631"/>
      <c r="C85" s="631"/>
      <c r="D85" s="631"/>
      <c r="E85" s="631"/>
      <c r="F85" s="631"/>
      <c r="G85" s="631"/>
      <c r="H85" s="631"/>
      <c r="I85" s="631"/>
      <c r="J85" s="631"/>
      <c r="K85" s="631"/>
      <c r="L85" s="631"/>
      <c r="M85" s="631"/>
      <c r="N85" s="632"/>
    </row>
    <row r="86" spans="1:14">
      <c r="A86" s="630"/>
      <c r="B86" s="631"/>
      <c r="C86" s="631"/>
      <c r="D86" s="631"/>
      <c r="E86" s="631"/>
      <c r="F86" s="631"/>
      <c r="G86" s="631"/>
      <c r="H86" s="631"/>
      <c r="I86" s="631"/>
      <c r="J86" s="631"/>
      <c r="K86" s="631"/>
      <c r="L86" s="631"/>
      <c r="M86" s="631"/>
      <c r="N86" s="632"/>
    </row>
    <row r="87" spans="1:14">
      <c r="A87" s="630"/>
      <c r="B87" s="631"/>
      <c r="C87" s="631"/>
      <c r="D87" s="631"/>
      <c r="E87" s="631"/>
      <c r="F87" s="631"/>
      <c r="G87" s="631"/>
      <c r="H87" s="631"/>
      <c r="I87" s="631"/>
      <c r="J87" s="631"/>
      <c r="K87" s="631"/>
      <c r="L87" s="631"/>
      <c r="M87" s="631"/>
      <c r="N87" s="632"/>
    </row>
    <row r="88" spans="1:14">
      <c r="A88" s="630"/>
      <c r="B88" s="631"/>
      <c r="C88" s="631"/>
      <c r="D88" s="631"/>
      <c r="E88" s="631"/>
      <c r="F88" s="631"/>
      <c r="G88" s="631"/>
      <c r="H88" s="631"/>
      <c r="I88" s="631"/>
      <c r="J88" s="631"/>
      <c r="K88" s="631"/>
      <c r="L88" s="631"/>
      <c r="M88" s="631"/>
      <c r="N88" s="632"/>
    </row>
    <row r="89" spans="1:14">
      <c r="A89" s="630"/>
      <c r="B89" s="631"/>
      <c r="C89" s="631"/>
      <c r="D89" s="631"/>
      <c r="E89" s="631"/>
      <c r="F89" s="631"/>
      <c r="G89" s="631"/>
      <c r="H89" s="631"/>
      <c r="I89" s="631"/>
      <c r="J89" s="631"/>
      <c r="K89" s="631"/>
      <c r="L89" s="631"/>
      <c r="M89" s="631"/>
      <c r="N89" s="632"/>
    </row>
    <row r="90" spans="1:14">
      <c r="A90" s="630"/>
      <c r="B90" s="631"/>
      <c r="C90" s="631"/>
      <c r="D90" s="631"/>
      <c r="E90" s="631"/>
      <c r="F90" s="631"/>
      <c r="G90" s="631"/>
      <c r="H90" s="631"/>
      <c r="I90" s="631"/>
      <c r="J90" s="631"/>
      <c r="K90" s="631"/>
      <c r="L90" s="631"/>
      <c r="M90" s="631"/>
      <c r="N90" s="632"/>
    </row>
    <row r="91" spans="1:14">
      <c r="A91" s="630"/>
      <c r="B91" s="631"/>
      <c r="C91" s="631"/>
      <c r="D91" s="631"/>
      <c r="E91" s="631"/>
      <c r="F91" s="631"/>
      <c r="G91" s="631"/>
      <c r="H91" s="631"/>
      <c r="I91" s="631"/>
      <c r="J91" s="631"/>
      <c r="K91" s="631"/>
      <c r="L91" s="631"/>
      <c r="M91" s="631"/>
      <c r="N91" s="632"/>
    </row>
    <row r="92" spans="1:14">
      <c r="A92" s="630"/>
      <c r="B92" s="631"/>
      <c r="C92" s="631"/>
      <c r="D92" s="631"/>
      <c r="E92" s="631"/>
      <c r="F92" s="631"/>
      <c r="G92" s="631"/>
      <c r="H92" s="631"/>
      <c r="I92" s="631"/>
      <c r="J92" s="631"/>
      <c r="K92" s="631"/>
      <c r="L92" s="631"/>
      <c r="M92" s="631"/>
      <c r="N92" s="632"/>
    </row>
    <row r="93" spans="1:14">
      <c r="A93" s="630"/>
      <c r="B93" s="631"/>
      <c r="C93" s="631"/>
      <c r="D93" s="631"/>
      <c r="E93" s="631"/>
      <c r="F93" s="631"/>
      <c r="G93" s="631"/>
      <c r="H93" s="631"/>
      <c r="I93" s="631"/>
      <c r="J93" s="631"/>
      <c r="K93" s="631"/>
      <c r="L93" s="631"/>
      <c r="M93" s="631"/>
      <c r="N93" s="632"/>
    </row>
    <row r="94" spans="1:14">
      <c r="A94" s="630"/>
      <c r="B94" s="631"/>
      <c r="C94" s="631"/>
      <c r="D94" s="631"/>
      <c r="E94" s="631"/>
      <c r="F94" s="631"/>
      <c r="G94" s="631"/>
      <c r="H94" s="631"/>
      <c r="I94" s="631"/>
      <c r="J94" s="631"/>
      <c r="K94" s="631"/>
      <c r="L94" s="631"/>
      <c r="M94" s="631"/>
      <c r="N94" s="632"/>
    </row>
    <row r="95" spans="1:14">
      <c r="A95" s="630"/>
      <c r="B95" s="631"/>
      <c r="C95" s="631"/>
      <c r="D95" s="631"/>
      <c r="E95" s="631"/>
      <c r="F95" s="631"/>
      <c r="G95" s="631"/>
      <c r="H95" s="631"/>
      <c r="I95" s="631"/>
      <c r="J95" s="631"/>
      <c r="K95" s="631"/>
      <c r="L95" s="631"/>
      <c r="M95" s="631"/>
      <c r="N95" s="632"/>
    </row>
    <row r="96" spans="1:14">
      <c r="A96" s="630"/>
      <c r="B96" s="631"/>
      <c r="C96" s="631"/>
      <c r="D96" s="631"/>
      <c r="E96" s="631"/>
      <c r="F96" s="631"/>
      <c r="G96" s="631"/>
      <c r="H96" s="631"/>
      <c r="I96" s="631"/>
      <c r="J96" s="631"/>
      <c r="K96" s="631"/>
      <c r="L96" s="631"/>
      <c r="M96" s="631"/>
      <c r="N96" s="632"/>
    </row>
    <row r="97" spans="1:14">
      <c r="A97" s="37"/>
      <c r="K97" s="709" t="s">
        <v>1001</v>
      </c>
      <c r="L97" s="709"/>
      <c r="M97" s="709" t="s">
        <v>1002</v>
      </c>
      <c r="N97" s="710"/>
    </row>
    <row r="98" spans="1:14">
      <c r="A98" s="37"/>
      <c r="K98" s="709" t="s">
        <v>138</v>
      </c>
      <c r="L98" s="709"/>
      <c r="M98" s="709" t="s">
        <v>129</v>
      </c>
      <c r="N98" s="710"/>
    </row>
    <row r="99" spans="1:14" ht="14.7" thickBot="1">
      <c r="A99" s="40"/>
      <c r="B99" s="21"/>
      <c r="C99" s="21"/>
      <c r="D99" s="21"/>
      <c r="E99" s="21"/>
      <c r="F99" s="21"/>
      <c r="G99" s="21"/>
      <c r="H99" s="21"/>
      <c r="I99" s="21"/>
      <c r="J99" s="21"/>
      <c r="K99" s="711"/>
      <c r="L99" s="711"/>
      <c r="M99" s="711"/>
      <c r="N99" s="712"/>
    </row>
    <row r="100" spans="1:14" ht="15.3">
      <c r="A100" s="518"/>
      <c r="B100" s="696" t="s">
        <v>131</v>
      </c>
      <c r="C100" s="697"/>
      <c r="D100" s="527" t="s">
        <v>132</v>
      </c>
      <c r="E100" s="528"/>
      <c r="F100" s="528"/>
      <c r="G100" s="528"/>
      <c r="H100" s="528"/>
      <c r="I100" s="528"/>
      <c r="J100" s="529"/>
      <c r="K100" s="590" t="s">
        <v>1000</v>
      </c>
      <c r="L100" s="590"/>
      <c r="M100" s="590"/>
      <c r="N100" s="591"/>
    </row>
    <row r="101" spans="1:14">
      <c r="A101" s="519"/>
      <c r="B101" s="698"/>
      <c r="C101" s="699"/>
      <c r="D101" s="702" t="s">
        <v>999</v>
      </c>
      <c r="E101" s="702"/>
      <c r="F101" s="702"/>
      <c r="G101" s="702"/>
      <c r="H101" s="702"/>
      <c r="I101" s="702"/>
      <c r="J101" s="703"/>
      <c r="K101" s="592"/>
      <c r="L101" s="592"/>
      <c r="M101" s="592"/>
      <c r="N101" s="593"/>
    </row>
    <row r="102" spans="1:14">
      <c r="A102" s="520"/>
      <c r="B102" s="700"/>
      <c r="C102" s="701"/>
      <c r="D102" s="704"/>
      <c r="E102" s="704"/>
      <c r="F102" s="704"/>
      <c r="G102" s="704"/>
      <c r="H102" s="704"/>
      <c r="I102" s="704"/>
      <c r="J102" s="705"/>
      <c r="K102" s="592"/>
      <c r="L102" s="592"/>
      <c r="M102" s="592"/>
      <c r="N102" s="593"/>
    </row>
    <row r="103" spans="1:14">
      <c r="A103" s="706"/>
      <c r="B103" s="707"/>
      <c r="C103" s="707"/>
      <c r="D103" s="707"/>
      <c r="E103" s="707"/>
      <c r="F103" s="707"/>
      <c r="G103" s="707"/>
      <c r="H103" s="707"/>
      <c r="I103" s="707"/>
      <c r="J103" s="707"/>
      <c r="K103" s="707"/>
      <c r="L103" s="707"/>
      <c r="M103" s="707"/>
      <c r="N103" s="708"/>
    </row>
    <row r="104" spans="1:14">
      <c r="A104" s="630"/>
      <c r="B104" s="631"/>
      <c r="C104" s="631"/>
      <c r="D104" s="631"/>
      <c r="E104" s="631"/>
      <c r="F104" s="631"/>
      <c r="G104" s="631"/>
      <c r="H104" s="631"/>
      <c r="I104" s="631"/>
      <c r="J104" s="631"/>
      <c r="K104" s="631"/>
      <c r="L104" s="631"/>
      <c r="M104" s="631"/>
      <c r="N104" s="632"/>
    </row>
    <row r="105" spans="1:14">
      <c r="A105" s="630"/>
      <c r="B105" s="631"/>
      <c r="C105" s="631"/>
      <c r="D105" s="631"/>
      <c r="E105" s="631"/>
      <c r="F105" s="631"/>
      <c r="G105" s="631"/>
      <c r="H105" s="631"/>
      <c r="I105" s="631"/>
      <c r="J105" s="631"/>
      <c r="K105" s="631"/>
      <c r="L105" s="631"/>
      <c r="M105" s="631"/>
      <c r="N105" s="632"/>
    </row>
    <row r="106" spans="1:14">
      <c r="A106" s="630"/>
      <c r="B106" s="631"/>
      <c r="C106" s="631"/>
      <c r="D106" s="631"/>
      <c r="E106" s="631"/>
      <c r="F106" s="631"/>
      <c r="G106" s="631"/>
      <c r="H106" s="631"/>
      <c r="I106" s="631"/>
      <c r="J106" s="631"/>
      <c r="K106" s="631"/>
      <c r="L106" s="631"/>
      <c r="M106" s="631"/>
      <c r="N106" s="632"/>
    </row>
    <row r="107" spans="1:14">
      <c r="A107" s="630"/>
      <c r="B107" s="631"/>
      <c r="C107" s="631"/>
      <c r="D107" s="631"/>
      <c r="E107" s="631"/>
      <c r="F107" s="631"/>
      <c r="G107" s="631"/>
      <c r="H107" s="631"/>
      <c r="I107" s="631"/>
      <c r="J107" s="631"/>
      <c r="K107" s="631"/>
      <c r="L107" s="631"/>
      <c r="M107" s="631"/>
      <c r="N107" s="632"/>
    </row>
    <row r="108" spans="1:14">
      <c r="A108" s="630"/>
      <c r="B108" s="631"/>
      <c r="C108" s="631"/>
      <c r="D108" s="631"/>
      <c r="E108" s="631"/>
      <c r="F108" s="631"/>
      <c r="G108" s="631"/>
      <c r="H108" s="631"/>
      <c r="I108" s="631"/>
      <c r="J108" s="631"/>
      <c r="K108" s="631"/>
      <c r="L108" s="631"/>
      <c r="M108" s="631"/>
      <c r="N108" s="632"/>
    </row>
    <row r="109" spans="1:14">
      <c r="A109" s="630"/>
      <c r="B109" s="631"/>
      <c r="C109" s="631"/>
      <c r="D109" s="631"/>
      <c r="E109" s="631"/>
      <c r="F109" s="631"/>
      <c r="G109" s="631"/>
      <c r="H109" s="631"/>
      <c r="I109" s="631"/>
      <c r="J109" s="631"/>
      <c r="K109" s="631"/>
      <c r="L109" s="631"/>
      <c r="M109" s="631"/>
      <c r="N109" s="632"/>
    </row>
    <row r="110" spans="1:14">
      <c r="A110" s="630"/>
      <c r="B110" s="631"/>
      <c r="C110" s="631"/>
      <c r="D110" s="631"/>
      <c r="E110" s="631"/>
      <c r="F110" s="631"/>
      <c r="G110" s="631"/>
      <c r="H110" s="631"/>
      <c r="I110" s="631"/>
      <c r="J110" s="631"/>
      <c r="K110" s="631"/>
      <c r="L110" s="631"/>
      <c r="M110" s="631"/>
      <c r="N110" s="632"/>
    </row>
    <row r="111" spans="1:14">
      <c r="A111" s="630"/>
      <c r="B111" s="631"/>
      <c r="C111" s="631"/>
      <c r="D111" s="631"/>
      <c r="E111" s="631"/>
      <c r="F111" s="631"/>
      <c r="G111" s="631"/>
      <c r="H111" s="631"/>
      <c r="I111" s="631"/>
      <c r="J111" s="631"/>
      <c r="K111" s="631"/>
      <c r="L111" s="631"/>
      <c r="M111" s="631"/>
      <c r="N111" s="632"/>
    </row>
    <row r="112" spans="1:14">
      <c r="A112" s="630"/>
      <c r="B112" s="631"/>
      <c r="C112" s="631"/>
      <c r="D112" s="631"/>
      <c r="E112" s="631"/>
      <c r="F112" s="631"/>
      <c r="G112" s="631"/>
      <c r="H112" s="631"/>
      <c r="I112" s="631"/>
      <c r="J112" s="631"/>
      <c r="K112" s="631"/>
      <c r="L112" s="631"/>
      <c r="M112" s="631"/>
      <c r="N112" s="632"/>
    </row>
    <row r="113" spans="1:14">
      <c r="A113" s="630"/>
      <c r="B113" s="631"/>
      <c r="C113" s="631"/>
      <c r="D113" s="631"/>
      <c r="E113" s="631"/>
      <c r="F113" s="631"/>
      <c r="G113" s="631"/>
      <c r="H113" s="631"/>
      <c r="I113" s="631"/>
      <c r="J113" s="631"/>
      <c r="K113" s="631"/>
      <c r="L113" s="631"/>
      <c r="M113" s="631"/>
      <c r="N113" s="632"/>
    </row>
    <row r="114" spans="1:14">
      <c r="A114" s="630"/>
      <c r="B114" s="631"/>
      <c r="C114" s="631"/>
      <c r="D114" s="631"/>
      <c r="E114" s="631"/>
      <c r="F114" s="631"/>
      <c r="G114" s="631"/>
      <c r="H114" s="631"/>
      <c r="I114" s="631"/>
      <c r="J114" s="631"/>
      <c r="K114" s="631"/>
      <c r="L114" s="631"/>
      <c r="M114" s="631"/>
      <c r="N114" s="632"/>
    </row>
    <row r="115" spans="1:14">
      <c r="A115" s="630"/>
      <c r="B115" s="631"/>
      <c r="C115" s="631"/>
      <c r="D115" s="631"/>
      <c r="E115" s="631"/>
      <c r="F115" s="631"/>
      <c r="G115" s="631"/>
      <c r="H115" s="631"/>
      <c r="I115" s="631"/>
      <c r="J115" s="631"/>
      <c r="K115" s="631"/>
      <c r="L115" s="631"/>
      <c r="M115" s="631"/>
      <c r="N115" s="632"/>
    </row>
    <row r="116" spans="1:14">
      <c r="A116" s="630"/>
      <c r="B116" s="631"/>
      <c r="C116" s="631"/>
      <c r="D116" s="631"/>
      <c r="E116" s="631"/>
      <c r="F116" s="631"/>
      <c r="G116" s="631"/>
      <c r="H116" s="631"/>
      <c r="I116" s="631"/>
      <c r="J116" s="631"/>
      <c r="K116" s="631"/>
      <c r="L116" s="631"/>
      <c r="M116" s="631"/>
      <c r="N116" s="632"/>
    </row>
    <row r="117" spans="1:14">
      <c r="A117" s="630"/>
      <c r="B117" s="631"/>
      <c r="C117" s="631"/>
      <c r="D117" s="631"/>
      <c r="E117" s="631"/>
      <c r="F117" s="631"/>
      <c r="G117" s="631"/>
      <c r="H117" s="631"/>
      <c r="I117" s="631"/>
      <c r="J117" s="631"/>
      <c r="K117" s="631"/>
      <c r="L117" s="631"/>
      <c r="M117" s="631"/>
      <c r="N117" s="632"/>
    </row>
    <row r="118" spans="1:14">
      <c r="A118" s="630"/>
      <c r="B118" s="631"/>
      <c r="C118" s="631"/>
      <c r="D118" s="631"/>
      <c r="E118" s="631"/>
      <c r="F118" s="631"/>
      <c r="G118" s="631"/>
      <c r="H118" s="631"/>
      <c r="I118" s="631"/>
      <c r="J118" s="631"/>
      <c r="K118" s="631"/>
      <c r="L118" s="631"/>
      <c r="M118" s="631"/>
      <c r="N118" s="632"/>
    </row>
    <row r="119" spans="1:14">
      <c r="A119" s="630"/>
      <c r="B119" s="631"/>
      <c r="C119" s="631"/>
      <c r="D119" s="631"/>
      <c r="E119" s="631"/>
      <c r="F119" s="631"/>
      <c r="G119" s="631"/>
      <c r="H119" s="631"/>
      <c r="I119" s="631"/>
      <c r="J119" s="631"/>
      <c r="K119" s="631"/>
      <c r="L119" s="631"/>
      <c r="M119" s="631"/>
      <c r="N119" s="632"/>
    </row>
    <row r="120" spans="1:14">
      <c r="A120" s="630"/>
      <c r="B120" s="631"/>
      <c r="C120" s="631"/>
      <c r="D120" s="631"/>
      <c r="E120" s="631"/>
      <c r="F120" s="631"/>
      <c r="G120" s="631"/>
      <c r="H120" s="631"/>
      <c r="I120" s="631"/>
      <c r="J120" s="631"/>
      <c r="K120" s="631"/>
      <c r="L120" s="631"/>
      <c r="M120" s="631"/>
      <c r="N120" s="632"/>
    </row>
    <row r="121" spans="1:14">
      <c r="A121" s="630"/>
      <c r="B121" s="631"/>
      <c r="C121" s="631"/>
      <c r="D121" s="631"/>
      <c r="E121" s="631"/>
      <c r="F121" s="631"/>
      <c r="G121" s="631"/>
      <c r="H121" s="631"/>
      <c r="I121" s="631"/>
      <c r="J121" s="631"/>
      <c r="K121" s="631"/>
      <c r="L121" s="631"/>
      <c r="M121" s="631"/>
      <c r="N121" s="632"/>
    </row>
    <row r="122" spans="1:14">
      <c r="A122" s="630"/>
      <c r="B122" s="631"/>
      <c r="C122" s="631"/>
      <c r="D122" s="631"/>
      <c r="E122" s="631"/>
      <c r="F122" s="631"/>
      <c r="G122" s="631"/>
      <c r="H122" s="631"/>
      <c r="I122" s="631"/>
      <c r="J122" s="631"/>
      <c r="K122" s="631"/>
      <c r="L122" s="631"/>
      <c r="M122" s="631"/>
      <c r="N122" s="632"/>
    </row>
    <row r="123" spans="1:14">
      <c r="A123" s="630"/>
      <c r="B123" s="631"/>
      <c r="C123" s="631"/>
      <c r="D123" s="631"/>
      <c r="E123" s="631"/>
      <c r="F123" s="631"/>
      <c r="G123" s="631"/>
      <c r="H123" s="631"/>
      <c r="I123" s="631"/>
      <c r="J123" s="631"/>
      <c r="K123" s="631"/>
      <c r="L123" s="631"/>
      <c r="M123" s="631"/>
      <c r="N123" s="632"/>
    </row>
    <row r="124" spans="1:14">
      <c r="A124" s="630"/>
      <c r="B124" s="631"/>
      <c r="C124" s="631"/>
      <c r="D124" s="631"/>
      <c r="E124" s="631"/>
      <c r="F124" s="631"/>
      <c r="G124" s="631"/>
      <c r="H124" s="631"/>
      <c r="I124" s="631"/>
      <c r="J124" s="631"/>
      <c r="K124" s="631"/>
      <c r="L124" s="631"/>
      <c r="M124" s="631"/>
      <c r="N124" s="632"/>
    </row>
    <row r="125" spans="1:14">
      <c r="A125" s="630"/>
      <c r="B125" s="631"/>
      <c r="C125" s="631"/>
      <c r="D125" s="631"/>
      <c r="E125" s="631"/>
      <c r="F125" s="631"/>
      <c r="G125" s="631"/>
      <c r="H125" s="631"/>
      <c r="I125" s="631"/>
      <c r="J125" s="631"/>
      <c r="K125" s="631"/>
      <c r="L125" s="631"/>
      <c r="M125" s="631"/>
      <c r="N125" s="632"/>
    </row>
    <row r="126" spans="1:14">
      <c r="A126" s="630"/>
      <c r="B126" s="631"/>
      <c r="C126" s="631"/>
      <c r="D126" s="631"/>
      <c r="E126" s="631"/>
      <c r="F126" s="631"/>
      <c r="G126" s="631"/>
      <c r="H126" s="631"/>
      <c r="I126" s="631"/>
      <c r="J126" s="631"/>
      <c r="K126" s="631"/>
      <c r="L126" s="631"/>
      <c r="M126" s="631"/>
      <c r="N126" s="632"/>
    </row>
    <row r="127" spans="1:14">
      <c r="A127" s="630"/>
      <c r="B127" s="631"/>
      <c r="C127" s="631"/>
      <c r="D127" s="631"/>
      <c r="E127" s="631"/>
      <c r="F127" s="631"/>
      <c r="G127" s="631"/>
      <c r="H127" s="631"/>
      <c r="I127" s="631"/>
      <c r="J127" s="631"/>
      <c r="K127" s="631"/>
      <c r="L127" s="631"/>
      <c r="M127" s="631"/>
      <c r="N127" s="632"/>
    </row>
    <row r="128" spans="1:14">
      <c r="A128" s="630"/>
      <c r="B128" s="631"/>
      <c r="C128" s="631"/>
      <c r="D128" s="631"/>
      <c r="E128" s="631"/>
      <c r="F128" s="631"/>
      <c r="G128" s="631"/>
      <c r="H128" s="631"/>
      <c r="I128" s="631"/>
      <c r="J128" s="631"/>
      <c r="K128" s="631"/>
      <c r="L128" s="631"/>
      <c r="M128" s="631"/>
      <c r="N128" s="632"/>
    </row>
    <row r="129" spans="1:14">
      <c r="A129" s="630"/>
      <c r="B129" s="631"/>
      <c r="C129" s="631"/>
      <c r="D129" s="631"/>
      <c r="E129" s="631"/>
      <c r="F129" s="631"/>
      <c r="G129" s="631"/>
      <c r="H129" s="631"/>
      <c r="I129" s="631"/>
      <c r="J129" s="631"/>
      <c r="K129" s="631"/>
      <c r="L129" s="631"/>
      <c r="M129" s="631"/>
      <c r="N129" s="632"/>
    </row>
    <row r="130" spans="1:14">
      <c r="A130" s="37"/>
      <c r="K130" s="709" t="s">
        <v>1001</v>
      </c>
      <c r="L130" s="709"/>
      <c r="M130" s="709" t="s">
        <v>1002</v>
      </c>
      <c r="N130" s="710"/>
    </row>
    <row r="131" spans="1:14">
      <c r="A131" s="37"/>
      <c r="K131" s="709" t="s">
        <v>138</v>
      </c>
      <c r="L131" s="709"/>
      <c r="M131" s="709" t="s">
        <v>129</v>
      </c>
      <c r="N131" s="710"/>
    </row>
    <row r="132" spans="1:14" ht="14.7" thickBot="1">
      <c r="A132" s="40"/>
      <c r="B132" s="21"/>
      <c r="C132" s="21"/>
      <c r="D132" s="21"/>
      <c r="E132" s="21"/>
      <c r="F132" s="21"/>
      <c r="G132" s="21"/>
      <c r="H132" s="21"/>
      <c r="I132" s="21"/>
      <c r="J132" s="21"/>
      <c r="K132" s="711"/>
      <c r="L132" s="711"/>
      <c r="M132" s="711"/>
      <c r="N132" s="712"/>
    </row>
    <row r="133" spans="1:14" ht="15.3">
      <c r="A133" s="518"/>
      <c r="B133" s="696" t="s">
        <v>131</v>
      </c>
      <c r="C133" s="697"/>
      <c r="D133" s="527" t="s">
        <v>132</v>
      </c>
      <c r="E133" s="528"/>
      <c r="F133" s="528"/>
      <c r="G133" s="528"/>
      <c r="H133" s="528"/>
      <c r="I133" s="528"/>
      <c r="J133" s="529"/>
      <c r="K133" s="590" t="s">
        <v>1000</v>
      </c>
      <c r="L133" s="590"/>
      <c r="M133" s="590"/>
      <c r="N133" s="591"/>
    </row>
    <row r="134" spans="1:14">
      <c r="A134" s="519"/>
      <c r="B134" s="698"/>
      <c r="C134" s="699"/>
      <c r="D134" s="702" t="s">
        <v>999</v>
      </c>
      <c r="E134" s="702"/>
      <c r="F134" s="702"/>
      <c r="G134" s="702"/>
      <c r="H134" s="702"/>
      <c r="I134" s="702"/>
      <c r="J134" s="703"/>
      <c r="K134" s="592"/>
      <c r="L134" s="592"/>
      <c r="M134" s="592"/>
      <c r="N134" s="593"/>
    </row>
    <row r="135" spans="1:14">
      <c r="A135" s="520"/>
      <c r="B135" s="700"/>
      <c r="C135" s="701"/>
      <c r="D135" s="704"/>
      <c r="E135" s="704"/>
      <c r="F135" s="704"/>
      <c r="G135" s="704"/>
      <c r="H135" s="704"/>
      <c r="I135" s="704"/>
      <c r="J135" s="705"/>
      <c r="K135" s="592"/>
      <c r="L135" s="592"/>
      <c r="M135" s="592"/>
      <c r="N135" s="593"/>
    </row>
    <row r="136" spans="1:14">
      <c r="A136" s="706"/>
      <c r="B136" s="707"/>
      <c r="C136" s="707"/>
      <c r="D136" s="707"/>
      <c r="E136" s="707"/>
      <c r="F136" s="707"/>
      <c r="G136" s="707"/>
      <c r="H136" s="707"/>
      <c r="I136" s="707"/>
      <c r="J136" s="707"/>
      <c r="K136" s="707"/>
      <c r="L136" s="707"/>
      <c r="M136" s="707"/>
      <c r="N136" s="708"/>
    </row>
    <row r="137" spans="1:14">
      <c r="A137" s="630"/>
      <c r="B137" s="631"/>
      <c r="C137" s="631"/>
      <c r="D137" s="631"/>
      <c r="E137" s="631"/>
      <c r="F137" s="631"/>
      <c r="G137" s="631"/>
      <c r="H137" s="631"/>
      <c r="I137" s="631"/>
      <c r="J137" s="631"/>
      <c r="K137" s="631"/>
      <c r="L137" s="631"/>
      <c r="M137" s="631"/>
      <c r="N137" s="632"/>
    </row>
    <row r="138" spans="1:14">
      <c r="A138" s="630"/>
      <c r="B138" s="631"/>
      <c r="C138" s="631"/>
      <c r="D138" s="631"/>
      <c r="E138" s="631"/>
      <c r="F138" s="631"/>
      <c r="G138" s="631"/>
      <c r="H138" s="631"/>
      <c r="I138" s="631"/>
      <c r="J138" s="631"/>
      <c r="K138" s="631"/>
      <c r="L138" s="631"/>
      <c r="M138" s="631"/>
      <c r="N138" s="632"/>
    </row>
    <row r="139" spans="1:14">
      <c r="A139" s="630"/>
      <c r="B139" s="631"/>
      <c r="C139" s="631"/>
      <c r="D139" s="631"/>
      <c r="E139" s="631"/>
      <c r="F139" s="631"/>
      <c r="G139" s="631"/>
      <c r="H139" s="631"/>
      <c r="I139" s="631"/>
      <c r="J139" s="631"/>
      <c r="K139" s="631"/>
      <c r="L139" s="631"/>
      <c r="M139" s="631"/>
      <c r="N139" s="632"/>
    </row>
    <row r="140" spans="1:14">
      <c r="A140" s="630"/>
      <c r="B140" s="631"/>
      <c r="C140" s="631"/>
      <c r="D140" s="631"/>
      <c r="E140" s="631"/>
      <c r="F140" s="631"/>
      <c r="G140" s="631"/>
      <c r="H140" s="631"/>
      <c r="I140" s="631"/>
      <c r="J140" s="631"/>
      <c r="K140" s="631"/>
      <c r="L140" s="631"/>
      <c r="M140" s="631"/>
      <c r="N140" s="632"/>
    </row>
    <row r="141" spans="1:14">
      <c r="A141" s="630"/>
      <c r="B141" s="631"/>
      <c r="C141" s="631"/>
      <c r="D141" s="631"/>
      <c r="E141" s="631"/>
      <c r="F141" s="631"/>
      <c r="G141" s="631"/>
      <c r="H141" s="631"/>
      <c r="I141" s="631"/>
      <c r="J141" s="631"/>
      <c r="K141" s="631"/>
      <c r="L141" s="631"/>
      <c r="M141" s="631"/>
      <c r="N141" s="632"/>
    </row>
    <row r="142" spans="1:14">
      <c r="A142" s="630"/>
      <c r="B142" s="631"/>
      <c r="C142" s="631"/>
      <c r="D142" s="631"/>
      <c r="E142" s="631"/>
      <c r="F142" s="631"/>
      <c r="G142" s="631"/>
      <c r="H142" s="631"/>
      <c r="I142" s="631"/>
      <c r="J142" s="631"/>
      <c r="K142" s="631"/>
      <c r="L142" s="631"/>
      <c r="M142" s="631"/>
      <c r="N142" s="632"/>
    </row>
    <row r="143" spans="1:14">
      <c r="A143" s="630"/>
      <c r="B143" s="631"/>
      <c r="C143" s="631"/>
      <c r="D143" s="631"/>
      <c r="E143" s="631"/>
      <c r="F143" s="631"/>
      <c r="G143" s="631"/>
      <c r="H143" s="631"/>
      <c r="I143" s="631"/>
      <c r="J143" s="631"/>
      <c r="K143" s="631"/>
      <c r="L143" s="631"/>
      <c r="M143" s="631"/>
      <c r="N143" s="632"/>
    </row>
    <row r="144" spans="1:14">
      <c r="A144" s="630"/>
      <c r="B144" s="631"/>
      <c r="C144" s="631"/>
      <c r="D144" s="631"/>
      <c r="E144" s="631"/>
      <c r="F144" s="631"/>
      <c r="G144" s="631"/>
      <c r="H144" s="631"/>
      <c r="I144" s="631"/>
      <c r="J144" s="631"/>
      <c r="K144" s="631"/>
      <c r="L144" s="631"/>
      <c r="M144" s="631"/>
      <c r="N144" s="632"/>
    </row>
    <row r="145" spans="1:14">
      <c r="A145" s="630"/>
      <c r="B145" s="631"/>
      <c r="C145" s="631"/>
      <c r="D145" s="631"/>
      <c r="E145" s="631"/>
      <c r="F145" s="631"/>
      <c r="G145" s="631"/>
      <c r="H145" s="631"/>
      <c r="I145" s="631"/>
      <c r="J145" s="631"/>
      <c r="K145" s="631"/>
      <c r="L145" s="631"/>
      <c r="M145" s="631"/>
      <c r="N145" s="632"/>
    </row>
    <row r="146" spans="1:14">
      <c r="A146" s="630"/>
      <c r="B146" s="631"/>
      <c r="C146" s="631"/>
      <c r="D146" s="631"/>
      <c r="E146" s="631"/>
      <c r="F146" s="631"/>
      <c r="G146" s="631"/>
      <c r="H146" s="631"/>
      <c r="I146" s="631"/>
      <c r="J146" s="631"/>
      <c r="K146" s="631"/>
      <c r="L146" s="631"/>
      <c r="M146" s="631"/>
      <c r="N146" s="632"/>
    </row>
    <row r="147" spans="1:14">
      <c r="A147" s="630"/>
      <c r="B147" s="631"/>
      <c r="C147" s="631"/>
      <c r="D147" s="631"/>
      <c r="E147" s="631"/>
      <c r="F147" s="631"/>
      <c r="G147" s="631"/>
      <c r="H147" s="631"/>
      <c r="I147" s="631"/>
      <c r="J147" s="631"/>
      <c r="K147" s="631"/>
      <c r="L147" s="631"/>
      <c r="M147" s="631"/>
      <c r="N147" s="632"/>
    </row>
    <row r="148" spans="1:14">
      <c r="A148" s="630"/>
      <c r="B148" s="631"/>
      <c r="C148" s="631"/>
      <c r="D148" s="631"/>
      <c r="E148" s="631"/>
      <c r="F148" s="631"/>
      <c r="G148" s="631"/>
      <c r="H148" s="631"/>
      <c r="I148" s="631"/>
      <c r="J148" s="631"/>
      <c r="K148" s="631"/>
      <c r="L148" s="631"/>
      <c r="M148" s="631"/>
      <c r="N148" s="632"/>
    </row>
    <row r="149" spans="1:14">
      <c r="A149" s="630"/>
      <c r="B149" s="631"/>
      <c r="C149" s="631"/>
      <c r="D149" s="631"/>
      <c r="E149" s="631"/>
      <c r="F149" s="631"/>
      <c r="G149" s="631"/>
      <c r="H149" s="631"/>
      <c r="I149" s="631"/>
      <c r="J149" s="631"/>
      <c r="K149" s="631"/>
      <c r="L149" s="631"/>
      <c r="M149" s="631"/>
      <c r="N149" s="632"/>
    </row>
    <row r="150" spans="1:14">
      <c r="A150" s="630"/>
      <c r="B150" s="631"/>
      <c r="C150" s="631"/>
      <c r="D150" s="631"/>
      <c r="E150" s="631"/>
      <c r="F150" s="631"/>
      <c r="G150" s="631"/>
      <c r="H150" s="631"/>
      <c r="I150" s="631"/>
      <c r="J150" s="631"/>
      <c r="K150" s="631"/>
      <c r="L150" s="631"/>
      <c r="M150" s="631"/>
      <c r="N150" s="632"/>
    </row>
    <row r="151" spans="1:14">
      <c r="A151" s="630"/>
      <c r="B151" s="631"/>
      <c r="C151" s="631"/>
      <c r="D151" s="631"/>
      <c r="E151" s="631"/>
      <c r="F151" s="631"/>
      <c r="G151" s="631"/>
      <c r="H151" s="631"/>
      <c r="I151" s="631"/>
      <c r="J151" s="631"/>
      <c r="K151" s="631"/>
      <c r="L151" s="631"/>
      <c r="M151" s="631"/>
      <c r="N151" s="632"/>
    </row>
    <row r="152" spans="1:14">
      <c r="A152" s="630"/>
      <c r="B152" s="631"/>
      <c r="C152" s="631"/>
      <c r="D152" s="631"/>
      <c r="E152" s="631"/>
      <c r="F152" s="631"/>
      <c r="G152" s="631"/>
      <c r="H152" s="631"/>
      <c r="I152" s="631"/>
      <c r="J152" s="631"/>
      <c r="K152" s="631"/>
      <c r="L152" s="631"/>
      <c r="M152" s="631"/>
      <c r="N152" s="632"/>
    </row>
    <row r="153" spans="1:14">
      <c r="A153" s="630"/>
      <c r="B153" s="631"/>
      <c r="C153" s="631"/>
      <c r="D153" s="631"/>
      <c r="E153" s="631"/>
      <c r="F153" s="631"/>
      <c r="G153" s="631"/>
      <c r="H153" s="631"/>
      <c r="I153" s="631"/>
      <c r="J153" s="631"/>
      <c r="K153" s="631"/>
      <c r="L153" s="631"/>
      <c r="M153" s="631"/>
      <c r="N153" s="632"/>
    </row>
    <row r="154" spans="1:14">
      <c r="A154" s="630"/>
      <c r="B154" s="631"/>
      <c r="C154" s="631"/>
      <c r="D154" s="631"/>
      <c r="E154" s="631"/>
      <c r="F154" s="631"/>
      <c r="G154" s="631"/>
      <c r="H154" s="631"/>
      <c r="I154" s="631"/>
      <c r="J154" s="631"/>
      <c r="K154" s="631"/>
      <c r="L154" s="631"/>
      <c r="M154" s="631"/>
      <c r="N154" s="632"/>
    </row>
    <row r="155" spans="1:14">
      <c r="A155" s="630"/>
      <c r="B155" s="631"/>
      <c r="C155" s="631"/>
      <c r="D155" s="631"/>
      <c r="E155" s="631"/>
      <c r="F155" s="631"/>
      <c r="G155" s="631"/>
      <c r="H155" s="631"/>
      <c r="I155" s="631"/>
      <c r="J155" s="631"/>
      <c r="K155" s="631"/>
      <c r="L155" s="631"/>
      <c r="M155" s="631"/>
      <c r="N155" s="632"/>
    </row>
    <row r="156" spans="1:14">
      <c r="A156" s="630"/>
      <c r="B156" s="631"/>
      <c r="C156" s="631"/>
      <c r="D156" s="631"/>
      <c r="E156" s="631"/>
      <c r="F156" s="631"/>
      <c r="G156" s="631"/>
      <c r="H156" s="631"/>
      <c r="I156" s="631"/>
      <c r="J156" s="631"/>
      <c r="K156" s="631"/>
      <c r="L156" s="631"/>
      <c r="M156" s="631"/>
      <c r="N156" s="632"/>
    </row>
    <row r="157" spans="1:14">
      <c r="A157" s="630"/>
      <c r="B157" s="631"/>
      <c r="C157" s="631"/>
      <c r="D157" s="631"/>
      <c r="E157" s="631"/>
      <c r="F157" s="631"/>
      <c r="G157" s="631"/>
      <c r="H157" s="631"/>
      <c r="I157" s="631"/>
      <c r="J157" s="631"/>
      <c r="K157" s="631"/>
      <c r="L157" s="631"/>
      <c r="M157" s="631"/>
      <c r="N157" s="632"/>
    </row>
    <row r="158" spans="1:14">
      <c r="A158" s="630"/>
      <c r="B158" s="631"/>
      <c r="C158" s="631"/>
      <c r="D158" s="631"/>
      <c r="E158" s="631"/>
      <c r="F158" s="631"/>
      <c r="G158" s="631"/>
      <c r="H158" s="631"/>
      <c r="I158" s="631"/>
      <c r="J158" s="631"/>
      <c r="K158" s="631"/>
      <c r="L158" s="631"/>
      <c r="M158" s="631"/>
      <c r="N158" s="632"/>
    </row>
    <row r="159" spans="1:14">
      <c r="A159" s="630"/>
      <c r="B159" s="631"/>
      <c r="C159" s="631"/>
      <c r="D159" s="631"/>
      <c r="E159" s="631"/>
      <c r="F159" s="631"/>
      <c r="G159" s="631"/>
      <c r="H159" s="631"/>
      <c r="I159" s="631"/>
      <c r="J159" s="631"/>
      <c r="K159" s="631"/>
      <c r="L159" s="631"/>
      <c r="M159" s="631"/>
      <c r="N159" s="632"/>
    </row>
    <row r="160" spans="1:14">
      <c r="A160" s="630"/>
      <c r="B160" s="631"/>
      <c r="C160" s="631"/>
      <c r="D160" s="631"/>
      <c r="E160" s="631"/>
      <c r="F160" s="631"/>
      <c r="G160" s="631"/>
      <c r="H160" s="631"/>
      <c r="I160" s="631"/>
      <c r="J160" s="631"/>
      <c r="K160" s="631"/>
      <c r="L160" s="631"/>
      <c r="M160" s="631"/>
      <c r="N160" s="632"/>
    </row>
    <row r="161" spans="1:14">
      <c r="A161" s="630"/>
      <c r="B161" s="631"/>
      <c r="C161" s="631"/>
      <c r="D161" s="631"/>
      <c r="E161" s="631"/>
      <c r="F161" s="631"/>
      <c r="G161" s="631"/>
      <c r="H161" s="631"/>
      <c r="I161" s="631"/>
      <c r="J161" s="631"/>
      <c r="K161" s="631"/>
      <c r="L161" s="631"/>
      <c r="M161" s="631"/>
      <c r="N161" s="632"/>
    </row>
    <row r="162" spans="1:14">
      <c r="A162" s="630"/>
      <c r="B162" s="631"/>
      <c r="C162" s="631"/>
      <c r="D162" s="631"/>
      <c r="E162" s="631"/>
      <c r="F162" s="631"/>
      <c r="G162" s="631"/>
      <c r="H162" s="631"/>
      <c r="I162" s="631"/>
      <c r="J162" s="631"/>
      <c r="K162" s="631"/>
      <c r="L162" s="631"/>
      <c r="M162" s="631"/>
      <c r="N162" s="632"/>
    </row>
    <row r="163" spans="1:14">
      <c r="A163" s="37"/>
      <c r="K163" s="709" t="s">
        <v>1001</v>
      </c>
      <c r="L163" s="709"/>
      <c r="M163" s="709" t="s">
        <v>1002</v>
      </c>
      <c r="N163" s="710"/>
    </row>
    <row r="164" spans="1:14">
      <c r="A164" s="37"/>
      <c r="K164" s="709" t="s">
        <v>138</v>
      </c>
      <c r="L164" s="709"/>
      <c r="M164" s="709" t="s">
        <v>129</v>
      </c>
      <c r="N164" s="710"/>
    </row>
    <row r="165" spans="1:14" ht="14.7" thickBot="1">
      <c r="A165" s="40"/>
      <c r="B165" s="21"/>
      <c r="C165" s="21"/>
      <c r="D165" s="21"/>
      <c r="E165" s="21"/>
      <c r="F165" s="21"/>
      <c r="G165" s="21"/>
      <c r="H165" s="21"/>
      <c r="I165" s="21"/>
      <c r="J165" s="21"/>
      <c r="K165" s="711"/>
      <c r="L165" s="711"/>
      <c r="M165" s="711"/>
      <c r="N165" s="712"/>
    </row>
    <row r="166" spans="1:14" ht="15.3">
      <c r="A166" s="518"/>
      <c r="B166" s="696" t="s">
        <v>131</v>
      </c>
      <c r="C166" s="697"/>
      <c r="D166" s="527" t="s">
        <v>132</v>
      </c>
      <c r="E166" s="528"/>
      <c r="F166" s="528"/>
      <c r="G166" s="528"/>
      <c r="H166" s="528"/>
      <c r="I166" s="528"/>
      <c r="J166" s="529"/>
      <c r="K166" s="590" t="s">
        <v>1000</v>
      </c>
      <c r="L166" s="590"/>
      <c r="M166" s="590"/>
      <c r="N166" s="591"/>
    </row>
    <row r="167" spans="1:14">
      <c r="A167" s="519"/>
      <c r="B167" s="698"/>
      <c r="C167" s="699"/>
      <c r="D167" s="702" t="s">
        <v>999</v>
      </c>
      <c r="E167" s="702"/>
      <c r="F167" s="702"/>
      <c r="G167" s="702"/>
      <c r="H167" s="702"/>
      <c r="I167" s="702"/>
      <c r="J167" s="703"/>
      <c r="K167" s="592"/>
      <c r="L167" s="592"/>
      <c r="M167" s="592"/>
      <c r="N167" s="593"/>
    </row>
    <row r="168" spans="1:14">
      <c r="A168" s="520"/>
      <c r="B168" s="700"/>
      <c r="C168" s="701"/>
      <c r="D168" s="704"/>
      <c r="E168" s="704"/>
      <c r="F168" s="704"/>
      <c r="G168" s="704"/>
      <c r="H168" s="704"/>
      <c r="I168" s="704"/>
      <c r="J168" s="705"/>
      <c r="K168" s="592"/>
      <c r="L168" s="592"/>
      <c r="M168" s="592"/>
      <c r="N168" s="593"/>
    </row>
    <row r="169" spans="1:14">
      <c r="A169" s="706"/>
      <c r="B169" s="707"/>
      <c r="C169" s="707"/>
      <c r="D169" s="707"/>
      <c r="E169" s="707"/>
      <c r="F169" s="707"/>
      <c r="G169" s="707"/>
      <c r="H169" s="707"/>
      <c r="I169" s="707"/>
      <c r="J169" s="707"/>
      <c r="K169" s="707"/>
      <c r="L169" s="707"/>
      <c r="M169" s="707"/>
      <c r="N169" s="708"/>
    </row>
    <row r="170" spans="1:14">
      <c r="A170" s="630"/>
      <c r="B170" s="631"/>
      <c r="C170" s="631"/>
      <c r="D170" s="631"/>
      <c r="E170" s="631"/>
      <c r="F170" s="631"/>
      <c r="G170" s="631"/>
      <c r="H170" s="631"/>
      <c r="I170" s="631"/>
      <c r="J170" s="631"/>
      <c r="K170" s="631"/>
      <c r="L170" s="631"/>
      <c r="M170" s="631"/>
      <c r="N170" s="632"/>
    </row>
    <row r="171" spans="1:14">
      <c r="A171" s="630"/>
      <c r="B171" s="631"/>
      <c r="C171" s="631"/>
      <c r="D171" s="631"/>
      <c r="E171" s="631"/>
      <c r="F171" s="631"/>
      <c r="G171" s="631"/>
      <c r="H171" s="631"/>
      <c r="I171" s="631"/>
      <c r="J171" s="631"/>
      <c r="K171" s="631"/>
      <c r="L171" s="631"/>
      <c r="M171" s="631"/>
      <c r="N171" s="632"/>
    </row>
    <row r="172" spans="1:14">
      <c r="A172" s="630"/>
      <c r="B172" s="631"/>
      <c r="C172" s="631"/>
      <c r="D172" s="631"/>
      <c r="E172" s="631"/>
      <c r="F172" s="631"/>
      <c r="G172" s="631"/>
      <c r="H172" s="631"/>
      <c r="I172" s="631"/>
      <c r="J172" s="631"/>
      <c r="K172" s="631"/>
      <c r="L172" s="631"/>
      <c r="M172" s="631"/>
      <c r="N172" s="632"/>
    </row>
    <row r="173" spans="1:14">
      <c r="A173" s="630"/>
      <c r="B173" s="631"/>
      <c r="C173" s="631"/>
      <c r="D173" s="631"/>
      <c r="E173" s="631"/>
      <c r="F173" s="631"/>
      <c r="G173" s="631"/>
      <c r="H173" s="631"/>
      <c r="I173" s="631"/>
      <c r="J173" s="631"/>
      <c r="K173" s="631"/>
      <c r="L173" s="631"/>
      <c r="M173" s="631"/>
      <c r="N173" s="632"/>
    </row>
    <row r="174" spans="1:14">
      <c r="A174" s="630"/>
      <c r="B174" s="631"/>
      <c r="C174" s="631"/>
      <c r="D174" s="631"/>
      <c r="E174" s="631"/>
      <c r="F174" s="631"/>
      <c r="G174" s="631"/>
      <c r="H174" s="631"/>
      <c r="I174" s="631"/>
      <c r="J174" s="631"/>
      <c r="K174" s="631"/>
      <c r="L174" s="631"/>
      <c r="M174" s="631"/>
      <c r="N174" s="632"/>
    </row>
    <row r="175" spans="1:14">
      <c r="A175" s="630"/>
      <c r="B175" s="631"/>
      <c r="C175" s="631"/>
      <c r="D175" s="631"/>
      <c r="E175" s="631"/>
      <c r="F175" s="631"/>
      <c r="G175" s="631"/>
      <c r="H175" s="631"/>
      <c r="I175" s="631"/>
      <c r="J175" s="631"/>
      <c r="K175" s="631"/>
      <c r="L175" s="631"/>
      <c r="M175" s="631"/>
      <c r="N175" s="632"/>
    </row>
    <row r="176" spans="1:14">
      <c r="A176" s="630"/>
      <c r="B176" s="631"/>
      <c r="C176" s="631"/>
      <c r="D176" s="631"/>
      <c r="E176" s="631"/>
      <c r="F176" s="631"/>
      <c r="G176" s="631"/>
      <c r="H176" s="631"/>
      <c r="I176" s="631"/>
      <c r="J176" s="631"/>
      <c r="K176" s="631"/>
      <c r="L176" s="631"/>
      <c r="M176" s="631"/>
      <c r="N176" s="632"/>
    </row>
    <row r="177" spans="1:14">
      <c r="A177" s="630"/>
      <c r="B177" s="631"/>
      <c r="C177" s="631"/>
      <c r="D177" s="631"/>
      <c r="E177" s="631"/>
      <c r="F177" s="631"/>
      <c r="G177" s="631"/>
      <c r="H177" s="631"/>
      <c r="I177" s="631"/>
      <c r="J177" s="631"/>
      <c r="K177" s="631"/>
      <c r="L177" s="631"/>
      <c r="M177" s="631"/>
      <c r="N177" s="632"/>
    </row>
    <row r="178" spans="1:14">
      <c r="A178" s="630"/>
      <c r="B178" s="631"/>
      <c r="C178" s="631"/>
      <c r="D178" s="631"/>
      <c r="E178" s="631"/>
      <c r="F178" s="631"/>
      <c r="G178" s="631"/>
      <c r="H178" s="631"/>
      <c r="I178" s="631"/>
      <c r="J178" s="631"/>
      <c r="K178" s="631"/>
      <c r="L178" s="631"/>
      <c r="M178" s="631"/>
      <c r="N178" s="632"/>
    </row>
    <row r="179" spans="1:14">
      <c r="A179" s="630"/>
      <c r="B179" s="631"/>
      <c r="C179" s="631"/>
      <c r="D179" s="631"/>
      <c r="E179" s="631"/>
      <c r="F179" s="631"/>
      <c r="G179" s="631"/>
      <c r="H179" s="631"/>
      <c r="I179" s="631"/>
      <c r="J179" s="631"/>
      <c r="K179" s="631"/>
      <c r="L179" s="631"/>
      <c r="M179" s="631"/>
      <c r="N179" s="632"/>
    </row>
    <row r="180" spans="1:14">
      <c r="A180" s="630"/>
      <c r="B180" s="631"/>
      <c r="C180" s="631"/>
      <c r="D180" s="631"/>
      <c r="E180" s="631"/>
      <c r="F180" s="631"/>
      <c r="G180" s="631"/>
      <c r="H180" s="631"/>
      <c r="I180" s="631"/>
      <c r="J180" s="631"/>
      <c r="K180" s="631"/>
      <c r="L180" s="631"/>
      <c r="M180" s="631"/>
      <c r="N180" s="632"/>
    </row>
    <row r="181" spans="1:14">
      <c r="A181" s="630"/>
      <c r="B181" s="631"/>
      <c r="C181" s="631"/>
      <c r="D181" s="631"/>
      <c r="E181" s="631"/>
      <c r="F181" s="631"/>
      <c r="G181" s="631"/>
      <c r="H181" s="631"/>
      <c r="I181" s="631"/>
      <c r="J181" s="631"/>
      <c r="K181" s="631"/>
      <c r="L181" s="631"/>
      <c r="M181" s="631"/>
      <c r="N181" s="632"/>
    </row>
    <row r="182" spans="1:14">
      <c r="A182" s="630"/>
      <c r="B182" s="631"/>
      <c r="C182" s="631"/>
      <c r="D182" s="631"/>
      <c r="E182" s="631"/>
      <c r="F182" s="631"/>
      <c r="G182" s="631"/>
      <c r="H182" s="631"/>
      <c r="I182" s="631"/>
      <c r="J182" s="631"/>
      <c r="K182" s="631"/>
      <c r="L182" s="631"/>
      <c r="M182" s="631"/>
      <c r="N182" s="632"/>
    </row>
    <row r="183" spans="1:14">
      <c r="A183" s="630"/>
      <c r="B183" s="631"/>
      <c r="C183" s="631"/>
      <c r="D183" s="631"/>
      <c r="E183" s="631"/>
      <c r="F183" s="631"/>
      <c r="G183" s="631"/>
      <c r="H183" s="631"/>
      <c r="I183" s="631"/>
      <c r="J183" s="631"/>
      <c r="K183" s="631"/>
      <c r="L183" s="631"/>
      <c r="M183" s="631"/>
      <c r="N183" s="632"/>
    </row>
    <row r="184" spans="1:14">
      <c r="A184" s="630"/>
      <c r="B184" s="631"/>
      <c r="C184" s="631"/>
      <c r="D184" s="631"/>
      <c r="E184" s="631"/>
      <c r="F184" s="631"/>
      <c r="G184" s="631"/>
      <c r="H184" s="631"/>
      <c r="I184" s="631"/>
      <c r="J184" s="631"/>
      <c r="K184" s="631"/>
      <c r="L184" s="631"/>
      <c r="M184" s="631"/>
      <c r="N184" s="632"/>
    </row>
    <row r="185" spans="1:14">
      <c r="A185" s="630"/>
      <c r="B185" s="631"/>
      <c r="C185" s="631"/>
      <c r="D185" s="631"/>
      <c r="E185" s="631"/>
      <c r="F185" s="631"/>
      <c r="G185" s="631"/>
      <c r="H185" s="631"/>
      <c r="I185" s="631"/>
      <c r="J185" s="631"/>
      <c r="K185" s="631"/>
      <c r="L185" s="631"/>
      <c r="M185" s="631"/>
      <c r="N185" s="632"/>
    </row>
    <row r="186" spans="1:14">
      <c r="A186" s="630"/>
      <c r="B186" s="631"/>
      <c r="C186" s="631"/>
      <c r="D186" s="631"/>
      <c r="E186" s="631"/>
      <c r="F186" s="631"/>
      <c r="G186" s="631"/>
      <c r="H186" s="631"/>
      <c r="I186" s="631"/>
      <c r="J186" s="631"/>
      <c r="K186" s="631"/>
      <c r="L186" s="631"/>
      <c r="M186" s="631"/>
      <c r="N186" s="632"/>
    </row>
    <row r="187" spans="1:14">
      <c r="A187" s="630"/>
      <c r="B187" s="631"/>
      <c r="C187" s="631"/>
      <c r="D187" s="631"/>
      <c r="E187" s="631"/>
      <c r="F187" s="631"/>
      <c r="G187" s="631"/>
      <c r="H187" s="631"/>
      <c r="I187" s="631"/>
      <c r="J187" s="631"/>
      <c r="K187" s="631"/>
      <c r="L187" s="631"/>
      <c r="M187" s="631"/>
      <c r="N187" s="632"/>
    </row>
    <row r="188" spans="1:14">
      <c r="A188" s="630"/>
      <c r="B188" s="631"/>
      <c r="C188" s="631"/>
      <c r="D188" s="631"/>
      <c r="E188" s="631"/>
      <c r="F188" s="631"/>
      <c r="G188" s="631"/>
      <c r="H188" s="631"/>
      <c r="I188" s="631"/>
      <c r="J188" s="631"/>
      <c r="K188" s="631"/>
      <c r="L188" s="631"/>
      <c r="M188" s="631"/>
      <c r="N188" s="632"/>
    </row>
    <row r="189" spans="1:14">
      <c r="A189" s="630"/>
      <c r="B189" s="631"/>
      <c r="C189" s="631"/>
      <c r="D189" s="631"/>
      <c r="E189" s="631"/>
      <c r="F189" s="631"/>
      <c r="G189" s="631"/>
      <c r="H189" s="631"/>
      <c r="I189" s="631"/>
      <c r="J189" s="631"/>
      <c r="K189" s="631"/>
      <c r="L189" s="631"/>
      <c r="M189" s="631"/>
      <c r="N189" s="632"/>
    </row>
    <row r="190" spans="1:14">
      <c r="A190" s="630"/>
      <c r="B190" s="631"/>
      <c r="C190" s="631"/>
      <c r="D190" s="631"/>
      <c r="E190" s="631"/>
      <c r="F190" s="631"/>
      <c r="G190" s="631"/>
      <c r="H190" s="631"/>
      <c r="I190" s="631"/>
      <c r="J190" s="631"/>
      <c r="K190" s="631"/>
      <c r="L190" s="631"/>
      <c r="M190" s="631"/>
      <c r="N190" s="632"/>
    </row>
    <row r="191" spans="1:14">
      <c r="A191" s="630"/>
      <c r="B191" s="631"/>
      <c r="C191" s="631"/>
      <c r="D191" s="631"/>
      <c r="E191" s="631"/>
      <c r="F191" s="631"/>
      <c r="G191" s="631"/>
      <c r="H191" s="631"/>
      <c r="I191" s="631"/>
      <c r="J191" s="631"/>
      <c r="K191" s="631"/>
      <c r="L191" s="631"/>
      <c r="M191" s="631"/>
      <c r="N191" s="632"/>
    </row>
    <row r="192" spans="1:14">
      <c r="A192" s="630"/>
      <c r="B192" s="631"/>
      <c r="C192" s="631"/>
      <c r="D192" s="631"/>
      <c r="E192" s="631"/>
      <c r="F192" s="631"/>
      <c r="G192" s="631"/>
      <c r="H192" s="631"/>
      <c r="I192" s="631"/>
      <c r="J192" s="631"/>
      <c r="K192" s="631"/>
      <c r="L192" s="631"/>
      <c r="M192" s="631"/>
      <c r="N192" s="632"/>
    </row>
    <row r="193" spans="1:14">
      <c r="A193" s="630"/>
      <c r="B193" s="631"/>
      <c r="C193" s="631"/>
      <c r="D193" s="631"/>
      <c r="E193" s="631"/>
      <c r="F193" s="631"/>
      <c r="G193" s="631"/>
      <c r="H193" s="631"/>
      <c r="I193" s="631"/>
      <c r="J193" s="631"/>
      <c r="K193" s="631"/>
      <c r="L193" s="631"/>
      <c r="M193" s="631"/>
      <c r="N193" s="632"/>
    </row>
    <row r="194" spans="1:14">
      <c r="A194" s="630"/>
      <c r="B194" s="631"/>
      <c r="C194" s="631"/>
      <c r="D194" s="631"/>
      <c r="E194" s="631"/>
      <c r="F194" s="631"/>
      <c r="G194" s="631"/>
      <c r="H194" s="631"/>
      <c r="I194" s="631"/>
      <c r="J194" s="631"/>
      <c r="K194" s="631"/>
      <c r="L194" s="631"/>
      <c r="M194" s="631"/>
      <c r="N194" s="632"/>
    </row>
    <row r="195" spans="1:14">
      <c r="A195" s="630"/>
      <c r="B195" s="631"/>
      <c r="C195" s="631"/>
      <c r="D195" s="631"/>
      <c r="E195" s="631"/>
      <c r="F195" s="631"/>
      <c r="G195" s="631"/>
      <c r="H195" s="631"/>
      <c r="I195" s="631"/>
      <c r="J195" s="631"/>
      <c r="K195" s="631"/>
      <c r="L195" s="631"/>
      <c r="M195" s="631"/>
      <c r="N195" s="632"/>
    </row>
    <row r="196" spans="1:14">
      <c r="A196" s="37"/>
      <c r="K196" s="709" t="s">
        <v>1001</v>
      </c>
      <c r="L196" s="709"/>
      <c r="M196" s="709" t="s">
        <v>1002</v>
      </c>
      <c r="N196" s="710"/>
    </row>
    <row r="197" spans="1:14">
      <c r="A197" s="37"/>
      <c r="K197" s="709" t="s">
        <v>138</v>
      </c>
      <c r="L197" s="709"/>
      <c r="M197" s="709" t="s">
        <v>129</v>
      </c>
      <c r="N197" s="710"/>
    </row>
    <row r="198" spans="1:14" ht="14.7" thickBot="1">
      <c r="A198" s="40"/>
      <c r="B198" s="21"/>
      <c r="C198" s="21"/>
      <c r="D198" s="21"/>
      <c r="E198" s="21"/>
      <c r="F198" s="21"/>
      <c r="G198" s="21"/>
      <c r="H198" s="21"/>
      <c r="I198" s="21"/>
      <c r="J198" s="21"/>
      <c r="K198" s="711"/>
      <c r="L198" s="711"/>
      <c r="M198" s="711"/>
      <c r="N198" s="712"/>
    </row>
    <row r="199" spans="1:14" ht="15.3">
      <c r="A199" s="518"/>
      <c r="B199" s="696" t="s">
        <v>131</v>
      </c>
      <c r="C199" s="697"/>
      <c r="D199" s="527" t="s">
        <v>132</v>
      </c>
      <c r="E199" s="528"/>
      <c r="F199" s="528"/>
      <c r="G199" s="528"/>
      <c r="H199" s="528"/>
      <c r="I199" s="528"/>
      <c r="J199" s="529"/>
      <c r="K199" s="590" t="s">
        <v>1000</v>
      </c>
      <c r="L199" s="590"/>
      <c r="M199" s="590"/>
      <c r="N199" s="591"/>
    </row>
    <row r="200" spans="1:14">
      <c r="A200" s="519"/>
      <c r="B200" s="698"/>
      <c r="C200" s="699"/>
      <c r="D200" s="702" t="s">
        <v>999</v>
      </c>
      <c r="E200" s="702"/>
      <c r="F200" s="702"/>
      <c r="G200" s="702"/>
      <c r="H200" s="702"/>
      <c r="I200" s="702"/>
      <c r="J200" s="703"/>
      <c r="K200" s="592"/>
      <c r="L200" s="592"/>
      <c r="M200" s="592"/>
      <c r="N200" s="593"/>
    </row>
    <row r="201" spans="1:14">
      <c r="A201" s="520"/>
      <c r="B201" s="700"/>
      <c r="C201" s="701"/>
      <c r="D201" s="704"/>
      <c r="E201" s="704"/>
      <c r="F201" s="704"/>
      <c r="G201" s="704"/>
      <c r="H201" s="704"/>
      <c r="I201" s="704"/>
      <c r="J201" s="705"/>
      <c r="K201" s="592"/>
      <c r="L201" s="592"/>
      <c r="M201" s="592"/>
      <c r="N201" s="593"/>
    </row>
    <row r="202" spans="1:14">
      <c r="A202" s="706"/>
      <c r="B202" s="707"/>
      <c r="C202" s="707"/>
      <c r="D202" s="707"/>
      <c r="E202" s="707"/>
      <c r="F202" s="707"/>
      <c r="G202" s="707"/>
      <c r="H202" s="707"/>
      <c r="I202" s="707"/>
      <c r="J202" s="707"/>
      <c r="K202" s="707"/>
      <c r="L202" s="707"/>
      <c r="M202" s="707"/>
      <c r="N202" s="708"/>
    </row>
    <row r="203" spans="1:14">
      <c r="A203" s="630"/>
      <c r="B203" s="631"/>
      <c r="C203" s="631"/>
      <c r="D203" s="631"/>
      <c r="E203" s="631"/>
      <c r="F203" s="631"/>
      <c r="G203" s="631"/>
      <c r="H203" s="631"/>
      <c r="I203" s="631"/>
      <c r="J203" s="631"/>
      <c r="K203" s="631"/>
      <c r="L203" s="631"/>
      <c r="M203" s="631"/>
      <c r="N203" s="632"/>
    </row>
    <row r="204" spans="1:14">
      <c r="A204" s="630"/>
      <c r="B204" s="631"/>
      <c r="C204" s="631"/>
      <c r="D204" s="631"/>
      <c r="E204" s="631"/>
      <c r="F204" s="631"/>
      <c r="G204" s="631"/>
      <c r="H204" s="631"/>
      <c r="I204" s="631"/>
      <c r="J204" s="631"/>
      <c r="K204" s="631"/>
      <c r="L204" s="631"/>
      <c r="M204" s="631"/>
      <c r="N204" s="632"/>
    </row>
    <row r="205" spans="1:14">
      <c r="A205" s="630"/>
      <c r="B205" s="631"/>
      <c r="C205" s="631"/>
      <c r="D205" s="631"/>
      <c r="E205" s="631"/>
      <c r="F205" s="631"/>
      <c r="G205" s="631"/>
      <c r="H205" s="631"/>
      <c r="I205" s="631"/>
      <c r="J205" s="631"/>
      <c r="K205" s="631"/>
      <c r="L205" s="631"/>
      <c r="M205" s="631"/>
      <c r="N205" s="632"/>
    </row>
    <row r="206" spans="1:14">
      <c r="A206" s="630"/>
      <c r="B206" s="631"/>
      <c r="C206" s="631"/>
      <c r="D206" s="631"/>
      <c r="E206" s="631"/>
      <c r="F206" s="631"/>
      <c r="G206" s="631"/>
      <c r="H206" s="631"/>
      <c r="I206" s="631"/>
      <c r="J206" s="631"/>
      <c r="K206" s="631"/>
      <c r="L206" s="631"/>
      <c r="M206" s="631"/>
      <c r="N206" s="632"/>
    </row>
    <row r="207" spans="1:14">
      <c r="A207" s="630"/>
      <c r="B207" s="631"/>
      <c r="C207" s="631"/>
      <c r="D207" s="631"/>
      <c r="E207" s="631"/>
      <c r="F207" s="631"/>
      <c r="G207" s="631"/>
      <c r="H207" s="631"/>
      <c r="I207" s="631"/>
      <c r="J207" s="631"/>
      <c r="K207" s="631"/>
      <c r="L207" s="631"/>
      <c r="M207" s="631"/>
      <c r="N207" s="632"/>
    </row>
    <row r="208" spans="1:14">
      <c r="A208" s="630"/>
      <c r="B208" s="631"/>
      <c r="C208" s="631"/>
      <c r="D208" s="631"/>
      <c r="E208" s="631"/>
      <c r="F208" s="631"/>
      <c r="G208" s="631"/>
      <c r="H208" s="631"/>
      <c r="I208" s="631"/>
      <c r="J208" s="631"/>
      <c r="K208" s="631"/>
      <c r="L208" s="631"/>
      <c r="M208" s="631"/>
      <c r="N208" s="632"/>
    </row>
    <row r="209" spans="1:14">
      <c r="A209" s="630"/>
      <c r="B209" s="631"/>
      <c r="C209" s="631"/>
      <c r="D209" s="631"/>
      <c r="E209" s="631"/>
      <c r="F209" s="631"/>
      <c r="G209" s="631"/>
      <c r="H209" s="631"/>
      <c r="I209" s="631"/>
      <c r="J209" s="631"/>
      <c r="K209" s="631"/>
      <c r="L209" s="631"/>
      <c r="M209" s="631"/>
      <c r="N209" s="632"/>
    </row>
    <row r="210" spans="1:14">
      <c r="A210" s="630"/>
      <c r="B210" s="631"/>
      <c r="C210" s="631"/>
      <c r="D210" s="631"/>
      <c r="E210" s="631"/>
      <c r="F210" s="631"/>
      <c r="G210" s="631"/>
      <c r="H210" s="631"/>
      <c r="I210" s="631"/>
      <c r="J210" s="631"/>
      <c r="K210" s="631"/>
      <c r="L210" s="631"/>
      <c r="M210" s="631"/>
      <c r="N210" s="632"/>
    </row>
    <row r="211" spans="1:14">
      <c r="A211" s="630"/>
      <c r="B211" s="631"/>
      <c r="C211" s="631"/>
      <c r="D211" s="631"/>
      <c r="E211" s="631"/>
      <c r="F211" s="631"/>
      <c r="G211" s="631"/>
      <c r="H211" s="631"/>
      <c r="I211" s="631"/>
      <c r="J211" s="631"/>
      <c r="K211" s="631"/>
      <c r="L211" s="631"/>
      <c r="M211" s="631"/>
      <c r="N211" s="632"/>
    </row>
    <row r="212" spans="1:14">
      <c r="A212" s="630"/>
      <c r="B212" s="631"/>
      <c r="C212" s="631"/>
      <c r="D212" s="631"/>
      <c r="E212" s="631"/>
      <c r="F212" s="631"/>
      <c r="G212" s="631"/>
      <c r="H212" s="631"/>
      <c r="I212" s="631"/>
      <c r="J212" s="631"/>
      <c r="K212" s="631"/>
      <c r="L212" s="631"/>
      <c r="M212" s="631"/>
      <c r="N212" s="632"/>
    </row>
    <row r="213" spans="1:14">
      <c r="A213" s="630"/>
      <c r="B213" s="631"/>
      <c r="C213" s="631"/>
      <c r="D213" s="631"/>
      <c r="E213" s="631"/>
      <c r="F213" s="631"/>
      <c r="G213" s="631"/>
      <c r="H213" s="631"/>
      <c r="I213" s="631"/>
      <c r="J213" s="631"/>
      <c r="K213" s="631"/>
      <c r="L213" s="631"/>
      <c r="M213" s="631"/>
      <c r="N213" s="632"/>
    </row>
    <row r="214" spans="1:14">
      <c r="A214" s="630"/>
      <c r="B214" s="631"/>
      <c r="C214" s="631"/>
      <c r="D214" s="631"/>
      <c r="E214" s="631"/>
      <c r="F214" s="631"/>
      <c r="G214" s="631"/>
      <c r="H214" s="631"/>
      <c r="I214" s="631"/>
      <c r="J214" s="631"/>
      <c r="K214" s="631"/>
      <c r="L214" s="631"/>
      <c r="M214" s="631"/>
      <c r="N214" s="632"/>
    </row>
    <row r="215" spans="1:14">
      <c r="A215" s="630"/>
      <c r="B215" s="631"/>
      <c r="C215" s="631"/>
      <c r="D215" s="631"/>
      <c r="E215" s="631"/>
      <c r="F215" s="631"/>
      <c r="G215" s="631"/>
      <c r="H215" s="631"/>
      <c r="I215" s="631"/>
      <c r="J215" s="631"/>
      <c r="K215" s="631"/>
      <c r="L215" s="631"/>
      <c r="M215" s="631"/>
      <c r="N215" s="632"/>
    </row>
    <row r="216" spans="1:14">
      <c r="A216" s="630"/>
      <c r="B216" s="631"/>
      <c r="C216" s="631"/>
      <c r="D216" s="631"/>
      <c r="E216" s="631"/>
      <c r="F216" s="631"/>
      <c r="G216" s="631"/>
      <c r="H216" s="631"/>
      <c r="I216" s="631"/>
      <c r="J216" s="631"/>
      <c r="K216" s="631"/>
      <c r="L216" s="631"/>
      <c r="M216" s="631"/>
      <c r="N216" s="632"/>
    </row>
    <row r="217" spans="1:14">
      <c r="A217" s="630"/>
      <c r="B217" s="631"/>
      <c r="C217" s="631"/>
      <c r="D217" s="631"/>
      <c r="E217" s="631"/>
      <c r="F217" s="631"/>
      <c r="G217" s="631"/>
      <c r="H217" s="631"/>
      <c r="I217" s="631"/>
      <c r="J217" s="631"/>
      <c r="K217" s="631"/>
      <c r="L217" s="631"/>
      <c r="M217" s="631"/>
      <c r="N217" s="632"/>
    </row>
    <row r="218" spans="1:14">
      <c r="A218" s="630"/>
      <c r="B218" s="631"/>
      <c r="C218" s="631"/>
      <c r="D218" s="631"/>
      <c r="E218" s="631"/>
      <c r="F218" s="631"/>
      <c r="G218" s="631"/>
      <c r="H218" s="631"/>
      <c r="I218" s="631"/>
      <c r="J218" s="631"/>
      <c r="K218" s="631"/>
      <c r="L218" s="631"/>
      <c r="M218" s="631"/>
      <c r="N218" s="632"/>
    </row>
    <row r="219" spans="1:14">
      <c r="A219" s="630"/>
      <c r="B219" s="631"/>
      <c r="C219" s="631"/>
      <c r="D219" s="631"/>
      <c r="E219" s="631"/>
      <c r="F219" s="631"/>
      <c r="G219" s="631"/>
      <c r="H219" s="631"/>
      <c r="I219" s="631"/>
      <c r="J219" s="631"/>
      <c r="K219" s="631"/>
      <c r="L219" s="631"/>
      <c r="M219" s="631"/>
      <c r="N219" s="632"/>
    </row>
    <row r="220" spans="1:14">
      <c r="A220" s="630"/>
      <c r="B220" s="631"/>
      <c r="C220" s="631"/>
      <c r="D220" s="631"/>
      <c r="E220" s="631"/>
      <c r="F220" s="631"/>
      <c r="G220" s="631"/>
      <c r="H220" s="631"/>
      <c r="I220" s="631"/>
      <c r="J220" s="631"/>
      <c r="K220" s="631"/>
      <c r="L220" s="631"/>
      <c r="M220" s="631"/>
      <c r="N220" s="632"/>
    </row>
    <row r="221" spans="1:14">
      <c r="A221" s="630"/>
      <c r="B221" s="631"/>
      <c r="C221" s="631"/>
      <c r="D221" s="631"/>
      <c r="E221" s="631"/>
      <c r="F221" s="631"/>
      <c r="G221" s="631"/>
      <c r="H221" s="631"/>
      <c r="I221" s="631"/>
      <c r="J221" s="631"/>
      <c r="K221" s="631"/>
      <c r="L221" s="631"/>
      <c r="M221" s="631"/>
      <c r="N221" s="632"/>
    </row>
    <row r="222" spans="1:14">
      <c r="A222" s="630"/>
      <c r="B222" s="631"/>
      <c r="C222" s="631"/>
      <c r="D222" s="631"/>
      <c r="E222" s="631"/>
      <c r="F222" s="631"/>
      <c r="G222" s="631"/>
      <c r="H222" s="631"/>
      <c r="I222" s="631"/>
      <c r="J222" s="631"/>
      <c r="K222" s="631"/>
      <c r="L222" s="631"/>
      <c r="M222" s="631"/>
      <c r="N222" s="632"/>
    </row>
    <row r="223" spans="1:14">
      <c r="A223" s="630"/>
      <c r="B223" s="631"/>
      <c r="C223" s="631"/>
      <c r="D223" s="631"/>
      <c r="E223" s="631"/>
      <c r="F223" s="631"/>
      <c r="G223" s="631"/>
      <c r="H223" s="631"/>
      <c r="I223" s="631"/>
      <c r="J223" s="631"/>
      <c r="K223" s="631"/>
      <c r="L223" s="631"/>
      <c r="M223" s="631"/>
      <c r="N223" s="632"/>
    </row>
    <row r="224" spans="1:14">
      <c r="A224" s="630"/>
      <c r="B224" s="631"/>
      <c r="C224" s="631"/>
      <c r="D224" s="631"/>
      <c r="E224" s="631"/>
      <c r="F224" s="631"/>
      <c r="G224" s="631"/>
      <c r="H224" s="631"/>
      <c r="I224" s="631"/>
      <c r="J224" s="631"/>
      <c r="K224" s="631"/>
      <c r="L224" s="631"/>
      <c r="M224" s="631"/>
      <c r="N224" s="632"/>
    </row>
    <row r="225" spans="1:14">
      <c r="A225" s="630"/>
      <c r="B225" s="631"/>
      <c r="C225" s="631"/>
      <c r="D225" s="631"/>
      <c r="E225" s="631"/>
      <c r="F225" s="631"/>
      <c r="G225" s="631"/>
      <c r="H225" s="631"/>
      <c r="I225" s="631"/>
      <c r="J225" s="631"/>
      <c r="K225" s="631"/>
      <c r="L225" s="631"/>
      <c r="M225" s="631"/>
      <c r="N225" s="632"/>
    </row>
    <row r="226" spans="1:14">
      <c r="A226" s="630"/>
      <c r="B226" s="631"/>
      <c r="C226" s="631"/>
      <c r="D226" s="631"/>
      <c r="E226" s="631"/>
      <c r="F226" s="631"/>
      <c r="G226" s="631"/>
      <c r="H226" s="631"/>
      <c r="I226" s="631"/>
      <c r="J226" s="631"/>
      <c r="K226" s="631"/>
      <c r="L226" s="631"/>
      <c r="M226" s="631"/>
      <c r="N226" s="632"/>
    </row>
    <row r="227" spans="1:14">
      <c r="A227" s="630"/>
      <c r="B227" s="631"/>
      <c r="C227" s="631"/>
      <c r="D227" s="631"/>
      <c r="E227" s="631"/>
      <c r="F227" s="631"/>
      <c r="G227" s="631"/>
      <c r="H227" s="631"/>
      <c r="I227" s="631"/>
      <c r="J227" s="631"/>
      <c r="K227" s="631"/>
      <c r="L227" s="631"/>
      <c r="M227" s="631"/>
      <c r="N227" s="632"/>
    </row>
    <row r="228" spans="1:14">
      <c r="A228" s="630"/>
      <c r="B228" s="631"/>
      <c r="C228" s="631"/>
      <c r="D228" s="631"/>
      <c r="E228" s="631"/>
      <c r="F228" s="631"/>
      <c r="G228" s="631"/>
      <c r="H228" s="631"/>
      <c r="I228" s="631"/>
      <c r="J228" s="631"/>
      <c r="K228" s="631"/>
      <c r="L228" s="631"/>
      <c r="M228" s="631"/>
      <c r="N228" s="632"/>
    </row>
    <row r="229" spans="1:14">
      <c r="A229" s="37"/>
      <c r="K229" s="709" t="s">
        <v>1001</v>
      </c>
      <c r="L229" s="709"/>
      <c r="M229" s="709" t="s">
        <v>1002</v>
      </c>
      <c r="N229" s="710"/>
    </row>
    <row r="230" spans="1:14">
      <c r="A230" s="37"/>
      <c r="K230" s="709" t="s">
        <v>138</v>
      </c>
      <c r="L230" s="709"/>
      <c r="M230" s="709" t="s">
        <v>129</v>
      </c>
      <c r="N230" s="710"/>
    </row>
    <row r="231" spans="1:14" ht="14.7" thickBot="1">
      <c r="A231" s="40"/>
      <c r="B231" s="21"/>
      <c r="C231" s="21"/>
      <c r="D231" s="21"/>
      <c r="E231" s="21"/>
      <c r="F231" s="21"/>
      <c r="G231" s="21"/>
      <c r="H231" s="21"/>
      <c r="I231" s="21"/>
      <c r="J231" s="21"/>
      <c r="K231" s="711"/>
      <c r="L231" s="711"/>
      <c r="M231" s="711"/>
      <c r="N231" s="712"/>
    </row>
    <row r="232" spans="1:14" ht="15.3">
      <c r="A232" s="518"/>
      <c r="B232" s="696" t="s">
        <v>131</v>
      </c>
      <c r="C232" s="697"/>
      <c r="D232" s="527" t="s">
        <v>132</v>
      </c>
      <c r="E232" s="528"/>
      <c r="F232" s="528"/>
      <c r="G232" s="528"/>
      <c r="H232" s="528"/>
      <c r="I232" s="528"/>
      <c r="J232" s="529"/>
      <c r="K232" s="590" t="s">
        <v>1000</v>
      </c>
      <c r="L232" s="590"/>
      <c r="M232" s="590"/>
      <c r="N232" s="591"/>
    </row>
    <row r="233" spans="1:14">
      <c r="A233" s="519"/>
      <c r="B233" s="698"/>
      <c r="C233" s="699"/>
      <c r="D233" s="702" t="s">
        <v>999</v>
      </c>
      <c r="E233" s="702"/>
      <c r="F233" s="702"/>
      <c r="G233" s="702"/>
      <c r="H233" s="702"/>
      <c r="I233" s="702"/>
      <c r="J233" s="703"/>
      <c r="K233" s="592"/>
      <c r="L233" s="592"/>
      <c r="M233" s="592"/>
      <c r="N233" s="593"/>
    </row>
    <row r="234" spans="1:14">
      <c r="A234" s="520"/>
      <c r="B234" s="700"/>
      <c r="C234" s="701"/>
      <c r="D234" s="704"/>
      <c r="E234" s="704"/>
      <c r="F234" s="704"/>
      <c r="G234" s="704"/>
      <c r="H234" s="704"/>
      <c r="I234" s="704"/>
      <c r="J234" s="705"/>
      <c r="K234" s="592"/>
      <c r="L234" s="592"/>
      <c r="M234" s="592"/>
      <c r="N234" s="593"/>
    </row>
    <row r="235" spans="1:14">
      <c r="A235" s="706"/>
      <c r="B235" s="707"/>
      <c r="C235" s="707"/>
      <c r="D235" s="707"/>
      <c r="E235" s="707"/>
      <c r="F235" s="707"/>
      <c r="G235" s="707"/>
      <c r="H235" s="707"/>
      <c r="I235" s="707"/>
      <c r="J235" s="707"/>
      <c r="K235" s="707"/>
      <c r="L235" s="707"/>
      <c r="M235" s="707"/>
      <c r="N235" s="708"/>
    </row>
    <row r="236" spans="1:14">
      <c r="A236" s="630"/>
      <c r="B236" s="631"/>
      <c r="C236" s="631"/>
      <c r="D236" s="631"/>
      <c r="E236" s="631"/>
      <c r="F236" s="631"/>
      <c r="G236" s="631"/>
      <c r="H236" s="631"/>
      <c r="I236" s="631"/>
      <c r="J236" s="631"/>
      <c r="K236" s="631"/>
      <c r="L236" s="631"/>
      <c r="M236" s="631"/>
      <c r="N236" s="632"/>
    </row>
    <row r="237" spans="1:14">
      <c r="A237" s="630"/>
      <c r="B237" s="631"/>
      <c r="C237" s="631"/>
      <c r="D237" s="631"/>
      <c r="E237" s="631"/>
      <c r="F237" s="631"/>
      <c r="G237" s="631"/>
      <c r="H237" s="631"/>
      <c r="I237" s="631"/>
      <c r="J237" s="631"/>
      <c r="K237" s="631"/>
      <c r="L237" s="631"/>
      <c r="M237" s="631"/>
      <c r="N237" s="632"/>
    </row>
    <row r="238" spans="1:14">
      <c r="A238" s="630"/>
      <c r="B238" s="631"/>
      <c r="C238" s="631"/>
      <c r="D238" s="631"/>
      <c r="E238" s="631"/>
      <c r="F238" s="631"/>
      <c r="G238" s="631"/>
      <c r="H238" s="631"/>
      <c r="I238" s="631"/>
      <c r="J238" s="631"/>
      <c r="K238" s="631"/>
      <c r="L238" s="631"/>
      <c r="M238" s="631"/>
      <c r="N238" s="632"/>
    </row>
    <row r="239" spans="1:14">
      <c r="A239" s="630"/>
      <c r="B239" s="631"/>
      <c r="C239" s="631"/>
      <c r="D239" s="631"/>
      <c r="E239" s="631"/>
      <c r="F239" s="631"/>
      <c r="G239" s="631"/>
      <c r="H239" s="631"/>
      <c r="I239" s="631"/>
      <c r="J239" s="631"/>
      <c r="K239" s="631"/>
      <c r="L239" s="631"/>
      <c r="M239" s="631"/>
      <c r="N239" s="632"/>
    </row>
    <row r="240" spans="1:14">
      <c r="A240" s="630"/>
      <c r="B240" s="631"/>
      <c r="C240" s="631"/>
      <c r="D240" s="631"/>
      <c r="E240" s="631"/>
      <c r="F240" s="631"/>
      <c r="G240" s="631"/>
      <c r="H240" s="631"/>
      <c r="I240" s="631"/>
      <c r="J240" s="631"/>
      <c r="K240" s="631"/>
      <c r="L240" s="631"/>
      <c r="M240" s="631"/>
      <c r="N240" s="632"/>
    </row>
    <row r="241" spans="1:14">
      <c r="A241" s="630"/>
      <c r="B241" s="631"/>
      <c r="C241" s="631"/>
      <c r="D241" s="631"/>
      <c r="E241" s="631"/>
      <c r="F241" s="631"/>
      <c r="G241" s="631"/>
      <c r="H241" s="631"/>
      <c r="I241" s="631"/>
      <c r="J241" s="631"/>
      <c r="K241" s="631"/>
      <c r="L241" s="631"/>
      <c r="M241" s="631"/>
      <c r="N241" s="632"/>
    </row>
    <row r="242" spans="1:14">
      <c r="A242" s="630"/>
      <c r="B242" s="631"/>
      <c r="C242" s="631"/>
      <c r="D242" s="631"/>
      <c r="E242" s="631"/>
      <c r="F242" s="631"/>
      <c r="G242" s="631"/>
      <c r="H242" s="631"/>
      <c r="I242" s="631"/>
      <c r="J242" s="631"/>
      <c r="K242" s="631"/>
      <c r="L242" s="631"/>
      <c r="M242" s="631"/>
      <c r="N242" s="632"/>
    </row>
    <row r="243" spans="1:14">
      <c r="A243" s="630"/>
      <c r="B243" s="631"/>
      <c r="C243" s="631"/>
      <c r="D243" s="631"/>
      <c r="E243" s="631"/>
      <c r="F243" s="631"/>
      <c r="G243" s="631"/>
      <c r="H243" s="631"/>
      <c r="I243" s="631"/>
      <c r="J243" s="631"/>
      <c r="K243" s="631"/>
      <c r="L243" s="631"/>
      <c r="M243" s="631"/>
      <c r="N243" s="632"/>
    </row>
    <row r="244" spans="1:14">
      <c r="A244" s="630"/>
      <c r="B244" s="631"/>
      <c r="C244" s="631"/>
      <c r="D244" s="631"/>
      <c r="E244" s="631"/>
      <c r="F244" s="631"/>
      <c r="G244" s="631"/>
      <c r="H244" s="631"/>
      <c r="I244" s="631"/>
      <c r="J244" s="631"/>
      <c r="K244" s="631"/>
      <c r="L244" s="631"/>
      <c r="M244" s="631"/>
      <c r="N244" s="632"/>
    </row>
    <row r="245" spans="1:14">
      <c r="A245" s="630"/>
      <c r="B245" s="631"/>
      <c r="C245" s="631"/>
      <c r="D245" s="631"/>
      <c r="E245" s="631"/>
      <c r="F245" s="631"/>
      <c r="G245" s="631"/>
      <c r="H245" s="631"/>
      <c r="I245" s="631"/>
      <c r="J245" s="631"/>
      <c r="K245" s="631"/>
      <c r="L245" s="631"/>
      <c r="M245" s="631"/>
      <c r="N245" s="632"/>
    </row>
    <row r="246" spans="1:14">
      <c r="A246" s="630"/>
      <c r="B246" s="631"/>
      <c r="C246" s="631"/>
      <c r="D246" s="631"/>
      <c r="E246" s="631"/>
      <c r="F246" s="631"/>
      <c r="G246" s="631"/>
      <c r="H246" s="631"/>
      <c r="I246" s="631"/>
      <c r="J246" s="631"/>
      <c r="K246" s="631"/>
      <c r="L246" s="631"/>
      <c r="M246" s="631"/>
      <c r="N246" s="632"/>
    </row>
    <row r="247" spans="1:14">
      <c r="A247" s="630"/>
      <c r="B247" s="631"/>
      <c r="C247" s="631"/>
      <c r="D247" s="631"/>
      <c r="E247" s="631"/>
      <c r="F247" s="631"/>
      <c r="G247" s="631"/>
      <c r="H247" s="631"/>
      <c r="I247" s="631"/>
      <c r="J247" s="631"/>
      <c r="K247" s="631"/>
      <c r="L247" s="631"/>
      <c r="M247" s="631"/>
      <c r="N247" s="632"/>
    </row>
    <row r="248" spans="1:14">
      <c r="A248" s="630"/>
      <c r="B248" s="631"/>
      <c r="C248" s="631"/>
      <c r="D248" s="631"/>
      <c r="E248" s="631"/>
      <c r="F248" s="631"/>
      <c r="G248" s="631"/>
      <c r="H248" s="631"/>
      <c r="I248" s="631"/>
      <c r="J248" s="631"/>
      <c r="K248" s="631"/>
      <c r="L248" s="631"/>
      <c r="M248" s="631"/>
      <c r="N248" s="632"/>
    </row>
    <row r="249" spans="1:14">
      <c r="A249" s="630"/>
      <c r="B249" s="631"/>
      <c r="C249" s="631"/>
      <c r="D249" s="631"/>
      <c r="E249" s="631"/>
      <c r="F249" s="631"/>
      <c r="G249" s="631"/>
      <c r="H249" s="631"/>
      <c r="I249" s="631"/>
      <c r="J249" s="631"/>
      <c r="K249" s="631"/>
      <c r="L249" s="631"/>
      <c r="M249" s="631"/>
      <c r="N249" s="632"/>
    </row>
    <row r="250" spans="1:14">
      <c r="A250" s="630"/>
      <c r="B250" s="631"/>
      <c r="C250" s="631"/>
      <c r="D250" s="631"/>
      <c r="E250" s="631"/>
      <c r="F250" s="631"/>
      <c r="G250" s="631"/>
      <c r="H250" s="631"/>
      <c r="I250" s="631"/>
      <c r="J250" s="631"/>
      <c r="K250" s="631"/>
      <c r="L250" s="631"/>
      <c r="M250" s="631"/>
      <c r="N250" s="632"/>
    </row>
    <row r="251" spans="1:14">
      <c r="A251" s="630"/>
      <c r="B251" s="631"/>
      <c r="C251" s="631"/>
      <c r="D251" s="631"/>
      <c r="E251" s="631"/>
      <c r="F251" s="631"/>
      <c r="G251" s="631"/>
      <c r="H251" s="631"/>
      <c r="I251" s="631"/>
      <c r="J251" s="631"/>
      <c r="K251" s="631"/>
      <c r="L251" s="631"/>
      <c r="M251" s="631"/>
      <c r="N251" s="632"/>
    </row>
    <row r="252" spans="1:14">
      <c r="A252" s="630"/>
      <c r="B252" s="631"/>
      <c r="C252" s="631"/>
      <c r="D252" s="631"/>
      <c r="E252" s="631"/>
      <c r="F252" s="631"/>
      <c r="G252" s="631"/>
      <c r="H252" s="631"/>
      <c r="I252" s="631"/>
      <c r="J252" s="631"/>
      <c r="K252" s="631"/>
      <c r="L252" s="631"/>
      <c r="M252" s="631"/>
      <c r="N252" s="632"/>
    </row>
    <row r="253" spans="1:14">
      <c r="A253" s="630"/>
      <c r="B253" s="631"/>
      <c r="C253" s="631"/>
      <c r="D253" s="631"/>
      <c r="E253" s="631"/>
      <c r="F253" s="631"/>
      <c r="G253" s="631"/>
      <c r="H253" s="631"/>
      <c r="I253" s="631"/>
      <c r="J253" s="631"/>
      <c r="K253" s="631"/>
      <c r="L253" s="631"/>
      <c r="M253" s="631"/>
      <c r="N253" s="632"/>
    </row>
    <row r="254" spans="1:14">
      <c r="A254" s="630"/>
      <c r="B254" s="631"/>
      <c r="C254" s="631"/>
      <c r="D254" s="631"/>
      <c r="E254" s="631"/>
      <c r="F254" s="631"/>
      <c r="G254" s="631"/>
      <c r="H254" s="631"/>
      <c r="I254" s="631"/>
      <c r="J254" s="631"/>
      <c r="K254" s="631"/>
      <c r="L254" s="631"/>
      <c r="M254" s="631"/>
      <c r="N254" s="632"/>
    </row>
    <row r="255" spans="1:14">
      <c r="A255" s="630"/>
      <c r="B255" s="631"/>
      <c r="C255" s="631"/>
      <c r="D255" s="631"/>
      <c r="E255" s="631"/>
      <c r="F255" s="631"/>
      <c r="G255" s="631"/>
      <c r="H255" s="631"/>
      <c r="I255" s="631"/>
      <c r="J255" s="631"/>
      <c r="K255" s="631"/>
      <c r="L255" s="631"/>
      <c r="M255" s="631"/>
      <c r="N255" s="632"/>
    </row>
    <row r="256" spans="1:14">
      <c r="A256" s="630"/>
      <c r="B256" s="631"/>
      <c r="C256" s="631"/>
      <c r="D256" s="631"/>
      <c r="E256" s="631"/>
      <c r="F256" s="631"/>
      <c r="G256" s="631"/>
      <c r="H256" s="631"/>
      <c r="I256" s="631"/>
      <c r="J256" s="631"/>
      <c r="K256" s="631"/>
      <c r="L256" s="631"/>
      <c r="M256" s="631"/>
      <c r="N256" s="632"/>
    </row>
    <row r="257" spans="1:14">
      <c r="A257" s="630"/>
      <c r="B257" s="631"/>
      <c r="C257" s="631"/>
      <c r="D257" s="631"/>
      <c r="E257" s="631"/>
      <c r="F257" s="631"/>
      <c r="G257" s="631"/>
      <c r="H257" s="631"/>
      <c r="I257" s="631"/>
      <c r="J257" s="631"/>
      <c r="K257" s="631"/>
      <c r="L257" s="631"/>
      <c r="M257" s="631"/>
      <c r="N257" s="632"/>
    </row>
    <row r="258" spans="1:14">
      <c r="A258" s="630"/>
      <c r="B258" s="631"/>
      <c r="C258" s="631"/>
      <c r="D258" s="631"/>
      <c r="E258" s="631"/>
      <c r="F258" s="631"/>
      <c r="G258" s="631"/>
      <c r="H258" s="631"/>
      <c r="I258" s="631"/>
      <c r="J258" s="631"/>
      <c r="K258" s="631"/>
      <c r="L258" s="631"/>
      <c r="M258" s="631"/>
      <c r="N258" s="632"/>
    </row>
    <row r="259" spans="1:14">
      <c r="A259" s="630"/>
      <c r="B259" s="631"/>
      <c r="C259" s="631"/>
      <c r="D259" s="631"/>
      <c r="E259" s="631"/>
      <c r="F259" s="631"/>
      <c r="G259" s="631"/>
      <c r="H259" s="631"/>
      <c r="I259" s="631"/>
      <c r="J259" s="631"/>
      <c r="K259" s="631"/>
      <c r="L259" s="631"/>
      <c r="M259" s="631"/>
      <c r="N259" s="632"/>
    </row>
    <row r="260" spans="1:14">
      <c r="A260" s="630"/>
      <c r="B260" s="631"/>
      <c r="C260" s="631"/>
      <c r="D260" s="631"/>
      <c r="E260" s="631"/>
      <c r="F260" s="631"/>
      <c r="G260" s="631"/>
      <c r="H260" s="631"/>
      <c r="I260" s="631"/>
      <c r="J260" s="631"/>
      <c r="K260" s="631"/>
      <c r="L260" s="631"/>
      <c r="M260" s="631"/>
      <c r="N260" s="632"/>
    </row>
    <row r="261" spans="1:14">
      <c r="A261" s="630"/>
      <c r="B261" s="631"/>
      <c r="C261" s="631"/>
      <c r="D261" s="631"/>
      <c r="E261" s="631"/>
      <c r="F261" s="631"/>
      <c r="G261" s="631"/>
      <c r="H261" s="631"/>
      <c r="I261" s="631"/>
      <c r="J261" s="631"/>
      <c r="K261" s="631"/>
      <c r="L261" s="631"/>
      <c r="M261" s="631"/>
      <c r="N261" s="632"/>
    </row>
    <row r="262" spans="1:14">
      <c r="A262" s="37"/>
      <c r="K262" s="709" t="s">
        <v>1001</v>
      </c>
      <c r="L262" s="709"/>
      <c r="M262" s="709" t="s">
        <v>1002</v>
      </c>
      <c r="N262" s="710"/>
    </row>
    <row r="263" spans="1:14">
      <c r="A263" s="37"/>
      <c r="K263" s="709" t="s">
        <v>138</v>
      </c>
      <c r="L263" s="709"/>
      <c r="M263" s="709" t="s">
        <v>129</v>
      </c>
      <c r="N263" s="710"/>
    </row>
    <row r="264" spans="1:14" ht="14.7" thickBot="1">
      <c r="A264" s="40"/>
      <c r="B264" s="21"/>
      <c r="C264" s="21"/>
      <c r="D264" s="21"/>
      <c r="E264" s="21"/>
      <c r="F264" s="21"/>
      <c r="G264" s="21"/>
      <c r="H264" s="21"/>
      <c r="I264" s="21"/>
      <c r="J264" s="21"/>
      <c r="K264" s="711"/>
      <c r="L264" s="711"/>
      <c r="M264" s="711"/>
      <c r="N264" s="712"/>
    </row>
    <row r="265" spans="1:14" ht="15.3">
      <c r="A265" s="518"/>
      <c r="B265" s="696" t="s">
        <v>131</v>
      </c>
      <c r="C265" s="697"/>
      <c r="D265" s="527" t="s">
        <v>132</v>
      </c>
      <c r="E265" s="528"/>
      <c r="F265" s="528"/>
      <c r="G265" s="528"/>
      <c r="H265" s="528"/>
      <c r="I265" s="528"/>
      <c r="J265" s="529"/>
      <c r="K265" s="590" t="s">
        <v>1000</v>
      </c>
      <c r="L265" s="590"/>
      <c r="M265" s="590"/>
      <c r="N265" s="591"/>
    </row>
    <row r="266" spans="1:14">
      <c r="A266" s="519"/>
      <c r="B266" s="698"/>
      <c r="C266" s="699"/>
      <c r="D266" s="702" t="s">
        <v>999</v>
      </c>
      <c r="E266" s="702"/>
      <c r="F266" s="702"/>
      <c r="G266" s="702"/>
      <c r="H266" s="702"/>
      <c r="I266" s="702"/>
      <c r="J266" s="703"/>
      <c r="K266" s="592"/>
      <c r="L266" s="592"/>
      <c r="M266" s="592"/>
      <c r="N266" s="593"/>
    </row>
    <row r="267" spans="1:14">
      <c r="A267" s="520"/>
      <c r="B267" s="700"/>
      <c r="C267" s="701"/>
      <c r="D267" s="704"/>
      <c r="E267" s="704"/>
      <c r="F267" s="704"/>
      <c r="G267" s="704"/>
      <c r="H267" s="704"/>
      <c r="I267" s="704"/>
      <c r="J267" s="705"/>
      <c r="K267" s="592"/>
      <c r="L267" s="592"/>
      <c r="M267" s="592"/>
      <c r="N267" s="593"/>
    </row>
    <row r="268" spans="1:14">
      <c r="A268" s="706"/>
      <c r="B268" s="707"/>
      <c r="C268" s="707"/>
      <c r="D268" s="707"/>
      <c r="E268" s="707"/>
      <c r="F268" s="707"/>
      <c r="G268" s="707"/>
      <c r="H268" s="707"/>
      <c r="I268" s="707"/>
      <c r="J268" s="707"/>
      <c r="K268" s="707"/>
      <c r="L268" s="707"/>
      <c r="M268" s="707"/>
      <c r="N268" s="708"/>
    </row>
    <row r="269" spans="1:14">
      <c r="A269" s="630"/>
      <c r="B269" s="631"/>
      <c r="C269" s="631"/>
      <c r="D269" s="631"/>
      <c r="E269" s="631"/>
      <c r="F269" s="631"/>
      <c r="G269" s="631"/>
      <c r="H269" s="631"/>
      <c r="I269" s="631"/>
      <c r="J269" s="631"/>
      <c r="K269" s="631"/>
      <c r="L269" s="631"/>
      <c r="M269" s="631"/>
      <c r="N269" s="632"/>
    </row>
    <row r="270" spans="1:14">
      <c r="A270" s="630"/>
      <c r="B270" s="631"/>
      <c r="C270" s="631"/>
      <c r="D270" s="631"/>
      <c r="E270" s="631"/>
      <c r="F270" s="631"/>
      <c r="G270" s="631"/>
      <c r="H270" s="631"/>
      <c r="I270" s="631"/>
      <c r="J270" s="631"/>
      <c r="K270" s="631"/>
      <c r="L270" s="631"/>
      <c r="M270" s="631"/>
      <c r="N270" s="632"/>
    </row>
    <row r="271" spans="1:14">
      <c r="A271" s="630"/>
      <c r="B271" s="631"/>
      <c r="C271" s="631"/>
      <c r="D271" s="631"/>
      <c r="E271" s="631"/>
      <c r="F271" s="631"/>
      <c r="G271" s="631"/>
      <c r="H271" s="631"/>
      <c r="I271" s="631"/>
      <c r="J271" s="631"/>
      <c r="K271" s="631"/>
      <c r="L271" s="631"/>
      <c r="M271" s="631"/>
      <c r="N271" s="632"/>
    </row>
    <row r="272" spans="1:14">
      <c r="A272" s="630"/>
      <c r="B272" s="631"/>
      <c r="C272" s="631"/>
      <c r="D272" s="631"/>
      <c r="E272" s="631"/>
      <c r="F272" s="631"/>
      <c r="G272" s="631"/>
      <c r="H272" s="631"/>
      <c r="I272" s="631"/>
      <c r="J272" s="631"/>
      <c r="K272" s="631"/>
      <c r="L272" s="631"/>
      <c r="M272" s="631"/>
      <c r="N272" s="632"/>
    </row>
    <row r="273" spans="1:14">
      <c r="A273" s="630"/>
      <c r="B273" s="631"/>
      <c r="C273" s="631"/>
      <c r="D273" s="631"/>
      <c r="E273" s="631"/>
      <c r="F273" s="631"/>
      <c r="G273" s="631"/>
      <c r="H273" s="631"/>
      <c r="I273" s="631"/>
      <c r="J273" s="631"/>
      <c r="K273" s="631"/>
      <c r="L273" s="631"/>
      <c r="M273" s="631"/>
      <c r="N273" s="632"/>
    </row>
    <row r="274" spans="1:14">
      <c r="A274" s="630"/>
      <c r="B274" s="631"/>
      <c r="C274" s="631"/>
      <c r="D274" s="631"/>
      <c r="E274" s="631"/>
      <c r="F274" s="631"/>
      <c r="G274" s="631"/>
      <c r="H274" s="631"/>
      <c r="I274" s="631"/>
      <c r="J274" s="631"/>
      <c r="K274" s="631"/>
      <c r="L274" s="631"/>
      <c r="M274" s="631"/>
      <c r="N274" s="632"/>
    </row>
    <row r="275" spans="1:14">
      <c r="A275" s="630"/>
      <c r="B275" s="631"/>
      <c r="C275" s="631"/>
      <c r="D275" s="631"/>
      <c r="E275" s="631"/>
      <c r="F275" s="631"/>
      <c r="G275" s="631"/>
      <c r="H275" s="631"/>
      <c r="I275" s="631"/>
      <c r="J275" s="631"/>
      <c r="K275" s="631"/>
      <c r="L275" s="631"/>
      <c r="M275" s="631"/>
      <c r="N275" s="632"/>
    </row>
    <row r="276" spans="1:14">
      <c r="A276" s="630"/>
      <c r="B276" s="631"/>
      <c r="C276" s="631"/>
      <c r="D276" s="631"/>
      <c r="E276" s="631"/>
      <c r="F276" s="631"/>
      <c r="G276" s="631"/>
      <c r="H276" s="631"/>
      <c r="I276" s="631"/>
      <c r="J276" s="631"/>
      <c r="K276" s="631"/>
      <c r="L276" s="631"/>
      <c r="M276" s="631"/>
      <c r="N276" s="632"/>
    </row>
    <row r="277" spans="1:14">
      <c r="A277" s="630"/>
      <c r="B277" s="631"/>
      <c r="C277" s="631"/>
      <c r="D277" s="631"/>
      <c r="E277" s="631"/>
      <c r="F277" s="631"/>
      <c r="G277" s="631"/>
      <c r="H277" s="631"/>
      <c r="I277" s="631"/>
      <c r="J277" s="631"/>
      <c r="K277" s="631"/>
      <c r="L277" s="631"/>
      <c r="M277" s="631"/>
      <c r="N277" s="632"/>
    </row>
    <row r="278" spans="1:14">
      <c r="A278" s="630"/>
      <c r="B278" s="631"/>
      <c r="C278" s="631"/>
      <c r="D278" s="631"/>
      <c r="E278" s="631"/>
      <c r="F278" s="631"/>
      <c r="G278" s="631"/>
      <c r="H278" s="631"/>
      <c r="I278" s="631"/>
      <c r="J278" s="631"/>
      <c r="K278" s="631"/>
      <c r="L278" s="631"/>
      <c r="M278" s="631"/>
      <c r="N278" s="632"/>
    </row>
    <row r="279" spans="1:14">
      <c r="A279" s="630"/>
      <c r="B279" s="631"/>
      <c r="C279" s="631"/>
      <c r="D279" s="631"/>
      <c r="E279" s="631"/>
      <c r="F279" s="631"/>
      <c r="G279" s="631"/>
      <c r="H279" s="631"/>
      <c r="I279" s="631"/>
      <c r="J279" s="631"/>
      <c r="K279" s="631"/>
      <c r="L279" s="631"/>
      <c r="M279" s="631"/>
      <c r="N279" s="632"/>
    </row>
    <row r="280" spans="1:14">
      <c r="A280" s="630"/>
      <c r="B280" s="631"/>
      <c r="C280" s="631"/>
      <c r="D280" s="631"/>
      <c r="E280" s="631"/>
      <c r="F280" s="631"/>
      <c r="G280" s="631"/>
      <c r="H280" s="631"/>
      <c r="I280" s="631"/>
      <c r="J280" s="631"/>
      <c r="K280" s="631"/>
      <c r="L280" s="631"/>
      <c r="M280" s="631"/>
      <c r="N280" s="632"/>
    </row>
    <row r="281" spans="1:14">
      <c r="A281" s="630"/>
      <c r="B281" s="631"/>
      <c r="C281" s="631"/>
      <c r="D281" s="631"/>
      <c r="E281" s="631"/>
      <c r="F281" s="631"/>
      <c r="G281" s="631"/>
      <c r="H281" s="631"/>
      <c r="I281" s="631"/>
      <c r="J281" s="631"/>
      <c r="K281" s="631"/>
      <c r="L281" s="631"/>
      <c r="M281" s="631"/>
      <c r="N281" s="632"/>
    </row>
    <row r="282" spans="1:14">
      <c r="A282" s="630"/>
      <c r="B282" s="631"/>
      <c r="C282" s="631"/>
      <c r="D282" s="631"/>
      <c r="E282" s="631"/>
      <c r="F282" s="631"/>
      <c r="G282" s="631"/>
      <c r="H282" s="631"/>
      <c r="I282" s="631"/>
      <c r="J282" s="631"/>
      <c r="K282" s="631"/>
      <c r="L282" s="631"/>
      <c r="M282" s="631"/>
      <c r="N282" s="632"/>
    </row>
    <row r="283" spans="1:14">
      <c r="A283" s="630"/>
      <c r="B283" s="631"/>
      <c r="C283" s="631"/>
      <c r="D283" s="631"/>
      <c r="E283" s="631"/>
      <c r="F283" s="631"/>
      <c r="G283" s="631"/>
      <c r="H283" s="631"/>
      <c r="I283" s="631"/>
      <c r="J283" s="631"/>
      <c r="K283" s="631"/>
      <c r="L283" s="631"/>
      <c r="M283" s="631"/>
      <c r="N283" s="632"/>
    </row>
    <row r="284" spans="1:14">
      <c r="A284" s="630"/>
      <c r="B284" s="631"/>
      <c r="C284" s="631"/>
      <c r="D284" s="631"/>
      <c r="E284" s="631"/>
      <c r="F284" s="631"/>
      <c r="G284" s="631"/>
      <c r="H284" s="631"/>
      <c r="I284" s="631"/>
      <c r="J284" s="631"/>
      <c r="K284" s="631"/>
      <c r="L284" s="631"/>
      <c r="M284" s="631"/>
      <c r="N284" s="632"/>
    </row>
    <row r="285" spans="1:14">
      <c r="A285" s="630"/>
      <c r="B285" s="631"/>
      <c r="C285" s="631"/>
      <c r="D285" s="631"/>
      <c r="E285" s="631"/>
      <c r="F285" s="631"/>
      <c r="G285" s="631"/>
      <c r="H285" s="631"/>
      <c r="I285" s="631"/>
      <c r="J285" s="631"/>
      <c r="K285" s="631"/>
      <c r="L285" s="631"/>
      <c r="M285" s="631"/>
      <c r="N285" s="632"/>
    </row>
    <row r="286" spans="1:14">
      <c r="A286" s="630"/>
      <c r="B286" s="631"/>
      <c r="C286" s="631"/>
      <c r="D286" s="631"/>
      <c r="E286" s="631"/>
      <c r="F286" s="631"/>
      <c r="G286" s="631"/>
      <c r="H286" s="631"/>
      <c r="I286" s="631"/>
      <c r="J286" s="631"/>
      <c r="K286" s="631"/>
      <c r="L286" s="631"/>
      <c r="M286" s="631"/>
      <c r="N286" s="632"/>
    </row>
    <row r="287" spans="1:14">
      <c r="A287" s="630"/>
      <c r="B287" s="631"/>
      <c r="C287" s="631"/>
      <c r="D287" s="631"/>
      <c r="E287" s="631"/>
      <c r="F287" s="631"/>
      <c r="G287" s="631"/>
      <c r="H287" s="631"/>
      <c r="I287" s="631"/>
      <c r="J287" s="631"/>
      <c r="K287" s="631"/>
      <c r="L287" s="631"/>
      <c r="M287" s="631"/>
      <c r="N287" s="632"/>
    </row>
    <row r="288" spans="1:14">
      <c r="A288" s="630"/>
      <c r="B288" s="631"/>
      <c r="C288" s="631"/>
      <c r="D288" s="631"/>
      <c r="E288" s="631"/>
      <c r="F288" s="631"/>
      <c r="G288" s="631"/>
      <c r="H288" s="631"/>
      <c r="I288" s="631"/>
      <c r="J288" s="631"/>
      <c r="K288" s="631"/>
      <c r="L288" s="631"/>
      <c r="M288" s="631"/>
      <c r="N288" s="632"/>
    </row>
    <row r="289" spans="1:14">
      <c r="A289" s="630"/>
      <c r="B289" s="631"/>
      <c r="C289" s="631"/>
      <c r="D289" s="631"/>
      <c r="E289" s="631"/>
      <c r="F289" s="631"/>
      <c r="G289" s="631"/>
      <c r="H289" s="631"/>
      <c r="I289" s="631"/>
      <c r="J289" s="631"/>
      <c r="K289" s="631"/>
      <c r="L289" s="631"/>
      <c r="M289" s="631"/>
      <c r="N289" s="632"/>
    </row>
    <row r="290" spans="1:14">
      <c r="A290" s="630"/>
      <c r="B290" s="631"/>
      <c r="C290" s="631"/>
      <c r="D290" s="631"/>
      <c r="E290" s="631"/>
      <c r="F290" s="631"/>
      <c r="G290" s="631"/>
      <c r="H290" s="631"/>
      <c r="I290" s="631"/>
      <c r="J290" s="631"/>
      <c r="K290" s="631"/>
      <c r="L290" s="631"/>
      <c r="M290" s="631"/>
      <c r="N290" s="632"/>
    </row>
    <row r="291" spans="1:14">
      <c r="A291" s="630"/>
      <c r="B291" s="631"/>
      <c r="C291" s="631"/>
      <c r="D291" s="631"/>
      <c r="E291" s="631"/>
      <c r="F291" s="631"/>
      <c r="G291" s="631"/>
      <c r="H291" s="631"/>
      <c r="I291" s="631"/>
      <c r="J291" s="631"/>
      <c r="K291" s="631"/>
      <c r="L291" s="631"/>
      <c r="M291" s="631"/>
      <c r="N291" s="632"/>
    </row>
    <row r="292" spans="1:14">
      <c r="A292" s="630"/>
      <c r="B292" s="631"/>
      <c r="C292" s="631"/>
      <c r="D292" s="631"/>
      <c r="E292" s="631"/>
      <c r="F292" s="631"/>
      <c r="G292" s="631"/>
      <c r="H292" s="631"/>
      <c r="I292" s="631"/>
      <c r="J292" s="631"/>
      <c r="K292" s="631"/>
      <c r="L292" s="631"/>
      <c r="M292" s="631"/>
      <c r="N292" s="632"/>
    </row>
    <row r="293" spans="1:14">
      <c r="A293" s="630"/>
      <c r="B293" s="631"/>
      <c r="C293" s="631"/>
      <c r="D293" s="631"/>
      <c r="E293" s="631"/>
      <c r="F293" s="631"/>
      <c r="G293" s="631"/>
      <c r="H293" s="631"/>
      <c r="I293" s="631"/>
      <c r="J293" s="631"/>
      <c r="K293" s="631"/>
      <c r="L293" s="631"/>
      <c r="M293" s="631"/>
      <c r="N293" s="632"/>
    </row>
    <row r="294" spans="1:14">
      <c r="A294" s="630"/>
      <c r="B294" s="631"/>
      <c r="C294" s="631"/>
      <c r="D294" s="631"/>
      <c r="E294" s="631"/>
      <c r="F294" s="631"/>
      <c r="G294" s="631"/>
      <c r="H294" s="631"/>
      <c r="I294" s="631"/>
      <c r="J294" s="631"/>
      <c r="K294" s="631"/>
      <c r="L294" s="631"/>
      <c r="M294" s="631"/>
      <c r="N294" s="632"/>
    </row>
    <row r="295" spans="1:14">
      <c r="A295" s="37"/>
      <c r="K295" s="709" t="s">
        <v>1001</v>
      </c>
      <c r="L295" s="709"/>
      <c r="M295" s="709" t="s">
        <v>1002</v>
      </c>
      <c r="N295" s="710"/>
    </row>
    <row r="296" spans="1:14">
      <c r="A296" s="37"/>
      <c r="K296" s="709" t="s">
        <v>138</v>
      </c>
      <c r="L296" s="709"/>
      <c r="M296" s="709" t="s">
        <v>129</v>
      </c>
      <c r="N296" s="710"/>
    </row>
    <row r="297" spans="1:14" ht="14.7" thickBot="1">
      <c r="A297" s="40"/>
      <c r="B297" s="21"/>
      <c r="C297" s="21"/>
      <c r="D297" s="21"/>
      <c r="E297" s="21"/>
      <c r="F297" s="21"/>
      <c r="G297" s="21"/>
      <c r="H297" s="21"/>
      <c r="I297" s="21"/>
      <c r="J297" s="21"/>
      <c r="K297" s="711"/>
      <c r="L297" s="711"/>
      <c r="M297" s="711"/>
      <c r="N297" s="712"/>
    </row>
  </sheetData>
  <mergeCells count="90">
    <mergeCell ref="A268:N294"/>
    <mergeCell ref="K295:L295"/>
    <mergeCell ref="M295:N295"/>
    <mergeCell ref="K296:L297"/>
    <mergeCell ref="M296:N297"/>
    <mergeCell ref="A235:N261"/>
    <mergeCell ref="K262:L262"/>
    <mergeCell ref="M262:N262"/>
    <mergeCell ref="K263:L264"/>
    <mergeCell ref="M263:N264"/>
    <mergeCell ref="A265:A267"/>
    <mergeCell ref="B265:C267"/>
    <mergeCell ref="D265:J265"/>
    <mergeCell ref="K265:N267"/>
    <mergeCell ref="D266:J267"/>
    <mergeCell ref="A202:N228"/>
    <mergeCell ref="K229:L229"/>
    <mergeCell ref="M229:N229"/>
    <mergeCell ref="K230:L231"/>
    <mergeCell ref="M230:N231"/>
    <mergeCell ref="A232:A234"/>
    <mergeCell ref="B232:C234"/>
    <mergeCell ref="D232:J232"/>
    <mergeCell ref="K232:N234"/>
    <mergeCell ref="D233:J234"/>
    <mergeCell ref="A169:N195"/>
    <mergeCell ref="K196:L196"/>
    <mergeCell ref="M196:N196"/>
    <mergeCell ref="K197:L198"/>
    <mergeCell ref="M197:N198"/>
    <mergeCell ref="A199:A201"/>
    <mergeCell ref="B199:C201"/>
    <mergeCell ref="D199:J199"/>
    <mergeCell ref="K199:N201"/>
    <mergeCell ref="D200:J201"/>
    <mergeCell ref="A136:N162"/>
    <mergeCell ref="K163:L163"/>
    <mergeCell ref="M163:N163"/>
    <mergeCell ref="K164:L165"/>
    <mergeCell ref="M164:N165"/>
    <mergeCell ref="A166:A168"/>
    <mergeCell ref="B166:C168"/>
    <mergeCell ref="D166:J166"/>
    <mergeCell ref="K166:N168"/>
    <mergeCell ref="D167:J168"/>
    <mergeCell ref="A103:N129"/>
    <mergeCell ref="K130:L130"/>
    <mergeCell ref="M130:N130"/>
    <mergeCell ref="K131:L132"/>
    <mergeCell ref="M131:N132"/>
    <mergeCell ref="A133:A135"/>
    <mergeCell ref="B133:C135"/>
    <mergeCell ref="D133:J133"/>
    <mergeCell ref="K133:N135"/>
    <mergeCell ref="D134:J135"/>
    <mergeCell ref="A70:N96"/>
    <mergeCell ref="K97:L97"/>
    <mergeCell ref="M97:N97"/>
    <mergeCell ref="K98:L99"/>
    <mergeCell ref="M98:N99"/>
    <mergeCell ref="A100:A102"/>
    <mergeCell ref="B100:C102"/>
    <mergeCell ref="D100:J100"/>
    <mergeCell ref="K100:N102"/>
    <mergeCell ref="D101:J102"/>
    <mergeCell ref="A37:N63"/>
    <mergeCell ref="K64:L64"/>
    <mergeCell ref="M64:N64"/>
    <mergeCell ref="K65:L66"/>
    <mergeCell ref="M65:N66"/>
    <mergeCell ref="A67:A69"/>
    <mergeCell ref="B67:C69"/>
    <mergeCell ref="D67:J67"/>
    <mergeCell ref="K67:N69"/>
    <mergeCell ref="D68:J69"/>
    <mergeCell ref="A4:N30"/>
    <mergeCell ref="M31:N31"/>
    <mergeCell ref="K31:L31"/>
    <mergeCell ref="M32:N33"/>
    <mergeCell ref="K32:L33"/>
    <mergeCell ref="A34:A36"/>
    <mergeCell ref="B34:C36"/>
    <mergeCell ref="D34:J34"/>
    <mergeCell ref="K34:N36"/>
    <mergeCell ref="D35:J36"/>
    <mergeCell ref="A1:A3"/>
    <mergeCell ref="K1:N3"/>
    <mergeCell ref="D1:J1"/>
    <mergeCell ref="B1:C3"/>
    <mergeCell ref="D2:J3"/>
  </mergeCells>
  <printOptions horizontalCentered="1"/>
  <pageMargins left="0.7" right="0.7" top="0.75" bottom="0.75" header="0.3" footer="0.3"/>
  <pageSetup paperSize="9" orientation="landscape" verticalDpi="0" r:id="rId1"/>
  <headerFooter>
    <oddFooter>&amp;LPPAP Documents-NBL Chassis&amp;R&amp;P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EA67-F95D-4F29-836B-8926F21C8CAD}">
  <sheetPr>
    <tabColor rgb="FF92D050"/>
  </sheetPr>
  <dimension ref="A1:Z844"/>
  <sheetViews>
    <sheetView view="pageBreakPreview" topLeftCell="A85" zoomScale="101" zoomScaleNormal="101" zoomScaleSheetLayoutView="101" workbookViewId="0">
      <selection activeCell="G6" sqref="G6:G7"/>
    </sheetView>
  </sheetViews>
  <sheetFormatPr defaultColWidth="14.41796875" defaultRowHeight="15" customHeight="1"/>
  <cols>
    <col min="1" max="1" width="8.578125" style="121" customWidth="1"/>
    <col min="2" max="2" width="17" style="121" customWidth="1"/>
    <col min="3" max="3" width="11.15625" style="121" customWidth="1"/>
    <col min="4" max="4" width="9.15625" style="121" customWidth="1"/>
    <col min="5" max="5" width="14.15625" style="121" customWidth="1"/>
    <col min="6" max="7" width="22.41796875" style="121" customWidth="1"/>
    <col min="8" max="8" width="27.578125" style="121" customWidth="1"/>
    <col min="9" max="16384" width="14.41796875" style="121"/>
  </cols>
  <sheetData>
    <row r="1" spans="1:26" ht="30.6" customHeight="1">
      <c r="A1" s="726" t="s">
        <v>687</v>
      </c>
      <c r="B1" s="726"/>
      <c r="C1" s="726"/>
      <c r="D1" s="726"/>
      <c r="E1" s="726"/>
      <c r="F1" s="726"/>
      <c r="G1" s="726"/>
      <c r="H1" s="132" t="s">
        <v>686</v>
      </c>
      <c r="I1" s="122"/>
      <c r="J1" s="122"/>
      <c r="K1" s="122"/>
      <c r="L1" s="122"/>
      <c r="M1" s="122"/>
      <c r="N1" s="122"/>
      <c r="O1" s="122"/>
      <c r="P1" s="122"/>
      <c r="Q1" s="122"/>
      <c r="R1" s="122"/>
      <c r="S1" s="122"/>
      <c r="T1" s="122"/>
      <c r="U1" s="122"/>
      <c r="V1" s="122"/>
      <c r="W1" s="122"/>
      <c r="X1" s="122"/>
      <c r="Y1" s="122"/>
      <c r="Z1" s="122"/>
    </row>
    <row r="2" spans="1:26" ht="30.6" customHeight="1">
      <c r="A2" s="724" t="s">
        <v>685</v>
      </c>
      <c r="B2" s="725"/>
      <c r="C2" s="725"/>
      <c r="D2" s="725"/>
      <c r="E2" s="725"/>
      <c r="F2" s="725"/>
      <c r="G2" s="725"/>
      <c r="H2" s="725"/>
      <c r="I2" s="122"/>
      <c r="J2" s="122"/>
      <c r="K2" s="122"/>
      <c r="L2" s="122"/>
      <c r="M2" s="122"/>
      <c r="N2" s="122"/>
      <c r="O2" s="122"/>
      <c r="P2" s="122"/>
      <c r="Q2" s="122"/>
      <c r="R2" s="122"/>
      <c r="S2" s="122"/>
      <c r="T2" s="122"/>
      <c r="U2" s="122"/>
      <c r="V2" s="122"/>
      <c r="W2" s="122"/>
      <c r="X2" s="122"/>
      <c r="Y2" s="122"/>
      <c r="Z2" s="122"/>
    </row>
    <row r="3" spans="1:26" ht="30.6" customHeight="1">
      <c r="A3" s="715" t="s">
        <v>72</v>
      </c>
      <c r="B3" s="719"/>
      <c r="C3" s="715" t="s">
        <v>684</v>
      </c>
      <c r="D3" s="715"/>
      <c r="E3" s="715"/>
      <c r="F3" s="125" t="s">
        <v>49</v>
      </c>
      <c r="G3" s="716"/>
      <c r="H3" s="716"/>
      <c r="I3" s="122"/>
      <c r="J3" s="122"/>
      <c r="K3" s="122"/>
      <c r="L3" s="122"/>
      <c r="M3" s="122"/>
      <c r="N3" s="122"/>
      <c r="O3" s="122"/>
      <c r="P3" s="122"/>
      <c r="Q3" s="122"/>
      <c r="R3" s="122"/>
      <c r="S3" s="122"/>
      <c r="T3" s="122"/>
      <c r="U3" s="122"/>
      <c r="V3" s="122"/>
      <c r="W3" s="122"/>
      <c r="X3" s="122"/>
      <c r="Y3" s="122"/>
      <c r="Z3" s="122"/>
    </row>
    <row r="4" spans="1:26" ht="30.6" customHeight="1">
      <c r="A4" s="715" t="s">
        <v>55</v>
      </c>
      <c r="B4" s="719"/>
      <c r="C4" s="715" t="s">
        <v>683</v>
      </c>
      <c r="D4" s="715"/>
      <c r="E4" s="715"/>
      <c r="F4" s="125" t="s">
        <v>680</v>
      </c>
      <c r="G4" s="717"/>
      <c r="H4" s="717"/>
      <c r="I4" s="122"/>
      <c r="J4" s="122"/>
      <c r="K4" s="122"/>
      <c r="L4" s="122"/>
      <c r="M4" s="122"/>
      <c r="N4" s="122"/>
      <c r="O4" s="122"/>
      <c r="P4" s="122"/>
      <c r="Q4" s="122"/>
      <c r="R4" s="122"/>
      <c r="S4" s="122"/>
      <c r="T4" s="122"/>
      <c r="U4" s="122"/>
      <c r="V4" s="122"/>
      <c r="W4" s="122"/>
      <c r="X4" s="122"/>
      <c r="Y4" s="122"/>
      <c r="Z4" s="122"/>
    </row>
    <row r="5" spans="1:26" ht="30.6" customHeight="1">
      <c r="A5" s="715" t="s">
        <v>682</v>
      </c>
      <c r="B5" s="719"/>
      <c r="C5" s="718" t="s">
        <v>681</v>
      </c>
      <c r="D5" s="718"/>
      <c r="E5" s="718"/>
      <c r="F5" s="131"/>
      <c r="G5" s="720"/>
      <c r="H5" s="720"/>
      <c r="I5" s="122"/>
      <c r="J5" s="122"/>
      <c r="K5" s="122"/>
      <c r="L5" s="122"/>
      <c r="M5" s="122"/>
      <c r="N5" s="122"/>
      <c r="O5" s="122"/>
      <c r="P5" s="122"/>
      <c r="Q5" s="122"/>
      <c r="R5" s="122"/>
      <c r="S5" s="122"/>
      <c r="T5" s="122"/>
      <c r="U5" s="122"/>
      <c r="V5" s="122"/>
      <c r="W5" s="122"/>
      <c r="X5" s="122"/>
      <c r="Y5" s="122"/>
      <c r="Z5" s="122"/>
    </row>
    <row r="6" spans="1:26" ht="30.6" customHeight="1">
      <c r="A6" s="713" t="s">
        <v>680</v>
      </c>
      <c r="B6" s="714" t="s">
        <v>679</v>
      </c>
      <c r="C6" s="713" t="s">
        <v>678</v>
      </c>
      <c r="D6" s="719"/>
      <c r="E6" s="714" t="s">
        <v>677</v>
      </c>
      <c r="F6" s="714" t="s">
        <v>676</v>
      </c>
      <c r="G6" s="714" t="s">
        <v>675</v>
      </c>
      <c r="H6" s="713" t="s">
        <v>4</v>
      </c>
      <c r="I6" s="122"/>
      <c r="J6" s="122"/>
      <c r="K6" s="122"/>
      <c r="L6" s="122"/>
      <c r="M6" s="122"/>
      <c r="N6" s="122"/>
      <c r="O6" s="122"/>
      <c r="P6" s="122"/>
      <c r="Q6" s="122"/>
      <c r="R6" s="122"/>
      <c r="S6" s="122"/>
      <c r="T6" s="122"/>
      <c r="U6" s="122"/>
      <c r="V6" s="122"/>
      <c r="W6" s="122"/>
      <c r="X6" s="122"/>
      <c r="Y6" s="122"/>
      <c r="Z6" s="122"/>
    </row>
    <row r="7" spans="1:26" ht="30.6" customHeight="1">
      <c r="A7" s="719"/>
      <c r="B7" s="719"/>
      <c r="C7" s="126" t="s">
        <v>674</v>
      </c>
      <c r="D7" s="126" t="s">
        <v>673</v>
      </c>
      <c r="E7" s="719"/>
      <c r="F7" s="719"/>
      <c r="G7" s="719"/>
      <c r="H7" s="719"/>
      <c r="I7" s="122"/>
      <c r="J7" s="122"/>
      <c r="K7" s="122"/>
      <c r="L7" s="122"/>
      <c r="M7" s="122"/>
      <c r="N7" s="122"/>
      <c r="O7" s="122"/>
      <c r="P7" s="122"/>
      <c r="Q7" s="122"/>
      <c r="R7" s="122"/>
      <c r="S7" s="122"/>
      <c r="T7" s="122"/>
      <c r="U7" s="122"/>
      <c r="V7" s="122"/>
      <c r="W7" s="122"/>
      <c r="X7" s="122"/>
      <c r="Y7" s="122"/>
      <c r="Z7" s="122"/>
    </row>
    <row r="8" spans="1:26" ht="31" customHeight="1">
      <c r="A8" s="713" t="s">
        <v>714</v>
      </c>
      <c r="B8" s="722"/>
      <c r="C8" s="722"/>
      <c r="D8" s="722"/>
      <c r="E8" s="722"/>
      <c r="F8" s="722"/>
      <c r="G8" s="722"/>
      <c r="H8" s="722"/>
      <c r="I8" s="122"/>
      <c r="J8" s="122"/>
      <c r="K8" s="122"/>
      <c r="L8" s="122"/>
      <c r="M8" s="122"/>
      <c r="N8" s="122"/>
      <c r="O8" s="122"/>
      <c r="P8" s="122"/>
      <c r="Q8" s="122"/>
      <c r="R8" s="122"/>
      <c r="S8" s="122"/>
      <c r="T8" s="122"/>
      <c r="U8" s="122"/>
      <c r="V8" s="122"/>
      <c r="W8" s="122"/>
      <c r="X8" s="122"/>
      <c r="Y8" s="122"/>
      <c r="Z8" s="122"/>
    </row>
    <row r="9" spans="1:26" ht="31" customHeight="1">
      <c r="A9" s="127">
        <v>1</v>
      </c>
      <c r="B9" s="128" t="s">
        <v>710</v>
      </c>
      <c r="C9" s="127">
        <v>415</v>
      </c>
      <c r="D9" s="127" t="s">
        <v>695</v>
      </c>
      <c r="E9" s="127" t="s">
        <v>666</v>
      </c>
      <c r="F9" s="127"/>
      <c r="G9" s="127"/>
      <c r="H9" s="137"/>
      <c r="I9" s="122"/>
      <c r="J9" s="122"/>
      <c r="K9" s="122"/>
      <c r="L9" s="138"/>
      <c r="M9" s="122"/>
      <c r="N9" s="122"/>
      <c r="O9" s="122"/>
      <c r="P9" s="122"/>
      <c r="Q9" s="122"/>
      <c r="R9" s="122"/>
      <c r="S9" s="122"/>
      <c r="T9" s="122"/>
      <c r="U9" s="122"/>
      <c r="V9" s="122"/>
      <c r="W9" s="122"/>
      <c r="X9" s="122"/>
      <c r="Y9" s="122"/>
      <c r="Z9" s="122"/>
    </row>
    <row r="10" spans="1:26" ht="31" customHeight="1">
      <c r="A10" s="127">
        <v>2</v>
      </c>
      <c r="B10" s="128" t="s">
        <v>710</v>
      </c>
      <c r="C10" s="127">
        <v>59</v>
      </c>
      <c r="D10" s="127" t="s">
        <v>664</v>
      </c>
      <c r="E10" s="127" t="s">
        <v>666</v>
      </c>
      <c r="F10" s="127"/>
      <c r="G10" s="127"/>
      <c r="H10" s="137"/>
      <c r="I10" s="122"/>
      <c r="J10" s="122"/>
      <c r="K10" s="122"/>
      <c r="L10" s="122"/>
      <c r="M10" s="122"/>
      <c r="N10" s="122"/>
      <c r="O10" s="122"/>
      <c r="P10" s="122"/>
      <c r="Q10" s="122"/>
      <c r="R10" s="122"/>
      <c r="S10" s="122"/>
      <c r="T10" s="122"/>
      <c r="U10" s="122"/>
      <c r="V10" s="122"/>
      <c r="W10" s="122"/>
      <c r="X10" s="122"/>
      <c r="Y10" s="122"/>
      <c r="Z10" s="122"/>
    </row>
    <row r="11" spans="1:26" ht="31" customHeight="1">
      <c r="A11" s="127">
        <v>3</v>
      </c>
      <c r="B11" s="128" t="s">
        <v>710</v>
      </c>
      <c r="C11" s="127">
        <v>111.5</v>
      </c>
      <c r="D11" s="127" t="s">
        <v>664</v>
      </c>
      <c r="E11" s="127" t="s">
        <v>666</v>
      </c>
      <c r="F11" s="127"/>
      <c r="G11" s="127"/>
      <c r="H11" s="137"/>
      <c r="I11" s="122"/>
      <c r="J11" s="122"/>
      <c r="K11" s="122"/>
      <c r="L11" s="122"/>
      <c r="M11" s="122"/>
      <c r="N11" s="122"/>
      <c r="O11" s="122"/>
      <c r="P11" s="122"/>
      <c r="Q11" s="122"/>
      <c r="R11" s="122"/>
      <c r="S11" s="122"/>
      <c r="T11" s="122"/>
      <c r="U11" s="122"/>
      <c r="V11" s="122"/>
      <c r="W11" s="122"/>
      <c r="X11" s="122"/>
      <c r="Y11" s="122"/>
      <c r="Z11" s="122"/>
    </row>
    <row r="12" spans="1:26" ht="31" customHeight="1">
      <c r="A12" s="127">
        <v>4</v>
      </c>
      <c r="B12" s="128" t="s">
        <v>710</v>
      </c>
      <c r="C12" s="127">
        <v>10</v>
      </c>
      <c r="D12" s="127" t="s">
        <v>662</v>
      </c>
      <c r="E12" s="127" t="s">
        <v>666</v>
      </c>
      <c r="F12" s="127"/>
      <c r="G12" s="127"/>
      <c r="H12" s="137"/>
      <c r="I12" s="122"/>
      <c r="J12" s="122"/>
      <c r="K12" s="122"/>
      <c r="L12" s="122"/>
      <c r="M12" s="122"/>
      <c r="N12" s="122"/>
      <c r="O12" s="122"/>
      <c r="P12" s="122"/>
      <c r="Q12" s="122"/>
      <c r="R12" s="122"/>
      <c r="S12" s="122"/>
      <c r="T12" s="122"/>
      <c r="U12" s="122"/>
      <c r="V12" s="122"/>
      <c r="W12" s="122"/>
      <c r="X12" s="122"/>
      <c r="Y12" s="122"/>
      <c r="Z12" s="122"/>
    </row>
    <row r="13" spans="1:26" ht="31" customHeight="1">
      <c r="A13" s="127">
        <v>5</v>
      </c>
      <c r="B13" s="128" t="s">
        <v>710</v>
      </c>
      <c r="C13" s="130">
        <v>201</v>
      </c>
      <c r="D13" s="127" t="s">
        <v>664</v>
      </c>
      <c r="E13" s="127" t="s">
        <v>666</v>
      </c>
      <c r="F13" s="127"/>
      <c r="G13" s="127"/>
      <c r="H13" s="137"/>
      <c r="I13" s="122"/>
      <c r="J13" s="122"/>
      <c r="K13" s="122"/>
      <c r="L13" s="122"/>
      <c r="M13" s="122"/>
      <c r="N13" s="122"/>
      <c r="O13" s="122"/>
      <c r="P13" s="122"/>
      <c r="Q13" s="122"/>
      <c r="R13" s="122"/>
      <c r="S13" s="122"/>
      <c r="T13" s="122"/>
      <c r="U13" s="122"/>
      <c r="V13" s="122"/>
      <c r="W13" s="122"/>
      <c r="X13" s="122"/>
      <c r="Y13" s="122"/>
      <c r="Z13" s="122"/>
    </row>
    <row r="14" spans="1:26" ht="31" customHeight="1">
      <c r="A14" s="127">
        <v>6</v>
      </c>
      <c r="B14" s="128" t="s">
        <v>710</v>
      </c>
      <c r="C14" s="127">
        <v>150</v>
      </c>
      <c r="D14" s="127" t="s">
        <v>664</v>
      </c>
      <c r="E14" s="127" t="s">
        <v>666</v>
      </c>
      <c r="F14" s="123"/>
      <c r="G14" s="123"/>
      <c r="H14" s="123"/>
      <c r="I14" s="122"/>
      <c r="J14" s="122"/>
      <c r="K14" s="122"/>
      <c r="L14" s="122"/>
      <c r="M14" s="122"/>
      <c r="N14" s="122"/>
      <c r="O14" s="122"/>
      <c r="P14" s="122"/>
      <c r="Q14" s="122"/>
      <c r="R14" s="122"/>
      <c r="S14" s="122"/>
      <c r="T14" s="122"/>
      <c r="U14" s="122"/>
      <c r="V14" s="122"/>
      <c r="W14" s="122"/>
      <c r="X14" s="122"/>
      <c r="Y14" s="122"/>
      <c r="Z14" s="122"/>
    </row>
    <row r="15" spans="1:26" ht="31" customHeight="1">
      <c r="A15" s="127">
        <v>7</v>
      </c>
      <c r="B15" s="128" t="s">
        <v>710</v>
      </c>
      <c r="C15" s="127">
        <v>218</v>
      </c>
      <c r="D15" s="127" t="s">
        <v>664</v>
      </c>
      <c r="E15" s="127" t="s">
        <v>666</v>
      </c>
      <c r="F15" s="127"/>
      <c r="G15" s="127"/>
      <c r="H15" s="137"/>
      <c r="I15" s="122"/>
      <c r="J15" s="122"/>
      <c r="K15" s="122"/>
      <c r="L15" s="122"/>
      <c r="M15" s="122"/>
      <c r="N15" s="122"/>
      <c r="O15" s="122"/>
      <c r="P15" s="122"/>
      <c r="Q15" s="122"/>
      <c r="R15" s="122"/>
      <c r="S15" s="122"/>
      <c r="T15" s="122"/>
      <c r="U15" s="122"/>
      <c r="V15" s="122"/>
      <c r="W15" s="122"/>
      <c r="X15" s="122"/>
      <c r="Y15" s="122"/>
      <c r="Z15" s="122"/>
    </row>
    <row r="16" spans="1:26" ht="31" customHeight="1">
      <c r="A16" s="127">
        <v>8</v>
      </c>
      <c r="B16" s="128" t="s">
        <v>710</v>
      </c>
      <c r="C16" s="127">
        <v>615</v>
      </c>
      <c r="D16" s="127" t="s">
        <v>695</v>
      </c>
      <c r="E16" s="127" t="s">
        <v>666</v>
      </c>
      <c r="F16" s="127"/>
      <c r="G16" s="127"/>
      <c r="H16" s="137"/>
      <c r="I16" s="122"/>
      <c r="J16" s="122"/>
      <c r="K16" s="122"/>
      <c r="L16" s="122"/>
      <c r="M16" s="122"/>
      <c r="N16" s="122"/>
      <c r="O16" s="122"/>
      <c r="P16" s="122"/>
      <c r="Q16" s="122"/>
      <c r="R16" s="122"/>
      <c r="S16" s="122"/>
      <c r="T16" s="122"/>
      <c r="U16" s="122"/>
      <c r="V16" s="122"/>
      <c r="W16" s="122"/>
      <c r="X16" s="122"/>
      <c r="Y16" s="122"/>
      <c r="Z16" s="122"/>
    </row>
    <row r="17" spans="1:26" ht="31" customHeight="1">
      <c r="A17" s="127">
        <v>9</v>
      </c>
      <c r="B17" s="128" t="s">
        <v>710</v>
      </c>
      <c r="C17" s="127">
        <v>590</v>
      </c>
      <c r="D17" s="127" t="s">
        <v>695</v>
      </c>
      <c r="E17" s="127" t="s">
        <v>666</v>
      </c>
      <c r="F17" s="127"/>
      <c r="G17" s="127"/>
      <c r="H17" s="137"/>
      <c r="I17" s="122"/>
      <c r="J17" s="122"/>
      <c r="K17" s="122"/>
      <c r="L17" s="122"/>
      <c r="M17" s="122"/>
      <c r="N17" s="122"/>
      <c r="O17" s="122"/>
      <c r="P17" s="122"/>
      <c r="Q17" s="122"/>
      <c r="R17" s="122"/>
      <c r="S17" s="122"/>
      <c r="T17" s="122"/>
      <c r="U17" s="122"/>
      <c r="V17" s="122"/>
      <c r="W17" s="122"/>
      <c r="X17" s="122"/>
      <c r="Y17" s="122"/>
      <c r="Z17" s="122"/>
    </row>
    <row r="18" spans="1:26" ht="31" customHeight="1">
      <c r="A18" s="127">
        <v>10</v>
      </c>
      <c r="B18" s="128" t="s">
        <v>710</v>
      </c>
      <c r="C18" s="127">
        <v>380</v>
      </c>
      <c r="D18" s="127" t="s">
        <v>664</v>
      </c>
      <c r="E18" s="127" t="s">
        <v>666</v>
      </c>
      <c r="F18" s="127"/>
      <c r="G18" s="127"/>
      <c r="H18" s="137"/>
      <c r="I18" s="122"/>
      <c r="J18" s="122"/>
      <c r="K18" s="122"/>
      <c r="L18" s="122"/>
      <c r="M18" s="122"/>
      <c r="N18" s="122"/>
      <c r="O18" s="122"/>
      <c r="P18" s="122"/>
      <c r="Q18" s="122"/>
      <c r="R18" s="122"/>
      <c r="S18" s="122"/>
      <c r="T18" s="122"/>
      <c r="U18" s="122"/>
      <c r="V18" s="122"/>
      <c r="W18" s="122"/>
      <c r="X18" s="122"/>
      <c r="Y18" s="122"/>
      <c r="Z18" s="122"/>
    </row>
    <row r="19" spans="1:26" ht="31" customHeight="1">
      <c r="A19" s="127">
        <v>11</v>
      </c>
      <c r="B19" s="128" t="s">
        <v>710</v>
      </c>
      <c r="C19" s="127">
        <v>42</v>
      </c>
      <c r="D19" s="127" t="s">
        <v>664</v>
      </c>
      <c r="E19" s="127" t="s">
        <v>666</v>
      </c>
      <c r="F19" s="127"/>
      <c r="G19" s="127"/>
      <c r="H19" s="137"/>
      <c r="I19" s="122"/>
      <c r="J19" s="122"/>
      <c r="K19" s="122"/>
      <c r="L19" s="122"/>
      <c r="M19" s="122"/>
      <c r="N19" s="122"/>
      <c r="O19" s="122"/>
      <c r="P19" s="122"/>
      <c r="Q19" s="122"/>
      <c r="R19" s="122"/>
      <c r="S19" s="122"/>
      <c r="T19" s="122"/>
      <c r="U19" s="122"/>
      <c r="V19" s="122"/>
      <c r="W19" s="122"/>
      <c r="X19" s="122"/>
      <c r="Y19" s="122"/>
      <c r="Z19" s="122"/>
    </row>
    <row r="20" spans="1:26" ht="31" customHeight="1">
      <c r="A20" s="127">
        <v>12</v>
      </c>
      <c r="B20" s="128" t="s">
        <v>710</v>
      </c>
      <c r="C20" s="126">
        <v>42</v>
      </c>
      <c r="D20" s="127" t="s">
        <v>664</v>
      </c>
      <c r="E20" s="127" t="s">
        <v>666</v>
      </c>
      <c r="F20" s="126"/>
      <c r="G20" s="126"/>
      <c r="H20" s="137"/>
      <c r="I20" s="122"/>
      <c r="J20" s="122"/>
      <c r="K20" s="122"/>
      <c r="L20" s="122"/>
      <c r="M20" s="122"/>
      <c r="N20" s="122"/>
      <c r="O20" s="122"/>
      <c r="P20" s="122"/>
      <c r="Q20" s="122"/>
      <c r="R20" s="122"/>
      <c r="S20" s="122"/>
      <c r="T20" s="122"/>
      <c r="U20" s="122"/>
      <c r="V20" s="122"/>
      <c r="W20" s="122"/>
      <c r="X20" s="122"/>
      <c r="Y20" s="122"/>
      <c r="Z20" s="122"/>
    </row>
    <row r="21" spans="1:26" ht="31" customHeight="1">
      <c r="A21" s="127">
        <v>13</v>
      </c>
      <c r="B21" s="128" t="s">
        <v>710</v>
      </c>
      <c r="C21" s="127">
        <v>129</v>
      </c>
      <c r="D21" s="127" t="s">
        <v>664</v>
      </c>
      <c r="E21" s="127" t="s">
        <v>666</v>
      </c>
      <c r="F21" s="127"/>
      <c r="G21" s="127"/>
      <c r="H21" s="137"/>
      <c r="I21" s="122"/>
      <c r="J21" s="122"/>
      <c r="K21" s="122"/>
      <c r="L21" s="122"/>
      <c r="M21" s="122"/>
      <c r="N21" s="122"/>
      <c r="O21" s="122"/>
      <c r="P21" s="122"/>
      <c r="Q21" s="122"/>
      <c r="R21" s="122"/>
      <c r="S21" s="122"/>
      <c r="T21" s="122"/>
      <c r="U21" s="122"/>
      <c r="V21" s="122"/>
      <c r="W21" s="122"/>
      <c r="X21" s="122"/>
      <c r="Y21" s="122"/>
      <c r="Z21" s="122"/>
    </row>
    <row r="22" spans="1:26" ht="31" customHeight="1">
      <c r="A22" s="127">
        <v>14</v>
      </c>
      <c r="B22" s="128" t="s">
        <v>710</v>
      </c>
      <c r="C22" s="127">
        <v>400</v>
      </c>
      <c r="D22" s="127" t="s">
        <v>664</v>
      </c>
      <c r="E22" s="127" t="s">
        <v>666</v>
      </c>
      <c r="F22" s="127"/>
      <c r="G22" s="127" t="s">
        <v>713</v>
      </c>
      <c r="H22" s="137"/>
      <c r="I22" s="122"/>
      <c r="J22" s="122"/>
      <c r="K22" s="122"/>
      <c r="L22" s="122"/>
      <c r="M22" s="122"/>
      <c r="N22" s="122"/>
      <c r="O22" s="122"/>
      <c r="P22" s="122"/>
      <c r="Q22" s="122"/>
      <c r="R22" s="122"/>
      <c r="S22" s="122"/>
      <c r="T22" s="122"/>
      <c r="U22" s="122"/>
      <c r="V22" s="122"/>
      <c r="W22" s="122"/>
      <c r="X22" s="122"/>
      <c r="Y22" s="122"/>
      <c r="Z22" s="122"/>
    </row>
    <row r="23" spans="1:26" ht="31" customHeight="1">
      <c r="A23" s="127">
        <v>15</v>
      </c>
      <c r="B23" s="128" t="s">
        <v>710</v>
      </c>
      <c r="C23" s="127">
        <v>159</v>
      </c>
      <c r="D23" s="127" t="s">
        <v>664</v>
      </c>
      <c r="E23" s="127" t="s">
        <v>666</v>
      </c>
      <c r="F23" s="127"/>
      <c r="G23" s="127"/>
      <c r="H23" s="137"/>
      <c r="I23" s="122"/>
      <c r="J23" s="122"/>
      <c r="K23" s="122"/>
      <c r="L23" s="122"/>
      <c r="M23" s="122"/>
      <c r="N23" s="122"/>
      <c r="O23" s="122"/>
      <c r="P23" s="122"/>
      <c r="Q23" s="122"/>
      <c r="R23" s="122"/>
      <c r="S23" s="122"/>
      <c r="T23" s="122"/>
      <c r="U23" s="122"/>
      <c r="V23" s="122"/>
      <c r="W23" s="122"/>
      <c r="X23" s="122"/>
      <c r="Y23" s="122"/>
      <c r="Z23" s="122"/>
    </row>
    <row r="24" spans="1:26" ht="31" customHeight="1">
      <c r="A24" s="127">
        <v>16</v>
      </c>
      <c r="B24" s="128" t="s">
        <v>710</v>
      </c>
      <c r="C24" s="127">
        <v>2690</v>
      </c>
      <c r="D24" s="127" t="s">
        <v>702</v>
      </c>
      <c r="E24" s="127" t="s">
        <v>666</v>
      </c>
      <c r="F24" s="127"/>
      <c r="G24" s="127"/>
      <c r="H24" s="137"/>
      <c r="I24" s="122"/>
      <c r="J24" s="122"/>
      <c r="K24" s="122"/>
      <c r="L24" s="122"/>
      <c r="M24" s="122"/>
      <c r="N24" s="122"/>
      <c r="O24" s="122"/>
      <c r="P24" s="122"/>
      <c r="Q24" s="122"/>
      <c r="R24" s="122"/>
      <c r="S24" s="122"/>
      <c r="T24" s="122"/>
      <c r="U24" s="122"/>
      <c r="V24" s="122"/>
      <c r="W24" s="122"/>
      <c r="X24" s="122"/>
      <c r="Y24" s="122"/>
      <c r="Z24" s="122"/>
    </row>
    <row r="25" spans="1:26" ht="31" customHeight="1">
      <c r="A25" s="127">
        <v>17</v>
      </c>
      <c r="B25" s="128" t="s">
        <v>710</v>
      </c>
      <c r="C25" s="126" t="s">
        <v>712</v>
      </c>
      <c r="D25" s="127" t="s">
        <v>700</v>
      </c>
      <c r="E25" s="127" t="s">
        <v>666</v>
      </c>
      <c r="F25" s="126"/>
      <c r="G25" s="126"/>
      <c r="H25" s="137"/>
      <c r="I25" s="122"/>
      <c r="J25" s="122"/>
      <c r="K25" s="122"/>
      <c r="L25" s="122"/>
      <c r="M25" s="122"/>
      <c r="N25" s="122"/>
      <c r="O25" s="122"/>
      <c r="P25" s="122"/>
      <c r="Q25" s="122"/>
      <c r="R25" s="122"/>
      <c r="S25" s="122"/>
      <c r="T25" s="122"/>
      <c r="U25" s="122"/>
      <c r="V25" s="122"/>
      <c r="W25" s="122"/>
      <c r="X25" s="122"/>
      <c r="Y25" s="122"/>
      <c r="Z25" s="122"/>
    </row>
    <row r="26" spans="1:26" ht="31" customHeight="1">
      <c r="A26" s="127">
        <v>18</v>
      </c>
      <c r="B26" s="128" t="s">
        <v>710</v>
      </c>
      <c r="C26" s="126">
        <v>621</v>
      </c>
      <c r="D26" s="127" t="s">
        <v>695</v>
      </c>
      <c r="E26" s="127" t="s">
        <v>666</v>
      </c>
      <c r="F26" s="126"/>
      <c r="G26" s="126"/>
      <c r="H26" s="137"/>
      <c r="I26" s="122"/>
      <c r="J26" s="122"/>
      <c r="K26" s="122"/>
      <c r="L26" s="122"/>
      <c r="M26" s="122"/>
      <c r="N26" s="122"/>
      <c r="O26" s="122"/>
      <c r="P26" s="122"/>
      <c r="Q26" s="122"/>
      <c r="R26" s="122"/>
      <c r="S26" s="122"/>
      <c r="T26" s="122"/>
      <c r="U26" s="122"/>
      <c r="V26" s="122"/>
      <c r="W26" s="122"/>
      <c r="X26" s="122"/>
      <c r="Y26" s="122"/>
      <c r="Z26" s="122"/>
    </row>
    <row r="27" spans="1:26" ht="31" customHeight="1">
      <c r="A27" s="127">
        <v>19</v>
      </c>
      <c r="B27" s="128" t="s">
        <v>710</v>
      </c>
      <c r="C27" s="126">
        <v>84</v>
      </c>
      <c r="D27" s="127" t="s">
        <v>664</v>
      </c>
      <c r="E27" s="127" t="s">
        <v>666</v>
      </c>
      <c r="F27" s="126"/>
      <c r="G27" s="126"/>
      <c r="H27" s="137"/>
      <c r="I27" s="122"/>
      <c r="J27" s="122"/>
      <c r="K27" s="122"/>
      <c r="L27" s="122"/>
      <c r="M27" s="122"/>
      <c r="N27" s="122"/>
      <c r="O27" s="122"/>
      <c r="P27" s="122"/>
      <c r="Q27" s="122"/>
      <c r="R27" s="122"/>
      <c r="S27" s="122"/>
      <c r="T27" s="122"/>
      <c r="U27" s="122"/>
      <c r="V27" s="122"/>
      <c r="W27" s="122"/>
      <c r="X27" s="122"/>
      <c r="Y27" s="122"/>
      <c r="Z27" s="122"/>
    </row>
    <row r="28" spans="1:26" ht="31" customHeight="1">
      <c r="A28" s="127">
        <v>20</v>
      </c>
      <c r="B28" s="128" t="s">
        <v>710</v>
      </c>
      <c r="C28" s="126">
        <v>30</v>
      </c>
      <c r="D28" s="127" t="s">
        <v>662</v>
      </c>
      <c r="E28" s="127" t="s">
        <v>666</v>
      </c>
      <c r="F28" s="126"/>
      <c r="G28" s="126"/>
      <c r="H28" s="137"/>
      <c r="I28" s="122"/>
      <c r="J28" s="122"/>
      <c r="K28" s="122"/>
      <c r="L28" s="122"/>
      <c r="M28" s="122"/>
      <c r="N28" s="122"/>
      <c r="O28" s="122"/>
      <c r="P28" s="122"/>
      <c r="Q28" s="122"/>
      <c r="R28" s="122"/>
      <c r="S28" s="122"/>
      <c r="T28" s="122"/>
      <c r="U28" s="122"/>
      <c r="V28" s="122"/>
      <c r="W28" s="122"/>
      <c r="X28" s="122"/>
      <c r="Y28" s="122"/>
      <c r="Z28" s="122"/>
    </row>
    <row r="29" spans="1:26" ht="31" customHeight="1">
      <c r="A29" s="127">
        <v>21</v>
      </c>
      <c r="B29" s="128" t="s">
        <v>710</v>
      </c>
      <c r="C29" s="126">
        <v>75</v>
      </c>
      <c r="D29" s="127" t="s">
        <v>664</v>
      </c>
      <c r="E29" s="127" t="s">
        <v>666</v>
      </c>
      <c r="F29" s="126"/>
      <c r="G29" s="126"/>
      <c r="H29" s="137"/>
      <c r="I29" s="122"/>
      <c r="J29" s="122"/>
      <c r="K29" s="122"/>
      <c r="L29" s="122"/>
      <c r="M29" s="122"/>
      <c r="N29" s="122"/>
      <c r="O29" s="122"/>
      <c r="P29" s="122"/>
      <c r="Q29" s="122"/>
      <c r="R29" s="122"/>
      <c r="S29" s="122"/>
      <c r="T29" s="122"/>
      <c r="U29" s="122"/>
      <c r="V29" s="122"/>
      <c r="W29" s="122"/>
      <c r="X29" s="122"/>
      <c r="Y29" s="122"/>
      <c r="Z29" s="122"/>
    </row>
    <row r="30" spans="1:26" ht="31" customHeight="1">
      <c r="A30" s="127">
        <v>22</v>
      </c>
      <c r="B30" s="128" t="s">
        <v>710</v>
      </c>
      <c r="C30" s="126">
        <v>100</v>
      </c>
      <c r="D30" s="127" t="s">
        <v>664</v>
      </c>
      <c r="E30" s="127" t="s">
        <v>666</v>
      </c>
      <c r="F30" s="126"/>
      <c r="G30" s="126"/>
      <c r="H30" s="137"/>
      <c r="I30" s="122"/>
      <c r="J30" s="122"/>
      <c r="K30" s="122"/>
      <c r="L30" s="122"/>
      <c r="M30" s="122"/>
      <c r="N30" s="122"/>
      <c r="O30" s="122"/>
      <c r="P30" s="122"/>
      <c r="Q30" s="122"/>
      <c r="R30" s="122"/>
      <c r="S30" s="122"/>
      <c r="T30" s="122"/>
      <c r="U30" s="122"/>
      <c r="V30" s="122"/>
      <c r="W30" s="122"/>
      <c r="X30" s="122"/>
      <c r="Y30" s="122"/>
      <c r="Z30" s="122"/>
    </row>
    <row r="31" spans="1:26" ht="30.6" customHeight="1">
      <c r="A31" s="715" t="s">
        <v>660</v>
      </c>
      <c r="B31" s="715"/>
      <c r="C31" s="715"/>
      <c r="D31" s="715"/>
      <c r="E31" s="715" t="s">
        <v>137</v>
      </c>
      <c r="F31" s="715"/>
      <c r="G31" s="715"/>
      <c r="H31" s="715"/>
      <c r="I31" s="122"/>
      <c r="J31" s="122"/>
      <c r="K31" s="122"/>
      <c r="L31" s="122"/>
      <c r="M31" s="122"/>
      <c r="N31" s="122"/>
      <c r="O31" s="122"/>
      <c r="P31" s="122"/>
      <c r="Q31" s="122"/>
      <c r="R31" s="122"/>
      <c r="S31" s="122"/>
      <c r="T31" s="122"/>
      <c r="U31" s="122"/>
      <c r="V31" s="122"/>
      <c r="W31" s="122"/>
      <c r="X31" s="122"/>
      <c r="Y31" s="122"/>
      <c r="Z31" s="122"/>
    </row>
    <row r="32" spans="1:26" ht="36.75" customHeight="1">
      <c r="A32" s="721" t="s">
        <v>688</v>
      </c>
      <c r="B32" s="719"/>
      <c r="C32" s="719"/>
      <c r="D32" s="719"/>
      <c r="E32" s="719"/>
      <c r="F32" s="719"/>
      <c r="G32" s="719"/>
      <c r="H32" s="719"/>
      <c r="I32" s="122"/>
      <c r="J32" s="122"/>
      <c r="K32" s="122"/>
      <c r="L32" s="122"/>
      <c r="M32" s="122"/>
      <c r="N32" s="122"/>
      <c r="O32" s="122"/>
      <c r="P32" s="122"/>
      <c r="Q32" s="122"/>
      <c r="R32" s="122"/>
      <c r="S32" s="122"/>
      <c r="T32" s="122"/>
      <c r="U32" s="122"/>
      <c r="V32" s="122"/>
      <c r="W32" s="122"/>
      <c r="X32" s="122"/>
      <c r="Y32" s="122"/>
      <c r="Z32" s="122"/>
    </row>
    <row r="33" spans="1:26" ht="30.6" customHeight="1">
      <c r="A33" s="726" t="s">
        <v>687</v>
      </c>
      <c r="B33" s="726"/>
      <c r="C33" s="726"/>
      <c r="D33" s="726"/>
      <c r="E33" s="726"/>
      <c r="F33" s="726"/>
      <c r="G33" s="726"/>
      <c r="H33" s="132" t="s">
        <v>686</v>
      </c>
      <c r="I33" s="122"/>
      <c r="J33" s="122"/>
      <c r="K33" s="122"/>
      <c r="L33" s="122"/>
      <c r="M33" s="122"/>
      <c r="N33" s="122"/>
      <c r="O33" s="122"/>
      <c r="P33" s="122"/>
      <c r="Q33" s="122"/>
      <c r="R33" s="122"/>
      <c r="S33" s="122"/>
      <c r="T33" s="122"/>
      <c r="U33" s="122"/>
      <c r="V33" s="122"/>
      <c r="W33" s="122"/>
      <c r="X33" s="122"/>
      <c r="Y33" s="122"/>
      <c r="Z33" s="122"/>
    </row>
    <row r="34" spans="1:26" ht="30.6" customHeight="1">
      <c r="A34" s="724" t="s">
        <v>685</v>
      </c>
      <c r="B34" s="725"/>
      <c r="C34" s="725"/>
      <c r="D34" s="725"/>
      <c r="E34" s="725"/>
      <c r="F34" s="725"/>
      <c r="G34" s="725"/>
      <c r="H34" s="725"/>
      <c r="I34" s="122"/>
      <c r="J34" s="122"/>
      <c r="K34" s="122"/>
      <c r="L34" s="122"/>
      <c r="M34" s="122"/>
      <c r="N34" s="122"/>
      <c r="O34" s="122"/>
      <c r="P34" s="122"/>
      <c r="Q34" s="122"/>
      <c r="R34" s="122"/>
      <c r="S34" s="122"/>
      <c r="T34" s="122"/>
      <c r="U34" s="122"/>
      <c r="V34" s="122"/>
      <c r="W34" s="122"/>
      <c r="X34" s="122"/>
      <c r="Y34" s="122"/>
      <c r="Z34" s="122"/>
    </row>
    <row r="35" spans="1:26" ht="30.6" customHeight="1">
      <c r="A35" s="715" t="s">
        <v>72</v>
      </c>
      <c r="B35" s="719"/>
      <c r="C35" s="715" t="s">
        <v>684</v>
      </c>
      <c r="D35" s="715"/>
      <c r="E35" s="715"/>
      <c r="F35" s="125" t="s">
        <v>49</v>
      </c>
      <c r="G35" s="716"/>
      <c r="H35" s="716"/>
      <c r="I35" s="122"/>
      <c r="J35" s="122"/>
      <c r="K35" s="122"/>
      <c r="L35" s="122"/>
      <c r="M35" s="122"/>
      <c r="N35" s="122"/>
      <c r="O35" s="122"/>
      <c r="P35" s="122"/>
      <c r="Q35" s="122"/>
      <c r="R35" s="122"/>
      <c r="S35" s="122"/>
      <c r="T35" s="122"/>
      <c r="U35" s="122"/>
      <c r="V35" s="122"/>
      <c r="W35" s="122"/>
      <c r="X35" s="122"/>
      <c r="Y35" s="122"/>
      <c r="Z35" s="122"/>
    </row>
    <row r="36" spans="1:26" ht="30.6" customHeight="1">
      <c r="A36" s="715" t="s">
        <v>55</v>
      </c>
      <c r="B36" s="719"/>
      <c r="C36" s="715" t="s">
        <v>683</v>
      </c>
      <c r="D36" s="715"/>
      <c r="E36" s="715"/>
      <c r="F36" s="125" t="s">
        <v>680</v>
      </c>
      <c r="G36" s="717"/>
      <c r="H36" s="717"/>
      <c r="I36" s="122"/>
      <c r="J36" s="122"/>
      <c r="K36" s="122"/>
      <c r="L36" s="136"/>
      <c r="M36" s="135"/>
      <c r="N36" s="122"/>
      <c r="O36" s="122"/>
      <c r="P36" s="122"/>
      <c r="Q36" s="122"/>
      <c r="R36" s="122"/>
      <c r="S36" s="122"/>
      <c r="T36" s="122"/>
      <c r="U36" s="122"/>
      <c r="V36" s="122"/>
      <c r="W36" s="122"/>
      <c r="X36" s="122"/>
      <c r="Y36" s="122"/>
      <c r="Z36" s="122"/>
    </row>
    <row r="37" spans="1:26" ht="30.6" customHeight="1">
      <c r="A37" s="715" t="s">
        <v>682</v>
      </c>
      <c r="B37" s="719"/>
      <c r="C37" s="718" t="s">
        <v>681</v>
      </c>
      <c r="D37" s="718"/>
      <c r="E37" s="718"/>
      <c r="F37" s="131"/>
      <c r="G37" s="720"/>
      <c r="H37" s="720"/>
      <c r="I37" s="122"/>
      <c r="J37" s="122"/>
      <c r="L37" s="135"/>
      <c r="M37" s="135"/>
      <c r="N37" s="122"/>
      <c r="O37" s="122"/>
      <c r="P37" s="122"/>
      <c r="Q37" s="122"/>
      <c r="R37" s="122"/>
      <c r="S37" s="122"/>
      <c r="T37" s="122"/>
      <c r="U37" s="122"/>
      <c r="V37" s="122"/>
      <c r="W37" s="122"/>
      <c r="X37" s="122"/>
      <c r="Y37" s="122"/>
      <c r="Z37" s="122"/>
    </row>
    <row r="38" spans="1:26" ht="30.6" customHeight="1">
      <c r="A38" s="713" t="s">
        <v>680</v>
      </c>
      <c r="B38" s="714" t="s">
        <v>679</v>
      </c>
      <c r="C38" s="713" t="s">
        <v>678</v>
      </c>
      <c r="D38" s="719"/>
      <c r="E38" s="714" t="s">
        <v>677</v>
      </c>
      <c r="F38" s="714" t="s">
        <v>676</v>
      </c>
      <c r="G38" s="714" t="s">
        <v>675</v>
      </c>
      <c r="H38" s="713" t="s">
        <v>4</v>
      </c>
      <c r="I38" s="122"/>
      <c r="J38" s="122"/>
      <c r="K38" s="122"/>
      <c r="L38" s="135"/>
      <c r="M38" s="122"/>
      <c r="N38" s="122"/>
      <c r="O38" s="122"/>
      <c r="P38" s="122"/>
      <c r="Q38" s="122"/>
      <c r="R38" s="122"/>
      <c r="S38" s="122"/>
      <c r="T38" s="122"/>
      <c r="U38" s="122"/>
      <c r="V38" s="122"/>
      <c r="W38" s="122"/>
      <c r="X38" s="122"/>
      <c r="Y38" s="122"/>
      <c r="Z38" s="122"/>
    </row>
    <row r="39" spans="1:26" ht="30.6" customHeight="1">
      <c r="A39" s="719"/>
      <c r="B39" s="719"/>
      <c r="C39" s="126" t="s">
        <v>674</v>
      </c>
      <c r="D39" s="126" t="s">
        <v>673</v>
      </c>
      <c r="E39" s="719"/>
      <c r="F39" s="719"/>
      <c r="G39" s="719"/>
      <c r="H39" s="719"/>
      <c r="I39" s="122"/>
      <c r="J39" s="122"/>
      <c r="K39" s="122"/>
      <c r="L39" s="122"/>
      <c r="M39" s="122"/>
      <c r="N39" s="122"/>
      <c r="O39" s="122"/>
      <c r="P39" s="122"/>
      <c r="Q39" s="122"/>
      <c r="R39" s="122"/>
      <c r="S39" s="122"/>
      <c r="T39" s="122"/>
      <c r="U39" s="122"/>
      <c r="V39" s="122"/>
      <c r="W39" s="122"/>
      <c r="X39" s="122"/>
      <c r="Y39" s="122"/>
      <c r="Z39" s="122"/>
    </row>
    <row r="40" spans="1:26" ht="31" customHeight="1">
      <c r="A40" s="713" t="s">
        <v>711</v>
      </c>
      <c r="B40" s="722"/>
      <c r="C40" s="722"/>
      <c r="D40" s="722"/>
      <c r="E40" s="722"/>
      <c r="F40" s="722"/>
      <c r="G40" s="722"/>
      <c r="H40" s="722"/>
      <c r="I40" s="122"/>
      <c r="J40" s="122"/>
      <c r="K40" s="122"/>
      <c r="L40" s="122"/>
      <c r="M40" s="122"/>
      <c r="N40" s="122"/>
      <c r="O40" s="122"/>
      <c r="P40" s="122"/>
      <c r="Q40" s="122"/>
      <c r="R40" s="122"/>
      <c r="S40" s="122"/>
      <c r="T40" s="122"/>
      <c r="U40" s="122"/>
      <c r="V40" s="122"/>
      <c r="W40" s="122"/>
      <c r="X40" s="122"/>
      <c r="Y40" s="122"/>
      <c r="Z40" s="122"/>
    </row>
    <row r="41" spans="1:26" ht="31" customHeight="1">
      <c r="A41" s="127">
        <v>23</v>
      </c>
      <c r="B41" s="128" t="s">
        <v>710</v>
      </c>
      <c r="C41" s="127">
        <v>30</v>
      </c>
      <c r="D41" s="127" t="s">
        <v>662</v>
      </c>
      <c r="E41" s="127" t="s">
        <v>666</v>
      </c>
      <c r="F41" s="127"/>
      <c r="G41" s="127"/>
      <c r="H41" s="128"/>
      <c r="I41" s="122"/>
      <c r="J41" s="122"/>
      <c r="K41" s="122"/>
      <c r="L41" s="122"/>
      <c r="M41" s="122"/>
      <c r="N41" s="122"/>
      <c r="O41" s="122"/>
      <c r="P41" s="122"/>
      <c r="Q41" s="122"/>
      <c r="R41" s="122"/>
      <c r="S41" s="122"/>
      <c r="T41" s="122"/>
      <c r="U41" s="122"/>
      <c r="V41" s="122"/>
      <c r="W41" s="122"/>
      <c r="X41" s="122"/>
      <c r="Y41" s="122"/>
      <c r="Z41" s="122"/>
    </row>
    <row r="42" spans="1:26" ht="31" customHeight="1">
      <c r="A42" s="127">
        <v>24</v>
      </c>
      <c r="B42" s="128" t="s">
        <v>710</v>
      </c>
      <c r="C42" s="127">
        <v>15</v>
      </c>
      <c r="D42" s="127" t="s">
        <v>662</v>
      </c>
      <c r="E42" s="127" t="s">
        <v>666</v>
      </c>
      <c r="F42" s="127"/>
      <c r="G42" s="127"/>
      <c r="H42" s="128"/>
      <c r="I42" s="122"/>
      <c r="J42" s="122"/>
      <c r="K42" s="122"/>
      <c r="L42" s="122"/>
      <c r="M42" s="122"/>
      <c r="N42" s="122"/>
      <c r="O42" s="122"/>
      <c r="P42" s="122"/>
      <c r="Q42" s="122"/>
      <c r="R42" s="122"/>
      <c r="S42" s="122"/>
      <c r="T42" s="122"/>
      <c r="U42" s="122"/>
      <c r="V42" s="122"/>
      <c r="W42" s="122"/>
      <c r="X42" s="122"/>
      <c r="Y42" s="122"/>
      <c r="Z42" s="122"/>
    </row>
    <row r="43" spans="1:26" ht="31" customHeight="1">
      <c r="A43" s="127">
        <v>25</v>
      </c>
      <c r="B43" s="128" t="s">
        <v>710</v>
      </c>
      <c r="C43" s="127">
        <v>159.5</v>
      </c>
      <c r="D43" s="127" t="s">
        <v>664</v>
      </c>
      <c r="E43" s="127" t="s">
        <v>666</v>
      </c>
      <c r="F43" s="127"/>
      <c r="G43" s="127"/>
      <c r="H43" s="128"/>
      <c r="I43" s="122"/>
      <c r="J43" s="122"/>
      <c r="K43" s="122"/>
      <c r="L43" s="122"/>
      <c r="M43" s="122"/>
      <c r="N43" s="122"/>
      <c r="O43" s="122"/>
      <c r="P43" s="122"/>
      <c r="Q43" s="122"/>
      <c r="R43" s="122"/>
      <c r="S43" s="122"/>
      <c r="T43" s="122"/>
      <c r="U43" s="122"/>
      <c r="V43" s="122"/>
      <c r="W43" s="122"/>
      <c r="X43" s="122"/>
      <c r="Y43" s="122"/>
      <c r="Z43" s="122"/>
    </row>
    <row r="44" spans="1:26" ht="31" customHeight="1">
      <c r="A44" s="127">
        <v>26</v>
      </c>
      <c r="B44" s="128" t="s">
        <v>710</v>
      </c>
      <c r="C44" s="127">
        <v>25</v>
      </c>
      <c r="D44" s="127" t="s">
        <v>662</v>
      </c>
      <c r="E44" s="127" t="s">
        <v>666</v>
      </c>
      <c r="F44" s="127"/>
      <c r="G44" s="127"/>
      <c r="H44" s="128"/>
      <c r="I44" s="122"/>
      <c r="J44" s="122"/>
      <c r="K44" s="122"/>
      <c r="L44" s="122"/>
      <c r="M44" s="122"/>
      <c r="N44" s="122"/>
      <c r="O44" s="122"/>
      <c r="P44" s="122"/>
      <c r="Q44" s="122"/>
      <c r="R44" s="122"/>
      <c r="S44" s="122"/>
      <c r="T44" s="122"/>
      <c r="U44" s="122"/>
      <c r="V44" s="122"/>
      <c r="W44" s="122"/>
      <c r="X44" s="122"/>
      <c r="Y44" s="122"/>
      <c r="Z44" s="122"/>
    </row>
    <row r="45" spans="1:26" ht="31" customHeight="1">
      <c r="A45" s="127">
        <v>27</v>
      </c>
      <c r="B45" s="128" t="s">
        <v>710</v>
      </c>
      <c r="C45" s="130">
        <v>60</v>
      </c>
      <c r="D45" s="127" t="s">
        <v>664</v>
      </c>
      <c r="E45" s="127" t="s">
        <v>666</v>
      </c>
      <c r="F45" s="127"/>
      <c r="G45" s="127"/>
      <c r="H45" s="128"/>
      <c r="I45" s="122"/>
      <c r="J45" s="122"/>
      <c r="K45" s="122"/>
      <c r="L45" s="122"/>
      <c r="M45" s="122"/>
      <c r="N45" s="122"/>
      <c r="O45" s="122"/>
      <c r="P45" s="122"/>
      <c r="Q45" s="122"/>
      <c r="R45" s="122"/>
      <c r="S45" s="122"/>
      <c r="T45" s="122"/>
      <c r="U45" s="122"/>
      <c r="V45" s="122"/>
      <c r="W45" s="122"/>
      <c r="X45" s="122"/>
      <c r="Y45" s="122"/>
      <c r="Z45" s="122"/>
    </row>
    <row r="46" spans="1:26" ht="31" customHeight="1">
      <c r="A46" s="127">
        <v>28</v>
      </c>
      <c r="B46" s="128" t="s">
        <v>710</v>
      </c>
      <c r="C46" s="127">
        <v>15</v>
      </c>
      <c r="D46" s="127" t="s">
        <v>662</v>
      </c>
      <c r="E46" s="127" t="s">
        <v>666</v>
      </c>
      <c r="F46" s="127"/>
      <c r="G46" s="127"/>
      <c r="H46" s="128"/>
      <c r="I46" s="122"/>
      <c r="J46" s="122"/>
      <c r="K46" s="122"/>
      <c r="L46" s="122"/>
      <c r="M46" s="122"/>
      <c r="N46" s="122"/>
      <c r="O46" s="122"/>
      <c r="P46" s="122"/>
      <c r="Q46" s="122"/>
      <c r="R46" s="122"/>
      <c r="S46" s="122"/>
      <c r="T46" s="122"/>
      <c r="U46" s="122"/>
      <c r="V46" s="122"/>
      <c r="W46" s="122"/>
      <c r="X46" s="122"/>
      <c r="Y46" s="122"/>
      <c r="Z46" s="122"/>
    </row>
    <row r="47" spans="1:26" ht="31" customHeight="1">
      <c r="A47" s="127">
        <v>29</v>
      </c>
      <c r="B47" s="128" t="s">
        <v>710</v>
      </c>
      <c r="C47" s="127">
        <v>47</v>
      </c>
      <c r="D47" s="127" t="s">
        <v>664</v>
      </c>
      <c r="E47" s="127" t="s">
        <v>666</v>
      </c>
      <c r="F47" s="127"/>
      <c r="G47" s="127"/>
      <c r="H47" s="128"/>
      <c r="I47" s="122"/>
      <c r="J47" s="122"/>
      <c r="K47" s="122"/>
      <c r="L47" s="122"/>
      <c r="M47" s="122"/>
      <c r="N47" s="122"/>
      <c r="O47" s="122"/>
      <c r="P47" s="122"/>
      <c r="Q47" s="122"/>
      <c r="R47" s="122"/>
      <c r="S47" s="122"/>
      <c r="T47" s="122"/>
      <c r="U47" s="122"/>
      <c r="V47" s="122"/>
      <c r="W47" s="122"/>
      <c r="X47" s="122"/>
      <c r="Y47" s="122"/>
      <c r="Z47" s="122"/>
    </row>
    <row r="48" spans="1:26" ht="31" customHeight="1">
      <c r="A48" s="127">
        <v>30</v>
      </c>
      <c r="B48" s="128" t="s">
        <v>710</v>
      </c>
      <c r="C48" s="127">
        <v>305</v>
      </c>
      <c r="D48" s="127" t="s">
        <v>664</v>
      </c>
      <c r="E48" s="127" t="s">
        <v>666</v>
      </c>
      <c r="F48" s="127"/>
      <c r="G48" s="127"/>
      <c r="H48" s="128"/>
      <c r="I48" s="122"/>
      <c r="J48" s="122"/>
      <c r="K48" s="122"/>
      <c r="L48" s="122"/>
      <c r="M48" s="122"/>
      <c r="N48" s="122"/>
      <c r="O48" s="122"/>
      <c r="P48" s="122"/>
      <c r="Q48" s="122"/>
      <c r="R48" s="122"/>
      <c r="S48" s="122"/>
      <c r="T48" s="122"/>
      <c r="U48" s="122"/>
      <c r="V48" s="122"/>
      <c r="W48" s="122"/>
      <c r="X48" s="122"/>
      <c r="Y48" s="122"/>
      <c r="Z48" s="122"/>
    </row>
    <row r="49" spans="1:26" ht="31" customHeight="1">
      <c r="A49" s="127">
        <v>31</v>
      </c>
      <c r="B49" s="128" t="s">
        <v>710</v>
      </c>
      <c r="C49" s="127">
        <v>505</v>
      </c>
      <c r="D49" s="127" t="s">
        <v>695</v>
      </c>
      <c r="E49" s="127" t="s">
        <v>666</v>
      </c>
      <c r="F49" s="127"/>
      <c r="G49" s="127"/>
      <c r="H49" s="128"/>
      <c r="I49" s="122"/>
      <c r="J49" s="122"/>
      <c r="K49" s="122"/>
      <c r="L49" s="122"/>
      <c r="M49" s="122"/>
      <c r="N49" s="122"/>
      <c r="O49" s="122"/>
      <c r="P49" s="122"/>
      <c r="Q49" s="122"/>
      <c r="R49" s="122"/>
      <c r="S49" s="122"/>
      <c r="T49" s="122"/>
      <c r="U49" s="122"/>
      <c r="V49" s="122"/>
      <c r="W49" s="122"/>
      <c r="X49" s="122"/>
      <c r="Y49" s="122"/>
      <c r="Z49" s="122"/>
    </row>
    <row r="50" spans="1:26" ht="31" customHeight="1">
      <c r="A50" s="127">
        <v>32</v>
      </c>
      <c r="B50" s="128" t="s">
        <v>710</v>
      </c>
      <c r="C50" s="127">
        <v>70</v>
      </c>
      <c r="D50" s="127" t="s">
        <v>664</v>
      </c>
      <c r="E50" s="127" t="s">
        <v>666</v>
      </c>
      <c r="F50" s="127"/>
      <c r="G50" s="127"/>
      <c r="H50" s="128"/>
      <c r="I50" s="122"/>
      <c r="J50" s="122"/>
      <c r="K50" s="122"/>
      <c r="L50" s="122"/>
      <c r="M50" s="122"/>
      <c r="N50" s="122"/>
      <c r="O50" s="122"/>
      <c r="P50" s="122"/>
      <c r="Q50" s="122"/>
      <c r="R50" s="122"/>
      <c r="S50" s="122"/>
      <c r="T50" s="122"/>
      <c r="U50" s="122"/>
      <c r="V50" s="122"/>
      <c r="W50" s="122"/>
      <c r="X50" s="122"/>
      <c r="Y50" s="122"/>
      <c r="Z50" s="122"/>
    </row>
    <row r="51" spans="1:26" ht="31" customHeight="1">
      <c r="A51" s="127">
        <v>33</v>
      </c>
      <c r="B51" s="128" t="s">
        <v>710</v>
      </c>
      <c r="C51" s="126">
        <v>70</v>
      </c>
      <c r="D51" s="127" t="s">
        <v>664</v>
      </c>
      <c r="E51" s="127" t="s">
        <v>666</v>
      </c>
      <c r="F51" s="126"/>
      <c r="G51" s="126"/>
      <c r="H51" s="128"/>
      <c r="I51" s="122"/>
      <c r="J51" s="122"/>
      <c r="K51" s="122"/>
      <c r="L51" s="122"/>
      <c r="M51" s="122"/>
      <c r="N51" s="122"/>
      <c r="O51" s="122"/>
      <c r="P51" s="122"/>
      <c r="Q51" s="122"/>
      <c r="R51" s="122"/>
      <c r="S51" s="122"/>
      <c r="T51" s="122"/>
      <c r="U51" s="122"/>
      <c r="V51" s="122"/>
      <c r="W51" s="122"/>
      <c r="X51" s="122"/>
      <c r="Y51" s="122"/>
      <c r="Z51" s="122"/>
    </row>
    <row r="52" spans="1:26" ht="31" customHeight="1">
      <c r="A52" s="127">
        <v>34</v>
      </c>
      <c r="B52" s="128" t="s">
        <v>710</v>
      </c>
      <c r="C52" s="127">
        <v>79.5</v>
      </c>
      <c r="D52" s="127" t="s">
        <v>664</v>
      </c>
      <c r="E52" s="127" t="s">
        <v>666</v>
      </c>
      <c r="F52" s="127"/>
      <c r="G52" s="127"/>
      <c r="H52" s="128"/>
      <c r="I52" s="122"/>
      <c r="J52" s="122"/>
      <c r="K52" s="122"/>
      <c r="L52" s="122"/>
      <c r="M52" s="122"/>
      <c r="N52" s="122"/>
      <c r="O52" s="122"/>
      <c r="P52" s="122"/>
      <c r="Q52" s="122"/>
      <c r="R52" s="122"/>
      <c r="S52" s="122"/>
      <c r="T52" s="122"/>
      <c r="U52" s="122"/>
      <c r="V52" s="122"/>
      <c r="W52" s="122"/>
      <c r="X52" s="122"/>
      <c r="Y52" s="122"/>
      <c r="Z52" s="122"/>
    </row>
    <row r="53" spans="1:26" ht="31" customHeight="1">
      <c r="A53" s="127">
        <v>35</v>
      </c>
      <c r="B53" s="128" t="s">
        <v>710</v>
      </c>
      <c r="C53" s="127">
        <v>79.5</v>
      </c>
      <c r="D53" s="127" t="s">
        <v>664</v>
      </c>
      <c r="E53" s="127" t="s">
        <v>666</v>
      </c>
      <c r="F53" s="127"/>
      <c r="G53" s="127"/>
      <c r="H53" s="128"/>
      <c r="I53" s="122"/>
      <c r="J53" s="122"/>
      <c r="K53" s="122"/>
      <c r="L53" s="122"/>
      <c r="M53" s="122"/>
      <c r="N53" s="122"/>
      <c r="O53" s="122"/>
      <c r="P53" s="122"/>
      <c r="Q53" s="122"/>
      <c r="R53" s="122"/>
      <c r="S53" s="122"/>
      <c r="T53" s="122"/>
      <c r="U53" s="122"/>
      <c r="V53" s="122"/>
      <c r="W53" s="122"/>
      <c r="X53" s="122"/>
      <c r="Y53" s="122"/>
      <c r="Z53" s="122"/>
    </row>
    <row r="54" spans="1:26" ht="31" customHeight="1">
      <c r="A54" s="714"/>
      <c r="B54" s="714"/>
      <c r="C54" s="714"/>
      <c r="D54" s="714"/>
      <c r="E54" s="714"/>
      <c r="F54" s="714"/>
      <c r="G54" s="714"/>
      <c r="H54" s="714"/>
      <c r="I54" s="122"/>
      <c r="J54" s="122"/>
      <c r="K54" s="122"/>
      <c r="L54" s="122"/>
      <c r="M54" s="122"/>
      <c r="N54" s="122"/>
      <c r="O54" s="122"/>
      <c r="P54" s="122"/>
      <c r="Q54" s="122"/>
      <c r="R54" s="122"/>
      <c r="S54" s="122"/>
      <c r="T54" s="122"/>
      <c r="U54" s="122"/>
      <c r="V54" s="122"/>
      <c r="W54" s="122"/>
      <c r="X54" s="122"/>
      <c r="Y54" s="122"/>
      <c r="Z54" s="122"/>
    </row>
    <row r="55" spans="1:26" ht="31" customHeight="1">
      <c r="A55" s="127">
        <v>36</v>
      </c>
      <c r="B55" s="128" t="s">
        <v>663</v>
      </c>
      <c r="C55" s="127">
        <v>160</v>
      </c>
      <c r="D55" s="127" t="s">
        <v>664</v>
      </c>
      <c r="E55" s="127" t="s">
        <v>666</v>
      </c>
      <c r="F55" s="127"/>
      <c r="G55" s="127"/>
      <c r="H55" s="124"/>
      <c r="I55" s="122"/>
      <c r="J55" s="122"/>
      <c r="K55" s="122"/>
      <c r="L55" s="122"/>
      <c r="M55" s="122"/>
      <c r="N55" s="122"/>
      <c r="O55" s="122"/>
      <c r="P55" s="122"/>
      <c r="Q55" s="122"/>
      <c r="R55" s="122"/>
      <c r="S55" s="122"/>
      <c r="T55" s="122"/>
      <c r="U55" s="122"/>
      <c r="V55" s="122"/>
      <c r="W55" s="122"/>
      <c r="X55" s="122"/>
      <c r="Y55" s="122"/>
      <c r="Z55" s="122"/>
    </row>
    <row r="56" spans="1:26" ht="31" customHeight="1">
      <c r="A56" s="127">
        <v>37</v>
      </c>
      <c r="B56" s="128" t="s">
        <v>663</v>
      </c>
      <c r="C56" s="127">
        <v>310</v>
      </c>
      <c r="D56" s="127" t="s">
        <v>664</v>
      </c>
      <c r="E56" s="127" t="s">
        <v>666</v>
      </c>
      <c r="F56" s="127"/>
      <c r="G56" s="127"/>
      <c r="H56" s="128"/>
      <c r="I56" s="122"/>
      <c r="J56" s="122"/>
      <c r="K56" s="122"/>
      <c r="L56" s="122"/>
      <c r="M56" s="122"/>
      <c r="N56" s="122"/>
      <c r="O56" s="122"/>
      <c r="P56" s="122"/>
      <c r="Q56" s="122"/>
      <c r="R56" s="122"/>
      <c r="S56" s="122"/>
      <c r="T56" s="122"/>
      <c r="U56" s="122"/>
      <c r="V56" s="122"/>
      <c r="W56" s="122"/>
      <c r="X56" s="122"/>
      <c r="Y56" s="122"/>
      <c r="Z56" s="122"/>
    </row>
    <row r="57" spans="1:26" ht="31" customHeight="1">
      <c r="A57" s="127">
        <v>38</v>
      </c>
      <c r="B57" s="128" t="s">
        <v>663</v>
      </c>
      <c r="C57" s="126">
        <v>530</v>
      </c>
      <c r="D57" s="127" t="s">
        <v>695</v>
      </c>
      <c r="E57" s="127" t="s">
        <v>666</v>
      </c>
      <c r="F57" s="126"/>
      <c r="G57" s="126"/>
      <c r="H57" s="125"/>
      <c r="I57" s="122"/>
      <c r="J57" s="122"/>
      <c r="K57" s="122"/>
      <c r="L57" s="122"/>
      <c r="M57" s="122"/>
      <c r="N57" s="122"/>
      <c r="O57" s="122"/>
      <c r="P57" s="122"/>
      <c r="Q57" s="122"/>
      <c r="R57" s="122"/>
      <c r="S57" s="122"/>
      <c r="T57" s="122"/>
      <c r="U57" s="122"/>
      <c r="V57" s="122"/>
      <c r="W57" s="122"/>
      <c r="X57" s="122"/>
      <c r="Y57" s="122"/>
      <c r="Z57" s="122"/>
    </row>
    <row r="58" spans="1:26" ht="31" customHeight="1">
      <c r="A58" s="127">
        <v>39</v>
      </c>
      <c r="B58" s="128" t="s">
        <v>663</v>
      </c>
      <c r="C58" s="126">
        <v>355</v>
      </c>
      <c r="D58" s="127" t="s">
        <v>664</v>
      </c>
      <c r="E58" s="127" t="s">
        <v>666</v>
      </c>
      <c r="F58" s="126"/>
      <c r="G58" s="126"/>
      <c r="H58" s="125"/>
      <c r="I58" s="122"/>
      <c r="J58" s="122"/>
      <c r="K58" s="122"/>
      <c r="L58" s="122"/>
      <c r="M58" s="122"/>
      <c r="N58" s="122"/>
      <c r="O58" s="122"/>
      <c r="P58" s="122"/>
      <c r="Q58" s="122"/>
      <c r="R58" s="122"/>
      <c r="S58" s="122"/>
      <c r="T58" s="122"/>
      <c r="U58" s="122"/>
      <c r="V58" s="122"/>
      <c r="W58" s="122"/>
      <c r="X58" s="122"/>
      <c r="Y58" s="122"/>
      <c r="Z58" s="122"/>
    </row>
    <row r="59" spans="1:26" ht="31" customHeight="1">
      <c r="A59" s="127">
        <v>40</v>
      </c>
      <c r="B59" s="128" t="s">
        <v>663</v>
      </c>
      <c r="C59" s="126">
        <v>700</v>
      </c>
      <c r="D59" s="127" t="s">
        <v>695</v>
      </c>
      <c r="E59" s="127" t="s">
        <v>666</v>
      </c>
      <c r="F59" s="126"/>
      <c r="G59" s="126"/>
      <c r="H59" s="125"/>
      <c r="I59" s="122"/>
      <c r="J59" s="122"/>
      <c r="K59" s="122"/>
      <c r="L59" s="122"/>
      <c r="M59" s="122"/>
      <c r="N59" s="122"/>
      <c r="O59" s="122"/>
      <c r="P59" s="122"/>
      <c r="Q59" s="122"/>
      <c r="R59" s="122"/>
      <c r="S59" s="122"/>
      <c r="T59" s="122"/>
      <c r="U59" s="122"/>
      <c r="V59" s="122"/>
      <c r="W59" s="122"/>
      <c r="X59" s="122"/>
      <c r="Y59" s="122"/>
      <c r="Z59" s="122"/>
    </row>
    <row r="60" spans="1:26" ht="31" customHeight="1">
      <c r="A60" s="127">
        <v>41</v>
      </c>
      <c r="B60" s="128" t="s">
        <v>663</v>
      </c>
      <c r="C60" s="126">
        <v>700</v>
      </c>
      <c r="D60" s="127" t="s">
        <v>695</v>
      </c>
      <c r="E60" s="127" t="s">
        <v>666</v>
      </c>
      <c r="F60" s="126"/>
      <c r="G60" s="126"/>
      <c r="H60" s="125"/>
      <c r="I60" s="122"/>
      <c r="J60" s="122"/>
      <c r="K60" s="122"/>
      <c r="L60" s="122"/>
      <c r="M60" s="122"/>
      <c r="N60" s="122"/>
      <c r="O60" s="122"/>
      <c r="P60" s="122"/>
      <c r="Q60" s="122"/>
      <c r="R60" s="122"/>
      <c r="S60" s="122"/>
      <c r="T60" s="122"/>
      <c r="U60" s="122"/>
      <c r="V60" s="122"/>
      <c r="W60" s="122"/>
      <c r="X60" s="122"/>
      <c r="Y60" s="122"/>
      <c r="Z60" s="122"/>
    </row>
    <row r="61" spans="1:26" ht="31" customHeight="1">
      <c r="A61" s="127">
        <v>42</v>
      </c>
      <c r="B61" s="128" t="s">
        <v>663</v>
      </c>
      <c r="C61" s="126">
        <v>455</v>
      </c>
      <c r="D61" s="127" t="s">
        <v>695</v>
      </c>
      <c r="E61" s="127" t="s">
        <v>666</v>
      </c>
      <c r="F61" s="126"/>
      <c r="G61" s="126"/>
      <c r="H61" s="125"/>
      <c r="I61" s="122"/>
      <c r="J61" s="122"/>
      <c r="K61" s="122"/>
      <c r="L61" s="122"/>
      <c r="M61" s="122"/>
      <c r="N61" s="122"/>
      <c r="O61" s="122"/>
      <c r="P61" s="122"/>
      <c r="Q61" s="122"/>
      <c r="R61" s="122"/>
      <c r="S61" s="122"/>
      <c r="T61" s="122"/>
      <c r="U61" s="122"/>
      <c r="V61" s="122"/>
      <c r="W61" s="122"/>
      <c r="X61" s="122"/>
      <c r="Y61" s="122"/>
      <c r="Z61" s="122"/>
    </row>
    <row r="62" spans="1:26" ht="31" customHeight="1">
      <c r="A62" s="127">
        <v>43</v>
      </c>
      <c r="B62" s="128" t="s">
        <v>663</v>
      </c>
      <c r="C62" s="127">
        <v>921</v>
      </c>
      <c r="D62" s="127" t="s">
        <v>695</v>
      </c>
      <c r="E62" s="127" t="s">
        <v>666</v>
      </c>
      <c r="F62" s="127"/>
      <c r="G62" s="127"/>
      <c r="H62" s="123"/>
      <c r="I62" s="122"/>
      <c r="J62" s="122"/>
      <c r="K62" s="122"/>
      <c r="L62" s="122"/>
      <c r="M62" s="122"/>
      <c r="N62" s="122"/>
      <c r="O62" s="122"/>
      <c r="P62" s="122"/>
      <c r="Q62" s="122"/>
      <c r="R62" s="122"/>
      <c r="S62" s="122"/>
      <c r="T62" s="122"/>
      <c r="U62" s="122"/>
      <c r="V62" s="122"/>
      <c r="W62" s="122"/>
      <c r="X62" s="122"/>
      <c r="Y62" s="122"/>
      <c r="Z62" s="122"/>
    </row>
    <row r="63" spans="1:26" ht="31" customHeight="1">
      <c r="A63" s="127">
        <v>44</v>
      </c>
      <c r="B63" s="128" t="s">
        <v>663</v>
      </c>
      <c r="C63" s="127">
        <v>6</v>
      </c>
      <c r="D63" s="127" t="s">
        <v>662</v>
      </c>
      <c r="E63" s="127" t="s">
        <v>666</v>
      </c>
      <c r="F63" s="127"/>
      <c r="G63" s="127"/>
      <c r="H63" s="128"/>
      <c r="I63" s="122"/>
      <c r="J63" s="122"/>
      <c r="K63" s="122"/>
      <c r="L63" s="122"/>
      <c r="M63" s="122"/>
      <c r="N63" s="122"/>
      <c r="O63" s="122"/>
      <c r="P63" s="122"/>
      <c r="Q63" s="122"/>
      <c r="R63" s="122"/>
      <c r="S63" s="122"/>
      <c r="T63" s="122"/>
      <c r="U63" s="122"/>
      <c r="V63" s="122"/>
      <c r="W63" s="122"/>
      <c r="X63" s="122"/>
      <c r="Y63" s="122"/>
      <c r="Z63" s="122"/>
    </row>
    <row r="64" spans="1:26" ht="31" customHeight="1">
      <c r="A64" s="127">
        <v>45</v>
      </c>
      <c r="B64" s="128" t="s">
        <v>663</v>
      </c>
      <c r="C64" s="127">
        <v>53</v>
      </c>
      <c r="D64" s="127" t="s">
        <v>664</v>
      </c>
      <c r="E64" s="127" t="s">
        <v>666</v>
      </c>
      <c r="F64" s="127"/>
      <c r="G64" s="127"/>
      <c r="H64" s="128"/>
      <c r="I64" s="122"/>
      <c r="J64" s="122"/>
      <c r="K64" s="122"/>
      <c r="L64" s="122"/>
      <c r="M64" s="122"/>
      <c r="N64" s="122"/>
      <c r="O64" s="122"/>
      <c r="P64" s="122"/>
      <c r="Q64" s="122"/>
      <c r="R64" s="122"/>
      <c r="S64" s="122"/>
      <c r="T64" s="122"/>
      <c r="U64" s="122"/>
      <c r="V64" s="122"/>
      <c r="W64" s="122"/>
      <c r="X64" s="122"/>
      <c r="Y64" s="122"/>
      <c r="Z64" s="122"/>
    </row>
    <row r="65" spans="1:26" ht="30.6" customHeight="1">
      <c r="A65" s="715" t="s">
        <v>660</v>
      </c>
      <c r="B65" s="715"/>
      <c r="C65" s="715"/>
      <c r="D65" s="715"/>
      <c r="E65" s="715" t="s">
        <v>137</v>
      </c>
      <c r="F65" s="715"/>
      <c r="G65" s="715"/>
      <c r="H65" s="715"/>
      <c r="I65" s="122"/>
      <c r="J65" s="122"/>
      <c r="K65" s="122"/>
      <c r="L65" s="122"/>
      <c r="M65" s="122"/>
      <c r="N65" s="122"/>
      <c r="O65" s="122"/>
      <c r="P65" s="122"/>
      <c r="Q65" s="122"/>
      <c r="R65" s="122"/>
      <c r="S65" s="122"/>
      <c r="T65" s="122"/>
      <c r="U65" s="122"/>
      <c r="V65" s="122"/>
      <c r="W65" s="122"/>
      <c r="X65" s="122"/>
      <c r="Y65" s="122"/>
      <c r="Z65" s="122"/>
    </row>
    <row r="66" spans="1:26" ht="30.6" customHeight="1">
      <c r="A66" s="721" t="s">
        <v>688</v>
      </c>
      <c r="B66" s="719"/>
      <c r="C66" s="719"/>
      <c r="D66" s="719"/>
      <c r="E66" s="719"/>
      <c r="F66" s="719"/>
      <c r="G66" s="719"/>
      <c r="H66" s="719"/>
      <c r="I66" s="122"/>
      <c r="J66" s="122"/>
      <c r="K66" s="122"/>
      <c r="L66" s="122"/>
      <c r="M66" s="122"/>
      <c r="N66" s="122"/>
      <c r="O66" s="122"/>
      <c r="P66" s="122"/>
      <c r="Q66" s="122"/>
      <c r="R66" s="122"/>
      <c r="S66" s="122"/>
      <c r="T66" s="122"/>
      <c r="U66" s="122"/>
      <c r="V66" s="122"/>
      <c r="W66" s="122"/>
      <c r="X66" s="122"/>
      <c r="Y66" s="122"/>
      <c r="Z66" s="122"/>
    </row>
    <row r="67" spans="1:26" ht="30.6" customHeight="1">
      <c r="A67" s="726" t="s">
        <v>687</v>
      </c>
      <c r="B67" s="726"/>
      <c r="C67" s="726"/>
      <c r="D67" s="726"/>
      <c r="E67" s="726"/>
      <c r="F67" s="726"/>
      <c r="G67" s="726"/>
      <c r="H67" s="132" t="s">
        <v>686</v>
      </c>
      <c r="I67" s="122"/>
      <c r="J67" s="122"/>
      <c r="K67" s="122"/>
      <c r="L67" s="122"/>
      <c r="M67" s="122"/>
      <c r="N67" s="122"/>
      <c r="O67" s="122"/>
      <c r="P67" s="122"/>
      <c r="Q67" s="122"/>
      <c r="R67" s="122"/>
      <c r="S67" s="122"/>
      <c r="T67" s="122"/>
      <c r="U67" s="122"/>
      <c r="V67" s="122"/>
      <c r="W67" s="122"/>
      <c r="X67" s="122"/>
      <c r="Y67" s="122"/>
      <c r="Z67" s="122"/>
    </row>
    <row r="68" spans="1:26" ht="30.6" customHeight="1">
      <c r="A68" s="724" t="s">
        <v>685</v>
      </c>
      <c r="B68" s="725"/>
      <c r="C68" s="725"/>
      <c r="D68" s="725"/>
      <c r="E68" s="725"/>
      <c r="F68" s="725"/>
      <c r="G68" s="725"/>
      <c r="H68" s="725"/>
      <c r="I68" s="122"/>
      <c r="J68" s="122"/>
      <c r="K68" s="122"/>
      <c r="L68" s="122"/>
      <c r="M68" s="122"/>
      <c r="N68" s="122"/>
      <c r="O68" s="122"/>
      <c r="P68" s="122"/>
      <c r="Q68" s="122"/>
      <c r="R68" s="122"/>
      <c r="S68" s="122"/>
      <c r="T68" s="122"/>
      <c r="U68" s="122"/>
      <c r="V68" s="122"/>
      <c r="W68" s="122"/>
      <c r="X68" s="122"/>
      <c r="Y68" s="122"/>
      <c r="Z68" s="122"/>
    </row>
    <row r="69" spans="1:26" ht="30.6" customHeight="1">
      <c r="A69" s="715" t="s">
        <v>72</v>
      </c>
      <c r="B69" s="719"/>
      <c r="C69" s="715" t="s">
        <v>684</v>
      </c>
      <c r="D69" s="715"/>
      <c r="E69" s="715"/>
      <c r="F69" s="125" t="s">
        <v>49</v>
      </c>
      <c r="G69" s="716"/>
      <c r="H69" s="716"/>
      <c r="I69" s="122"/>
      <c r="J69" s="122"/>
      <c r="K69" s="122"/>
      <c r="L69" s="122"/>
      <c r="M69" s="122"/>
      <c r="N69" s="122"/>
      <c r="O69" s="122"/>
      <c r="P69" s="122"/>
      <c r="Q69" s="122"/>
      <c r="R69" s="122"/>
      <c r="S69" s="122"/>
      <c r="T69" s="122"/>
      <c r="U69" s="122"/>
      <c r="V69" s="122"/>
      <c r="W69" s="122"/>
      <c r="X69" s="122"/>
      <c r="Y69" s="122"/>
      <c r="Z69" s="122"/>
    </row>
    <row r="70" spans="1:26" ht="30.6" customHeight="1">
      <c r="A70" s="715" t="s">
        <v>55</v>
      </c>
      <c r="B70" s="719"/>
      <c r="C70" s="715" t="s">
        <v>683</v>
      </c>
      <c r="D70" s="715"/>
      <c r="E70" s="715"/>
      <c r="F70" s="125" t="s">
        <v>680</v>
      </c>
      <c r="G70" s="717"/>
      <c r="H70" s="717"/>
      <c r="I70" s="122"/>
      <c r="J70" s="122"/>
      <c r="K70" s="122"/>
      <c r="L70" s="122"/>
      <c r="M70" s="122"/>
      <c r="N70" s="122"/>
      <c r="O70" s="122"/>
      <c r="P70" s="122"/>
      <c r="Q70" s="122"/>
      <c r="R70" s="122"/>
      <c r="S70" s="122"/>
      <c r="T70" s="122"/>
      <c r="U70" s="122"/>
      <c r="V70" s="122"/>
      <c r="W70" s="122"/>
      <c r="X70" s="122"/>
      <c r="Y70" s="122"/>
      <c r="Z70" s="122"/>
    </row>
    <row r="71" spans="1:26" ht="30.6" customHeight="1">
      <c r="A71" s="715" t="s">
        <v>682</v>
      </c>
      <c r="B71" s="719"/>
      <c r="C71" s="718" t="s">
        <v>681</v>
      </c>
      <c r="D71" s="718"/>
      <c r="E71" s="718"/>
      <c r="F71" s="131"/>
      <c r="G71" s="720"/>
      <c r="H71" s="720"/>
      <c r="I71" s="122"/>
      <c r="J71" s="122"/>
      <c r="K71" s="122"/>
      <c r="L71" s="122"/>
      <c r="M71" s="122"/>
      <c r="N71" s="122"/>
      <c r="O71" s="122"/>
      <c r="P71" s="122"/>
      <c r="Q71" s="122"/>
      <c r="R71" s="122"/>
      <c r="S71" s="122"/>
      <c r="T71" s="122"/>
      <c r="U71" s="122"/>
      <c r="V71" s="122"/>
      <c r="W71" s="122"/>
      <c r="X71" s="122"/>
      <c r="Y71" s="122"/>
      <c r="Z71" s="122"/>
    </row>
    <row r="72" spans="1:26" ht="30.6" customHeight="1">
      <c r="A72" s="713" t="s">
        <v>680</v>
      </c>
      <c r="B72" s="714" t="s">
        <v>679</v>
      </c>
      <c r="C72" s="713" t="s">
        <v>678</v>
      </c>
      <c r="D72" s="719"/>
      <c r="E72" s="714" t="s">
        <v>677</v>
      </c>
      <c r="F72" s="714" t="s">
        <v>676</v>
      </c>
      <c r="G72" s="714" t="s">
        <v>675</v>
      </c>
      <c r="H72" s="713" t="s">
        <v>4</v>
      </c>
      <c r="I72" s="122"/>
      <c r="J72" s="122"/>
      <c r="K72" s="122"/>
      <c r="L72" s="122"/>
      <c r="M72" s="122"/>
      <c r="N72" s="122"/>
      <c r="O72" s="122"/>
      <c r="P72" s="122"/>
      <c r="Q72" s="122"/>
      <c r="R72" s="122"/>
      <c r="S72" s="122"/>
      <c r="T72" s="122"/>
      <c r="U72" s="122"/>
      <c r="V72" s="122"/>
      <c r="W72" s="122"/>
      <c r="X72" s="122"/>
      <c r="Y72" s="122"/>
      <c r="Z72" s="122"/>
    </row>
    <row r="73" spans="1:26" ht="30.6" customHeight="1">
      <c r="A73" s="719"/>
      <c r="B73" s="719"/>
      <c r="C73" s="126" t="s">
        <v>674</v>
      </c>
      <c r="D73" s="126" t="s">
        <v>673</v>
      </c>
      <c r="E73" s="719"/>
      <c r="F73" s="719"/>
      <c r="G73" s="719"/>
      <c r="H73" s="719"/>
      <c r="I73" s="122"/>
      <c r="J73" s="122"/>
      <c r="K73" s="122"/>
      <c r="L73" s="122"/>
      <c r="M73" s="122"/>
      <c r="N73" s="122"/>
      <c r="O73" s="122"/>
      <c r="P73" s="122"/>
      <c r="Q73" s="122"/>
      <c r="R73" s="122"/>
      <c r="S73" s="122"/>
      <c r="T73" s="122"/>
      <c r="U73" s="122"/>
      <c r="V73" s="122"/>
      <c r="W73" s="122"/>
      <c r="X73" s="122"/>
      <c r="Y73" s="122"/>
      <c r="Z73" s="122"/>
    </row>
    <row r="74" spans="1:26" ht="31" customHeight="1">
      <c r="A74" s="127">
        <v>46</v>
      </c>
      <c r="B74" s="128" t="s">
        <v>663</v>
      </c>
      <c r="C74" s="127">
        <v>200</v>
      </c>
      <c r="D74" s="127" t="s">
        <v>664</v>
      </c>
      <c r="E74" s="127" t="s">
        <v>666</v>
      </c>
      <c r="F74" s="127"/>
      <c r="G74" s="127"/>
      <c r="H74" s="128"/>
      <c r="I74" s="122"/>
      <c r="J74" s="122"/>
      <c r="K74" s="122"/>
      <c r="L74" s="122"/>
      <c r="M74" s="122"/>
      <c r="N74" s="122"/>
      <c r="O74" s="122"/>
      <c r="P74" s="122"/>
      <c r="Q74" s="122"/>
      <c r="R74" s="122"/>
      <c r="S74" s="122"/>
      <c r="T74" s="122"/>
      <c r="U74" s="122"/>
      <c r="V74" s="122"/>
      <c r="W74" s="122"/>
      <c r="X74" s="122"/>
      <c r="Y74" s="122"/>
      <c r="Z74" s="122"/>
    </row>
    <row r="75" spans="1:26" ht="31" customHeight="1">
      <c r="A75" s="127">
        <v>47</v>
      </c>
      <c r="B75" s="128" t="s">
        <v>663</v>
      </c>
      <c r="C75" s="127">
        <v>522</v>
      </c>
      <c r="D75" s="127" t="s">
        <v>695</v>
      </c>
      <c r="E75" s="127" t="s">
        <v>666</v>
      </c>
      <c r="F75" s="127"/>
      <c r="G75" s="127"/>
      <c r="H75" s="124"/>
      <c r="I75" s="122"/>
      <c r="J75" s="122"/>
      <c r="K75" s="122"/>
      <c r="L75" s="122"/>
      <c r="M75" s="122"/>
      <c r="N75" s="122"/>
      <c r="O75" s="122"/>
      <c r="P75" s="122"/>
      <c r="Q75" s="122"/>
      <c r="R75" s="122"/>
      <c r="S75" s="122"/>
      <c r="T75" s="122"/>
      <c r="U75" s="122"/>
      <c r="V75" s="122"/>
      <c r="W75" s="122"/>
      <c r="X75" s="122"/>
      <c r="Y75" s="122"/>
      <c r="Z75" s="122"/>
    </row>
    <row r="76" spans="1:26" ht="31" customHeight="1">
      <c r="A76" s="127">
        <v>48</v>
      </c>
      <c r="B76" s="128" t="s">
        <v>663</v>
      </c>
      <c r="C76" s="130">
        <v>1169</v>
      </c>
      <c r="D76" s="127" t="s">
        <v>700</v>
      </c>
      <c r="E76" s="127" t="s">
        <v>666</v>
      </c>
      <c r="F76" s="130"/>
      <c r="G76" s="130"/>
      <c r="H76" s="128"/>
      <c r="I76" s="122"/>
      <c r="J76" s="122"/>
      <c r="K76" s="122"/>
      <c r="L76" s="122"/>
      <c r="M76" s="122"/>
      <c r="N76" s="122"/>
      <c r="O76" s="122"/>
      <c r="P76" s="122"/>
      <c r="Q76" s="122"/>
      <c r="R76" s="122"/>
      <c r="S76" s="122"/>
      <c r="T76" s="122"/>
      <c r="U76" s="122"/>
      <c r="V76" s="122"/>
      <c r="W76" s="122"/>
      <c r="X76" s="122"/>
      <c r="Y76" s="122"/>
      <c r="Z76" s="122"/>
    </row>
    <row r="77" spans="1:26" ht="31" customHeight="1">
      <c r="A77" s="127">
        <v>49</v>
      </c>
      <c r="B77" s="128" t="s">
        <v>663</v>
      </c>
      <c r="C77" s="127">
        <v>264.5</v>
      </c>
      <c r="D77" s="127" t="s">
        <v>664</v>
      </c>
      <c r="E77" s="127" t="s">
        <v>666</v>
      </c>
      <c r="F77" s="127"/>
      <c r="G77" s="127"/>
      <c r="H77" s="128"/>
      <c r="I77" s="122"/>
      <c r="J77" s="122"/>
      <c r="K77" s="122"/>
      <c r="L77" s="122"/>
      <c r="M77" s="122"/>
      <c r="N77" s="122"/>
      <c r="O77" s="122"/>
      <c r="P77" s="122"/>
      <c r="Q77" s="122"/>
      <c r="R77" s="122"/>
      <c r="S77" s="122"/>
      <c r="T77" s="122"/>
      <c r="U77" s="122"/>
      <c r="V77" s="122"/>
      <c r="W77" s="122"/>
      <c r="X77" s="122"/>
      <c r="Y77" s="122"/>
      <c r="Z77" s="122"/>
    </row>
    <row r="78" spans="1:26" ht="31" customHeight="1">
      <c r="A78" s="127">
        <v>50</v>
      </c>
      <c r="B78" s="128" t="s">
        <v>663</v>
      </c>
      <c r="C78" s="127" t="s">
        <v>709</v>
      </c>
      <c r="D78" s="127" t="s">
        <v>662</v>
      </c>
      <c r="E78" s="127" t="s">
        <v>666</v>
      </c>
      <c r="F78" s="127"/>
      <c r="G78" s="127"/>
      <c r="H78" s="128"/>
      <c r="I78" s="122"/>
      <c r="J78" s="122"/>
      <c r="K78" s="122"/>
      <c r="L78" s="122"/>
      <c r="M78" s="122"/>
      <c r="N78" s="122"/>
      <c r="O78" s="122"/>
      <c r="P78" s="122"/>
      <c r="Q78" s="122"/>
      <c r="R78" s="122"/>
      <c r="S78" s="122"/>
      <c r="T78" s="122"/>
      <c r="U78" s="122"/>
      <c r="V78" s="122"/>
      <c r="W78" s="122"/>
      <c r="X78" s="122"/>
      <c r="Y78" s="122"/>
      <c r="Z78" s="122"/>
    </row>
    <row r="79" spans="1:26" ht="31" customHeight="1">
      <c r="A79" s="127">
        <v>51</v>
      </c>
      <c r="B79" s="128" t="s">
        <v>663</v>
      </c>
      <c r="C79" s="127">
        <v>96</v>
      </c>
      <c r="D79" s="127" t="s">
        <v>664</v>
      </c>
      <c r="E79" s="127" t="s">
        <v>666</v>
      </c>
      <c r="F79" s="123"/>
      <c r="G79" s="123"/>
      <c r="H79" s="123"/>
      <c r="I79" s="122"/>
      <c r="J79" s="122"/>
      <c r="K79" s="122"/>
      <c r="L79" s="122"/>
      <c r="M79" s="122"/>
      <c r="N79" s="122"/>
      <c r="O79" s="122"/>
      <c r="P79" s="122"/>
      <c r="Q79" s="122"/>
      <c r="R79" s="122"/>
      <c r="S79" s="122"/>
      <c r="T79" s="122"/>
      <c r="U79" s="122"/>
      <c r="V79" s="122"/>
      <c r="W79" s="122"/>
      <c r="X79" s="122"/>
      <c r="Y79" s="122"/>
      <c r="Z79" s="122"/>
    </row>
    <row r="80" spans="1:26" ht="31" customHeight="1">
      <c r="A80" s="127">
        <v>52</v>
      </c>
      <c r="B80" s="128" t="s">
        <v>663</v>
      </c>
      <c r="C80" s="127">
        <v>400</v>
      </c>
      <c r="D80" s="127" t="s">
        <v>664</v>
      </c>
      <c r="E80" s="127" t="s">
        <v>666</v>
      </c>
      <c r="F80" s="127"/>
      <c r="G80" s="127"/>
      <c r="H80" s="128"/>
      <c r="I80" s="122"/>
      <c r="J80" s="122"/>
      <c r="K80" s="122"/>
      <c r="L80" s="122"/>
      <c r="M80" s="122"/>
      <c r="N80" s="122"/>
      <c r="O80" s="122"/>
      <c r="P80" s="122"/>
      <c r="Q80" s="122"/>
      <c r="R80" s="122"/>
      <c r="S80" s="122"/>
      <c r="T80" s="122"/>
      <c r="U80" s="122"/>
      <c r="V80" s="122"/>
      <c r="W80" s="122"/>
      <c r="X80" s="122"/>
      <c r="Y80" s="122"/>
      <c r="Z80" s="122"/>
    </row>
    <row r="81" spans="1:26" ht="31" customHeight="1">
      <c r="A81" s="127">
        <v>53</v>
      </c>
      <c r="B81" s="128" t="s">
        <v>663</v>
      </c>
      <c r="C81" s="127">
        <v>370</v>
      </c>
      <c r="D81" s="127" t="s">
        <v>664</v>
      </c>
      <c r="E81" s="127" t="s">
        <v>666</v>
      </c>
      <c r="F81" s="127"/>
      <c r="G81" s="127"/>
      <c r="H81" s="128"/>
      <c r="I81" s="122"/>
      <c r="J81" s="122"/>
      <c r="K81" s="122"/>
      <c r="L81" s="122"/>
      <c r="M81" s="122"/>
      <c r="N81" s="122"/>
      <c r="O81" s="122"/>
      <c r="P81" s="122"/>
      <c r="Q81" s="122"/>
      <c r="R81" s="122"/>
      <c r="S81" s="122"/>
      <c r="T81" s="122"/>
      <c r="U81" s="122"/>
      <c r="V81" s="122"/>
      <c r="W81" s="122"/>
      <c r="X81" s="122"/>
      <c r="Y81" s="122"/>
      <c r="Z81" s="122"/>
    </row>
    <row r="82" spans="1:26" ht="31" customHeight="1">
      <c r="A82" s="127">
        <v>54</v>
      </c>
      <c r="B82" s="128" t="s">
        <v>663</v>
      </c>
      <c r="C82" s="127">
        <v>20</v>
      </c>
      <c r="D82" s="127" t="s">
        <v>662</v>
      </c>
      <c r="E82" s="127" t="s">
        <v>666</v>
      </c>
      <c r="F82" s="127"/>
      <c r="G82" s="127"/>
      <c r="H82" s="128"/>
      <c r="I82" s="122"/>
      <c r="J82" s="122"/>
      <c r="K82" s="122"/>
      <c r="L82" s="122"/>
      <c r="M82" s="122"/>
      <c r="N82" s="122"/>
      <c r="O82" s="122"/>
      <c r="P82" s="122"/>
      <c r="Q82" s="122"/>
      <c r="R82" s="122"/>
      <c r="S82" s="122"/>
      <c r="T82" s="122"/>
      <c r="U82" s="122"/>
      <c r="V82" s="122"/>
      <c r="W82" s="122"/>
      <c r="X82" s="122"/>
      <c r="Y82" s="122"/>
      <c r="Z82" s="122"/>
    </row>
    <row r="83" spans="1:26" ht="31" customHeight="1">
      <c r="A83" s="127">
        <v>55</v>
      </c>
      <c r="B83" s="128" t="s">
        <v>663</v>
      </c>
      <c r="C83" s="127">
        <v>29</v>
      </c>
      <c r="D83" s="127" t="s">
        <v>662</v>
      </c>
      <c r="E83" s="127" t="s">
        <v>666</v>
      </c>
      <c r="F83" s="123"/>
      <c r="G83" s="123"/>
      <c r="H83" s="123"/>
      <c r="I83" s="122"/>
      <c r="J83" s="122"/>
      <c r="K83" s="122"/>
      <c r="L83" s="122"/>
      <c r="M83" s="122"/>
      <c r="N83" s="122"/>
      <c r="O83" s="122"/>
      <c r="P83" s="122"/>
      <c r="Q83" s="122"/>
      <c r="R83" s="122"/>
      <c r="S83" s="122"/>
      <c r="T83" s="122"/>
      <c r="U83" s="122"/>
      <c r="V83" s="122"/>
      <c r="W83" s="122"/>
      <c r="X83" s="122"/>
      <c r="Y83" s="122"/>
      <c r="Z83" s="122"/>
    </row>
    <row r="84" spans="1:26" ht="31" customHeight="1">
      <c r="A84" s="127">
        <v>56</v>
      </c>
      <c r="B84" s="128" t="s">
        <v>663</v>
      </c>
      <c r="C84" s="127">
        <v>227.5</v>
      </c>
      <c r="D84" s="127" t="s">
        <v>664</v>
      </c>
      <c r="E84" s="127" t="s">
        <v>666</v>
      </c>
      <c r="F84" s="127"/>
      <c r="G84" s="127"/>
      <c r="H84" s="128"/>
      <c r="I84" s="122"/>
      <c r="J84" s="122"/>
      <c r="K84" s="122"/>
      <c r="L84" s="122"/>
      <c r="M84" s="122"/>
      <c r="N84" s="122"/>
      <c r="O84" s="122"/>
      <c r="P84" s="122"/>
      <c r="Q84" s="122"/>
      <c r="R84" s="122"/>
      <c r="S84" s="122"/>
      <c r="T84" s="122"/>
      <c r="U84" s="122"/>
      <c r="V84" s="122"/>
      <c r="W84" s="122"/>
      <c r="X84" s="122"/>
      <c r="Y84" s="122"/>
      <c r="Z84" s="122"/>
    </row>
    <row r="85" spans="1:26" ht="31" customHeight="1">
      <c r="A85" s="127">
        <v>57</v>
      </c>
      <c r="B85" s="128" t="s">
        <v>663</v>
      </c>
      <c r="C85" s="127">
        <v>30</v>
      </c>
      <c r="D85" s="127" t="s">
        <v>662</v>
      </c>
      <c r="E85" s="127" t="s">
        <v>666</v>
      </c>
      <c r="F85" s="127"/>
      <c r="G85" s="127"/>
      <c r="H85" s="128"/>
      <c r="I85" s="122"/>
      <c r="J85" s="122"/>
      <c r="K85" s="122"/>
      <c r="L85" s="122"/>
      <c r="M85" s="122"/>
      <c r="N85" s="122"/>
      <c r="O85" s="122"/>
      <c r="P85" s="122"/>
      <c r="Q85" s="122"/>
      <c r="R85" s="122"/>
      <c r="S85" s="122"/>
      <c r="T85" s="122"/>
      <c r="U85" s="122"/>
      <c r="V85" s="122"/>
      <c r="W85" s="122"/>
      <c r="X85" s="122"/>
      <c r="Y85" s="122"/>
      <c r="Z85" s="122"/>
    </row>
    <row r="86" spans="1:26" ht="31" customHeight="1">
      <c r="A86" s="127">
        <v>58</v>
      </c>
      <c r="B86" s="128" t="s">
        <v>663</v>
      </c>
      <c r="C86" s="127">
        <v>20</v>
      </c>
      <c r="D86" s="127" t="s">
        <v>662</v>
      </c>
      <c r="E86" s="127" t="s">
        <v>666</v>
      </c>
      <c r="F86" s="127"/>
      <c r="G86" s="127"/>
      <c r="H86" s="124"/>
      <c r="I86" s="122"/>
      <c r="J86" s="122"/>
      <c r="K86" s="122"/>
      <c r="L86" s="122"/>
      <c r="M86" s="122"/>
      <c r="N86" s="122"/>
      <c r="O86" s="122"/>
      <c r="P86" s="122"/>
      <c r="Q86" s="122"/>
      <c r="R86" s="122"/>
      <c r="S86" s="122"/>
      <c r="T86" s="122"/>
      <c r="U86" s="122"/>
      <c r="V86" s="122"/>
      <c r="W86" s="122"/>
      <c r="X86" s="122"/>
      <c r="Y86" s="122"/>
      <c r="Z86" s="122"/>
    </row>
    <row r="87" spans="1:26" ht="31" customHeight="1">
      <c r="A87" s="127">
        <v>59</v>
      </c>
      <c r="B87" s="128" t="s">
        <v>663</v>
      </c>
      <c r="C87" s="127">
        <v>50</v>
      </c>
      <c r="D87" s="127" t="s">
        <v>664</v>
      </c>
      <c r="E87" s="127" t="s">
        <v>666</v>
      </c>
      <c r="F87" s="127"/>
      <c r="G87" s="127"/>
      <c r="H87" s="128"/>
      <c r="I87" s="122"/>
      <c r="J87" s="122"/>
      <c r="K87" s="122"/>
      <c r="L87" s="122"/>
      <c r="M87" s="122"/>
      <c r="N87" s="122"/>
      <c r="O87" s="122"/>
      <c r="P87" s="122"/>
      <c r="Q87" s="122"/>
      <c r="R87" s="122"/>
      <c r="S87" s="122"/>
      <c r="T87" s="122"/>
      <c r="U87" s="122"/>
      <c r="V87" s="122"/>
      <c r="W87" s="122"/>
      <c r="X87" s="122"/>
      <c r="Y87" s="122"/>
      <c r="Z87" s="122"/>
    </row>
    <row r="88" spans="1:26" ht="31" customHeight="1">
      <c r="A88" s="127">
        <v>60</v>
      </c>
      <c r="B88" s="128" t="s">
        <v>663</v>
      </c>
      <c r="C88" s="126">
        <v>560</v>
      </c>
      <c r="D88" s="127" t="s">
        <v>695</v>
      </c>
      <c r="E88" s="127" t="s">
        <v>666</v>
      </c>
      <c r="F88" s="126"/>
      <c r="G88" s="126"/>
      <c r="H88" s="125"/>
      <c r="I88" s="122"/>
      <c r="J88" s="122"/>
      <c r="K88" s="122"/>
      <c r="L88" s="122"/>
      <c r="M88" s="122"/>
      <c r="N88" s="122"/>
      <c r="O88" s="122"/>
      <c r="P88" s="122"/>
      <c r="Q88" s="122"/>
      <c r="R88" s="122"/>
      <c r="S88" s="122"/>
      <c r="T88" s="122"/>
      <c r="U88" s="122"/>
      <c r="V88" s="122"/>
      <c r="W88" s="122"/>
      <c r="X88" s="122"/>
      <c r="Y88" s="122"/>
      <c r="Z88" s="122"/>
    </row>
    <row r="89" spans="1:26" ht="31" customHeight="1">
      <c r="A89" s="127" t="s">
        <v>708</v>
      </c>
      <c r="B89" s="128" t="s">
        <v>663</v>
      </c>
      <c r="C89" s="126">
        <v>2586</v>
      </c>
      <c r="D89" s="127" t="s">
        <v>702</v>
      </c>
      <c r="E89" s="127" t="s">
        <v>666</v>
      </c>
      <c r="F89" s="126"/>
      <c r="G89" s="126"/>
      <c r="H89" s="125"/>
      <c r="I89" s="122"/>
      <c r="J89" s="122"/>
      <c r="K89" s="122"/>
      <c r="L89" s="122"/>
      <c r="M89" s="122"/>
      <c r="N89" s="122"/>
      <c r="O89" s="122"/>
      <c r="P89" s="122"/>
      <c r="Q89" s="122"/>
      <c r="R89" s="122"/>
      <c r="S89" s="122"/>
      <c r="T89" s="122"/>
      <c r="U89" s="122"/>
      <c r="V89" s="122"/>
      <c r="W89" s="122"/>
      <c r="X89" s="122"/>
      <c r="Y89" s="122"/>
      <c r="Z89" s="122"/>
    </row>
    <row r="90" spans="1:26" ht="31" customHeight="1">
      <c r="A90" s="127" t="s">
        <v>707</v>
      </c>
      <c r="B90" s="128" t="s">
        <v>663</v>
      </c>
      <c r="C90" s="126">
        <v>1348</v>
      </c>
      <c r="D90" s="127" t="s">
        <v>700</v>
      </c>
      <c r="E90" s="127" t="s">
        <v>666</v>
      </c>
      <c r="F90" s="126"/>
      <c r="G90" s="126"/>
      <c r="H90" s="125"/>
      <c r="I90" s="122"/>
      <c r="J90" s="122"/>
      <c r="K90" s="122"/>
      <c r="L90" s="122"/>
      <c r="M90" s="122"/>
      <c r="N90" s="122"/>
      <c r="O90" s="122"/>
      <c r="P90" s="122"/>
      <c r="Q90" s="122"/>
      <c r="R90" s="122"/>
      <c r="S90" s="122"/>
      <c r="T90" s="122"/>
      <c r="U90" s="122"/>
      <c r="V90" s="122"/>
      <c r="W90" s="122"/>
      <c r="X90" s="122"/>
      <c r="Y90" s="122"/>
      <c r="Z90" s="122"/>
    </row>
    <row r="91" spans="1:26" ht="31" customHeight="1">
      <c r="A91" s="127">
        <v>61</v>
      </c>
      <c r="B91" s="128" t="s">
        <v>663</v>
      </c>
      <c r="C91" s="126">
        <v>74</v>
      </c>
      <c r="D91" s="127" t="s">
        <v>664</v>
      </c>
      <c r="E91" s="127" t="s">
        <v>666</v>
      </c>
      <c r="F91" s="126"/>
      <c r="G91" s="126"/>
      <c r="H91" s="125"/>
      <c r="I91" s="122"/>
      <c r="J91" s="122"/>
      <c r="K91" s="122"/>
      <c r="L91" s="122"/>
      <c r="M91" s="122"/>
      <c r="N91" s="122"/>
      <c r="O91" s="122"/>
      <c r="P91" s="122"/>
      <c r="Q91" s="122"/>
      <c r="R91" s="122"/>
      <c r="S91" s="122"/>
      <c r="T91" s="122"/>
      <c r="U91" s="122"/>
      <c r="V91" s="122"/>
      <c r="W91" s="122"/>
      <c r="X91" s="122"/>
      <c r="Y91" s="122"/>
      <c r="Z91" s="122"/>
    </row>
    <row r="92" spans="1:26" ht="31" customHeight="1">
      <c r="A92" s="127">
        <v>62</v>
      </c>
      <c r="B92" s="128" t="s">
        <v>663</v>
      </c>
      <c r="C92" s="126">
        <v>340</v>
      </c>
      <c r="D92" s="127" t="s">
        <v>664</v>
      </c>
      <c r="E92" s="127" t="s">
        <v>666</v>
      </c>
      <c r="F92" s="126"/>
      <c r="G92" s="126"/>
      <c r="H92" s="125"/>
      <c r="I92" s="122"/>
      <c r="J92" s="122"/>
      <c r="K92" s="122"/>
      <c r="L92" s="122"/>
      <c r="M92" s="122"/>
      <c r="N92" s="122"/>
      <c r="O92" s="122"/>
      <c r="P92" s="122"/>
      <c r="Q92" s="122"/>
      <c r="R92" s="122"/>
      <c r="S92" s="122"/>
      <c r="T92" s="122"/>
      <c r="U92" s="122"/>
      <c r="V92" s="122"/>
      <c r="W92" s="122"/>
      <c r="X92" s="122"/>
      <c r="Y92" s="122"/>
      <c r="Z92" s="122"/>
    </row>
    <row r="93" spans="1:26" ht="31" customHeight="1">
      <c r="A93" s="127">
        <v>63</v>
      </c>
      <c r="B93" s="128" t="s">
        <v>663</v>
      </c>
      <c r="C93" s="127" t="s">
        <v>706</v>
      </c>
      <c r="D93" s="127" t="s">
        <v>700</v>
      </c>
      <c r="E93" s="127" t="s">
        <v>666</v>
      </c>
      <c r="F93" s="127"/>
      <c r="G93" s="127"/>
      <c r="H93" s="128"/>
      <c r="I93" s="122"/>
      <c r="J93" s="122"/>
      <c r="K93" s="122"/>
      <c r="L93" s="122"/>
      <c r="M93" s="122"/>
      <c r="N93" s="122"/>
      <c r="O93" s="122"/>
      <c r="P93" s="122"/>
      <c r="Q93" s="122"/>
      <c r="R93" s="122"/>
      <c r="S93" s="122"/>
      <c r="T93" s="122"/>
      <c r="U93" s="122"/>
      <c r="V93" s="122"/>
      <c r="W93" s="122"/>
      <c r="X93" s="122"/>
      <c r="Y93" s="122"/>
      <c r="Z93" s="122"/>
    </row>
    <row r="94" spans="1:26" ht="31" customHeight="1">
      <c r="A94" s="127">
        <v>64</v>
      </c>
      <c r="B94" s="128" t="s">
        <v>663</v>
      </c>
      <c r="C94" s="127" t="s">
        <v>705</v>
      </c>
      <c r="D94" s="127" t="s">
        <v>702</v>
      </c>
      <c r="E94" s="127" t="s">
        <v>666</v>
      </c>
      <c r="F94" s="127"/>
      <c r="G94" s="127"/>
      <c r="H94" s="128"/>
      <c r="I94" s="122"/>
      <c r="J94" s="122"/>
      <c r="K94" s="122"/>
      <c r="L94" s="122"/>
      <c r="M94" s="122"/>
      <c r="N94" s="122"/>
      <c r="O94" s="122"/>
      <c r="P94" s="122"/>
      <c r="Q94" s="122"/>
      <c r="R94" s="122"/>
      <c r="S94" s="122"/>
      <c r="T94" s="122"/>
      <c r="U94" s="122"/>
      <c r="V94" s="122"/>
      <c r="W94" s="122"/>
      <c r="X94" s="122"/>
      <c r="Y94" s="122"/>
      <c r="Z94" s="122"/>
    </row>
    <row r="95" spans="1:26" ht="31" customHeight="1">
      <c r="A95" s="127">
        <v>65</v>
      </c>
      <c r="B95" s="128" t="s">
        <v>663</v>
      </c>
      <c r="C95" s="127">
        <v>31</v>
      </c>
      <c r="D95" s="127" t="s">
        <v>662</v>
      </c>
      <c r="E95" s="127" t="s">
        <v>666</v>
      </c>
      <c r="F95" s="127"/>
      <c r="G95" s="127"/>
      <c r="H95" s="128"/>
      <c r="I95" s="122"/>
      <c r="J95" s="122"/>
      <c r="K95" s="122"/>
      <c r="L95" s="122"/>
      <c r="M95" s="122"/>
      <c r="N95" s="122"/>
      <c r="O95" s="122"/>
      <c r="P95" s="122"/>
      <c r="Q95" s="122"/>
      <c r="R95" s="122"/>
      <c r="S95" s="122"/>
      <c r="T95" s="122"/>
      <c r="U95" s="122"/>
      <c r="V95" s="122"/>
      <c r="W95" s="122"/>
      <c r="X95" s="122"/>
      <c r="Y95" s="122"/>
      <c r="Z95" s="122"/>
    </row>
    <row r="96" spans="1:26" ht="31" customHeight="1">
      <c r="A96" s="127">
        <v>66</v>
      </c>
      <c r="B96" s="128" t="s">
        <v>663</v>
      </c>
      <c r="C96" s="127">
        <v>100</v>
      </c>
      <c r="D96" s="127" t="s">
        <v>664</v>
      </c>
      <c r="E96" s="127" t="s">
        <v>666</v>
      </c>
      <c r="F96" s="127"/>
      <c r="G96" s="127"/>
      <c r="H96" s="124"/>
      <c r="I96" s="122"/>
      <c r="J96" s="122"/>
      <c r="K96" s="122"/>
      <c r="L96" s="122"/>
      <c r="M96" s="122"/>
      <c r="N96" s="122"/>
      <c r="O96" s="122"/>
      <c r="P96" s="122"/>
      <c r="Q96" s="122"/>
      <c r="R96" s="122"/>
      <c r="S96" s="122"/>
      <c r="T96" s="122"/>
      <c r="U96" s="122"/>
      <c r="V96" s="122"/>
      <c r="W96" s="122"/>
      <c r="X96" s="122"/>
      <c r="Y96" s="122"/>
      <c r="Z96" s="122"/>
    </row>
    <row r="97" spans="1:26" ht="31" customHeight="1">
      <c r="A97" s="127">
        <v>67</v>
      </c>
      <c r="B97" s="128" t="s">
        <v>663</v>
      </c>
      <c r="C97" s="130">
        <v>50</v>
      </c>
      <c r="D97" s="127" t="s">
        <v>664</v>
      </c>
      <c r="E97" s="127" t="s">
        <v>666</v>
      </c>
      <c r="F97" s="127"/>
      <c r="G97" s="127"/>
      <c r="H97" s="128"/>
      <c r="I97" s="122"/>
      <c r="J97" s="122"/>
      <c r="K97" s="122"/>
      <c r="L97" s="122"/>
      <c r="M97" s="122"/>
      <c r="N97" s="122"/>
      <c r="O97" s="122"/>
      <c r="P97" s="122"/>
      <c r="Q97" s="122"/>
      <c r="R97" s="122"/>
      <c r="S97" s="122"/>
      <c r="T97" s="122"/>
      <c r="U97" s="122"/>
      <c r="V97" s="122"/>
      <c r="W97" s="122"/>
      <c r="X97" s="122"/>
      <c r="Y97" s="122"/>
      <c r="Z97" s="122"/>
    </row>
    <row r="98" spans="1:26" ht="30.6" customHeight="1">
      <c r="A98" s="715" t="s">
        <v>660</v>
      </c>
      <c r="B98" s="715"/>
      <c r="C98" s="715"/>
      <c r="D98" s="715"/>
      <c r="E98" s="715" t="s">
        <v>137</v>
      </c>
      <c r="F98" s="715"/>
      <c r="G98" s="715"/>
      <c r="H98" s="715"/>
      <c r="I98" s="122"/>
      <c r="J98" s="122"/>
      <c r="K98" s="122"/>
      <c r="L98" s="122"/>
      <c r="M98" s="122"/>
      <c r="N98" s="122"/>
      <c r="O98" s="122"/>
      <c r="P98" s="122"/>
      <c r="Q98" s="122"/>
      <c r="R98" s="122"/>
      <c r="S98" s="122"/>
      <c r="T98" s="122"/>
      <c r="U98" s="122"/>
      <c r="V98" s="122"/>
      <c r="W98" s="122"/>
      <c r="X98" s="122"/>
      <c r="Y98" s="122"/>
      <c r="Z98" s="122"/>
    </row>
    <row r="99" spans="1:26" ht="42" customHeight="1">
      <c r="A99" s="721" t="s">
        <v>688</v>
      </c>
      <c r="B99" s="719"/>
      <c r="C99" s="719"/>
      <c r="D99" s="719"/>
      <c r="E99" s="719"/>
      <c r="F99" s="719"/>
      <c r="G99" s="719"/>
      <c r="H99" s="719"/>
      <c r="I99" s="122"/>
      <c r="J99" s="122"/>
      <c r="K99" s="122"/>
      <c r="L99" s="122"/>
      <c r="M99" s="122"/>
      <c r="N99" s="122"/>
      <c r="O99" s="122"/>
      <c r="P99" s="122"/>
      <c r="Q99" s="122"/>
      <c r="R99" s="122"/>
      <c r="S99" s="122"/>
      <c r="T99" s="122"/>
      <c r="U99" s="122"/>
      <c r="V99" s="122"/>
      <c r="W99" s="122"/>
      <c r="X99" s="122"/>
      <c r="Y99" s="122"/>
      <c r="Z99" s="122"/>
    </row>
    <row r="100" spans="1:26" ht="30.6" customHeight="1">
      <c r="A100" s="726" t="s">
        <v>687</v>
      </c>
      <c r="B100" s="726"/>
      <c r="C100" s="726"/>
      <c r="D100" s="726"/>
      <c r="E100" s="726"/>
      <c r="F100" s="726"/>
      <c r="G100" s="726"/>
      <c r="H100" s="132" t="s">
        <v>686</v>
      </c>
      <c r="I100" s="122"/>
      <c r="J100" s="122"/>
      <c r="K100" s="122"/>
      <c r="L100" s="122"/>
      <c r="M100" s="122"/>
      <c r="N100" s="122"/>
      <c r="O100" s="122"/>
      <c r="P100" s="122"/>
      <c r="Q100" s="122"/>
      <c r="R100" s="122"/>
      <c r="S100" s="122"/>
      <c r="T100" s="122"/>
      <c r="U100" s="122"/>
      <c r="V100" s="122"/>
      <c r="W100" s="122"/>
      <c r="X100" s="122"/>
      <c r="Y100" s="122"/>
      <c r="Z100" s="122"/>
    </row>
    <row r="101" spans="1:26" ht="30.6" customHeight="1">
      <c r="A101" s="724" t="s">
        <v>685</v>
      </c>
      <c r="B101" s="725"/>
      <c r="C101" s="725"/>
      <c r="D101" s="725"/>
      <c r="E101" s="725"/>
      <c r="F101" s="725"/>
      <c r="G101" s="725"/>
      <c r="H101" s="725"/>
      <c r="I101" s="122"/>
      <c r="J101" s="122"/>
      <c r="K101" s="122"/>
      <c r="L101" s="122"/>
      <c r="M101" s="122"/>
      <c r="N101" s="122"/>
      <c r="O101" s="122"/>
      <c r="P101" s="122"/>
      <c r="Q101" s="122"/>
      <c r="R101" s="122"/>
      <c r="S101" s="122"/>
      <c r="T101" s="122"/>
      <c r="U101" s="122"/>
      <c r="V101" s="122"/>
      <c r="W101" s="122"/>
      <c r="X101" s="122"/>
      <c r="Y101" s="122"/>
      <c r="Z101" s="122"/>
    </row>
    <row r="102" spans="1:26" ht="30.6" customHeight="1">
      <c r="A102" s="715" t="s">
        <v>72</v>
      </c>
      <c r="B102" s="719"/>
      <c r="C102" s="715" t="s">
        <v>684</v>
      </c>
      <c r="D102" s="715"/>
      <c r="E102" s="715"/>
      <c r="F102" s="125" t="s">
        <v>49</v>
      </c>
      <c r="G102" s="716"/>
      <c r="H102" s="716"/>
      <c r="I102" s="122"/>
      <c r="J102" s="122"/>
      <c r="K102" s="122"/>
      <c r="L102" s="122"/>
      <c r="M102" s="122"/>
      <c r="N102" s="122"/>
      <c r="O102" s="122"/>
      <c r="P102" s="122"/>
      <c r="Q102" s="122"/>
      <c r="R102" s="122"/>
      <c r="S102" s="122"/>
      <c r="T102" s="122"/>
      <c r="U102" s="122"/>
      <c r="V102" s="122"/>
      <c r="W102" s="122"/>
      <c r="X102" s="122"/>
      <c r="Y102" s="122"/>
      <c r="Z102" s="122"/>
    </row>
    <row r="103" spans="1:26" ht="30.6" customHeight="1">
      <c r="A103" s="715" t="s">
        <v>55</v>
      </c>
      <c r="B103" s="719"/>
      <c r="C103" s="715" t="s">
        <v>683</v>
      </c>
      <c r="D103" s="715"/>
      <c r="E103" s="715"/>
      <c r="F103" s="125" t="s">
        <v>680</v>
      </c>
      <c r="G103" s="717"/>
      <c r="H103" s="717"/>
      <c r="I103" s="122"/>
      <c r="J103" s="122"/>
      <c r="K103" s="122"/>
      <c r="L103" s="122"/>
      <c r="M103" s="122"/>
      <c r="N103" s="122"/>
      <c r="O103" s="122"/>
      <c r="P103" s="122"/>
      <c r="Q103" s="122"/>
      <c r="R103" s="122"/>
      <c r="S103" s="122"/>
      <c r="T103" s="122"/>
      <c r="U103" s="122"/>
      <c r="V103" s="122"/>
      <c r="W103" s="122"/>
      <c r="X103" s="122"/>
      <c r="Y103" s="122"/>
      <c r="Z103" s="122"/>
    </row>
    <row r="104" spans="1:26" ht="30.6" customHeight="1">
      <c r="A104" s="715" t="s">
        <v>682</v>
      </c>
      <c r="B104" s="719"/>
      <c r="C104" s="718" t="s">
        <v>681</v>
      </c>
      <c r="D104" s="718"/>
      <c r="E104" s="718"/>
      <c r="F104" s="131"/>
      <c r="G104" s="720"/>
      <c r="H104" s="720"/>
      <c r="I104" s="122"/>
      <c r="J104" s="122"/>
      <c r="K104" s="122"/>
      <c r="L104" s="122"/>
      <c r="M104" s="122"/>
      <c r="N104" s="122"/>
      <c r="O104" s="122"/>
      <c r="P104" s="122"/>
      <c r="Q104" s="122"/>
      <c r="R104" s="122"/>
      <c r="S104" s="122"/>
      <c r="T104" s="122"/>
      <c r="U104" s="122"/>
      <c r="V104" s="122"/>
      <c r="W104" s="122"/>
      <c r="X104" s="122"/>
      <c r="Y104" s="122"/>
      <c r="Z104" s="122"/>
    </row>
    <row r="105" spans="1:26" ht="30.6" customHeight="1">
      <c r="A105" s="713" t="s">
        <v>680</v>
      </c>
      <c r="B105" s="714" t="s">
        <v>679</v>
      </c>
      <c r="C105" s="713" t="s">
        <v>678</v>
      </c>
      <c r="D105" s="719"/>
      <c r="E105" s="714" t="s">
        <v>677</v>
      </c>
      <c r="F105" s="714" t="s">
        <v>676</v>
      </c>
      <c r="G105" s="714" t="s">
        <v>675</v>
      </c>
      <c r="H105" s="713" t="s">
        <v>4</v>
      </c>
      <c r="I105" s="122"/>
      <c r="J105" s="122"/>
      <c r="K105" s="122"/>
      <c r="L105" s="122"/>
      <c r="M105" s="122"/>
      <c r="N105" s="122"/>
      <c r="O105" s="122"/>
      <c r="P105" s="122"/>
      <c r="Q105" s="122"/>
      <c r="R105" s="122"/>
      <c r="S105" s="122"/>
      <c r="T105" s="122"/>
      <c r="U105" s="122"/>
      <c r="V105" s="122"/>
      <c r="W105" s="122"/>
      <c r="X105" s="122"/>
      <c r="Y105" s="122"/>
      <c r="Z105" s="122"/>
    </row>
    <row r="106" spans="1:26" ht="30.6" customHeight="1">
      <c r="A106" s="719"/>
      <c r="B106" s="719"/>
      <c r="C106" s="126" t="s">
        <v>674</v>
      </c>
      <c r="D106" s="126" t="s">
        <v>673</v>
      </c>
      <c r="E106" s="719"/>
      <c r="F106" s="719"/>
      <c r="G106" s="719"/>
      <c r="H106" s="719"/>
      <c r="I106" s="122"/>
      <c r="J106" s="122"/>
      <c r="K106" s="122"/>
      <c r="L106" s="122"/>
      <c r="M106" s="122"/>
      <c r="N106" s="122"/>
      <c r="O106" s="122"/>
      <c r="P106" s="122"/>
      <c r="Q106" s="122"/>
      <c r="R106" s="122"/>
      <c r="S106" s="122"/>
      <c r="T106" s="122"/>
      <c r="U106" s="122"/>
      <c r="V106" s="122"/>
      <c r="W106" s="122"/>
      <c r="X106" s="122"/>
      <c r="Y106" s="122"/>
      <c r="Z106" s="122"/>
    </row>
    <row r="107" spans="1:26" ht="31" customHeight="1">
      <c r="A107" s="713" t="s">
        <v>704</v>
      </c>
      <c r="B107" s="722"/>
      <c r="C107" s="722"/>
      <c r="D107" s="722"/>
      <c r="E107" s="722"/>
      <c r="F107" s="722"/>
      <c r="G107" s="722"/>
      <c r="H107" s="722"/>
      <c r="I107" s="122"/>
      <c r="J107" s="122"/>
      <c r="K107" s="122"/>
      <c r="L107" s="122"/>
      <c r="M107" s="122"/>
      <c r="N107" s="122"/>
      <c r="O107" s="122"/>
      <c r="P107" s="122"/>
      <c r="Q107" s="122"/>
      <c r="R107" s="122"/>
      <c r="S107" s="122"/>
      <c r="T107" s="122"/>
      <c r="U107" s="122"/>
      <c r="V107" s="122"/>
      <c r="W107" s="122"/>
      <c r="X107" s="122"/>
      <c r="Y107" s="122"/>
      <c r="Z107" s="122"/>
    </row>
    <row r="108" spans="1:26" ht="31" customHeight="1">
      <c r="A108" s="127">
        <v>68</v>
      </c>
      <c r="B108" s="128" t="s">
        <v>663</v>
      </c>
      <c r="C108" s="127">
        <v>385</v>
      </c>
      <c r="D108" s="127" t="s">
        <v>664</v>
      </c>
      <c r="E108" s="127" t="s">
        <v>666</v>
      </c>
      <c r="F108" s="127"/>
      <c r="G108" s="127"/>
      <c r="H108" s="128"/>
      <c r="I108" s="122"/>
      <c r="J108" s="122"/>
      <c r="K108" s="122"/>
      <c r="L108" s="122"/>
      <c r="M108" s="122"/>
      <c r="N108" s="122"/>
      <c r="O108" s="122"/>
      <c r="P108" s="122"/>
      <c r="Q108" s="122"/>
      <c r="R108" s="122"/>
      <c r="S108" s="122"/>
      <c r="T108" s="122"/>
      <c r="U108" s="122"/>
      <c r="V108" s="122"/>
      <c r="W108" s="122"/>
      <c r="X108" s="122"/>
      <c r="Y108" s="122"/>
      <c r="Z108" s="122"/>
    </row>
    <row r="109" spans="1:26" ht="31" customHeight="1">
      <c r="A109" s="127">
        <v>69</v>
      </c>
      <c r="B109" s="128" t="s">
        <v>663</v>
      </c>
      <c r="C109" s="127">
        <v>320</v>
      </c>
      <c r="D109" s="127" t="s">
        <v>664</v>
      </c>
      <c r="E109" s="127" t="s">
        <v>666</v>
      </c>
      <c r="F109" s="127"/>
      <c r="G109" s="127"/>
      <c r="H109" s="128"/>
      <c r="I109" s="122"/>
      <c r="J109" s="122"/>
      <c r="K109" s="122"/>
      <c r="L109" s="122"/>
      <c r="M109" s="122"/>
      <c r="N109" s="122"/>
      <c r="O109" s="122"/>
      <c r="P109" s="122"/>
      <c r="Q109" s="122"/>
      <c r="R109" s="122"/>
      <c r="S109" s="122"/>
      <c r="T109" s="122"/>
      <c r="U109" s="122"/>
      <c r="V109" s="122"/>
      <c r="W109" s="122"/>
      <c r="X109" s="122"/>
      <c r="Y109" s="122"/>
      <c r="Z109" s="122"/>
    </row>
    <row r="110" spans="1:26" ht="31" customHeight="1">
      <c r="A110" s="127">
        <v>70</v>
      </c>
      <c r="B110" s="128" t="s">
        <v>663</v>
      </c>
      <c r="C110" s="127">
        <v>12.5</v>
      </c>
      <c r="D110" s="127" t="s">
        <v>662</v>
      </c>
      <c r="E110" s="127" t="s">
        <v>666</v>
      </c>
      <c r="F110" s="123"/>
      <c r="G110" s="123"/>
      <c r="H110" s="123"/>
      <c r="I110" s="122"/>
      <c r="J110" s="122"/>
      <c r="K110" s="122"/>
      <c r="L110" s="122"/>
      <c r="M110" s="122"/>
      <c r="N110" s="122"/>
      <c r="O110" s="122"/>
      <c r="P110" s="122"/>
      <c r="Q110" s="122"/>
      <c r="R110" s="122"/>
      <c r="S110" s="122"/>
      <c r="T110" s="122"/>
      <c r="U110" s="122"/>
      <c r="V110" s="122"/>
      <c r="W110" s="122"/>
      <c r="X110" s="122"/>
      <c r="Y110" s="122"/>
      <c r="Z110" s="122"/>
    </row>
    <row r="111" spans="1:26" ht="31" customHeight="1">
      <c r="A111" s="127">
        <v>71</v>
      </c>
      <c r="B111" s="128" t="s">
        <v>663</v>
      </c>
      <c r="C111" s="127" t="s">
        <v>703</v>
      </c>
      <c r="D111" s="127" t="s">
        <v>702</v>
      </c>
      <c r="E111" s="127" t="s">
        <v>666</v>
      </c>
      <c r="F111" s="127"/>
      <c r="G111" s="127"/>
      <c r="H111" s="128"/>
      <c r="I111" s="122"/>
      <c r="J111" s="122"/>
      <c r="K111" s="122"/>
      <c r="L111" s="122"/>
      <c r="M111" s="122"/>
      <c r="N111" s="122"/>
      <c r="O111" s="122"/>
      <c r="P111" s="122"/>
      <c r="Q111" s="122"/>
      <c r="R111" s="122"/>
      <c r="S111" s="122"/>
      <c r="T111" s="122"/>
      <c r="U111" s="122"/>
      <c r="V111" s="122"/>
      <c r="W111" s="122"/>
      <c r="X111" s="122"/>
      <c r="Y111" s="122"/>
      <c r="Z111" s="122"/>
    </row>
    <row r="112" spans="1:26" ht="31" customHeight="1">
      <c r="A112" s="127">
        <v>72</v>
      </c>
      <c r="B112" s="128" t="s">
        <v>663</v>
      </c>
      <c r="C112" s="133">
        <v>1240</v>
      </c>
      <c r="D112" s="134" t="s">
        <v>668</v>
      </c>
      <c r="E112" s="127" t="s">
        <v>666</v>
      </c>
      <c r="F112" s="127"/>
      <c r="G112" s="127"/>
      <c r="H112" s="128"/>
      <c r="I112" s="122"/>
      <c r="J112" s="122"/>
      <c r="K112" s="122"/>
      <c r="L112" s="122"/>
      <c r="M112" s="122"/>
      <c r="N112" s="122"/>
      <c r="O112" s="122"/>
      <c r="P112" s="122"/>
      <c r="Q112" s="122"/>
      <c r="R112" s="122"/>
      <c r="S112" s="122"/>
      <c r="T112" s="122"/>
      <c r="U112" s="122"/>
      <c r="V112" s="122"/>
      <c r="W112" s="122"/>
      <c r="X112" s="122"/>
      <c r="Y112" s="122"/>
      <c r="Z112" s="122"/>
    </row>
    <row r="113" spans="1:26" ht="31" customHeight="1">
      <c r="A113" s="127">
        <v>73</v>
      </c>
      <c r="B113" s="128" t="s">
        <v>663</v>
      </c>
      <c r="C113" s="133">
        <v>633</v>
      </c>
      <c r="D113" s="127" t="s">
        <v>695</v>
      </c>
      <c r="E113" s="127" t="s">
        <v>666</v>
      </c>
      <c r="F113" s="127"/>
      <c r="G113" s="127"/>
      <c r="H113" s="128"/>
      <c r="I113" s="122"/>
      <c r="J113" s="122"/>
      <c r="K113" s="122"/>
      <c r="L113" s="122"/>
      <c r="M113" s="122"/>
      <c r="N113" s="122"/>
      <c r="O113" s="122"/>
      <c r="P113" s="122"/>
      <c r="Q113" s="122"/>
      <c r="R113" s="122"/>
      <c r="S113" s="122"/>
      <c r="T113" s="122"/>
      <c r="U113" s="122"/>
      <c r="V113" s="122"/>
      <c r="W113" s="122"/>
      <c r="X113" s="122"/>
      <c r="Y113" s="122"/>
      <c r="Z113" s="122"/>
    </row>
    <row r="114" spans="1:26" ht="31" customHeight="1">
      <c r="A114" s="127">
        <v>74</v>
      </c>
      <c r="B114" s="128" t="s">
        <v>663</v>
      </c>
      <c r="C114" s="127">
        <v>1030</v>
      </c>
      <c r="D114" s="127" t="s">
        <v>700</v>
      </c>
      <c r="E114" s="127" t="s">
        <v>666</v>
      </c>
      <c r="F114" s="127"/>
      <c r="G114" s="127"/>
      <c r="H114" s="128"/>
      <c r="I114" s="122"/>
      <c r="J114" s="122"/>
      <c r="K114" s="122"/>
      <c r="L114" s="122"/>
      <c r="M114" s="122"/>
      <c r="N114" s="122"/>
      <c r="O114" s="122"/>
      <c r="P114" s="122"/>
      <c r="Q114" s="122"/>
      <c r="R114" s="122"/>
      <c r="S114" s="122"/>
      <c r="T114" s="122"/>
      <c r="U114" s="122"/>
      <c r="V114" s="122"/>
      <c r="W114" s="122"/>
      <c r="X114" s="122"/>
      <c r="Y114" s="122"/>
      <c r="Z114" s="122"/>
    </row>
    <row r="115" spans="1:26" ht="31" customHeight="1">
      <c r="A115" s="127">
        <v>75</v>
      </c>
      <c r="B115" s="128" t="s">
        <v>663</v>
      </c>
      <c r="C115" s="133">
        <v>607</v>
      </c>
      <c r="D115" s="127" t="s">
        <v>695</v>
      </c>
      <c r="E115" s="127" t="s">
        <v>666</v>
      </c>
      <c r="F115" s="127"/>
      <c r="G115" s="127"/>
      <c r="H115" s="128"/>
      <c r="I115" s="122"/>
      <c r="J115" s="122"/>
      <c r="K115" s="122"/>
      <c r="L115" s="122"/>
      <c r="M115" s="122"/>
      <c r="N115" s="122"/>
      <c r="O115" s="122"/>
      <c r="P115" s="122"/>
      <c r="Q115" s="122"/>
      <c r="R115" s="122"/>
      <c r="S115" s="122"/>
      <c r="T115" s="122"/>
      <c r="U115" s="122"/>
      <c r="V115" s="122"/>
      <c r="W115" s="122"/>
      <c r="X115" s="122"/>
      <c r="Y115" s="122"/>
      <c r="Z115" s="122"/>
    </row>
    <row r="116" spans="1:26" ht="31" customHeight="1">
      <c r="A116" s="127">
        <v>76</v>
      </c>
      <c r="B116" s="128" t="s">
        <v>663</v>
      </c>
      <c r="C116" s="127">
        <v>25</v>
      </c>
      <c r="D116" s="127" t="s">
        <v>662</v>
      </c>
      <c r="E116" s="127" t="s">
        <v>666</v>
      </c>
      <c r="F116" s="127"/>
      <c r="G116" s="127"/>
      <c r="H116" s="124"/>
      <c r="I116" s="122"/>
      <c r="J116" s="122"/>
      <c r="K116" s="122"/>
      <c r="L116" s="122"/>
      <c r="M116" s="122"/>
      <c r="N116" s="122"/>
      <c r="O116" s="122"/>
      <c r="P116" s="122"/>
      <c r="Q116" s="122"/>
      <c r="R116" s="122"/>
      <c r="S116" s="122"/>
      <c r="T116" s="122"/>
      <c r="U116" s="122"/>
      <c r="V116" s="122"/>
      <c r="W116" s="122"/>
      <c r="X116" s="122"/>
      <c r="Y116" s="122"/>
      <c r="Z116" s="122"/>
    </row>
    <row r="117" spans="1:26" ht="31" customHeight="1">
      <c r="A117" s="127">
        <v>77</v>
      </c>
      <c r="B117" s="128" t="s">
        <v>663</v>
      </c>
      <c r="C117" s="127">
        <v>12.5</v>
      </c>
      <c r="D117" s="127" t="s">
        <v>662</v>
      </c>
      <c r="E117" s="127" t="s">
        <v>666</v>
      </c>
      <c r="F117" s="127"/>
      <c r="G117" s="127"/>
      <c r="H117" s="128"/>
      <c r="I117" s="122"/>
      <c r="J117" s="122"/>
      <c r="K117" s="122"/>
      <c r="L117" s="122"/>
      <c r="M117" s="122"/>
      <c r="N117" s="122"/>
      <c r="O117" s="122"/>
      <c r="P117" s="122"/>
      <c r="Q117" s="122"/>
      <c r="R117" s="122"/>
      <c r="S117" s="122"/>
      <c r="T117" s="122"/>
      <c r="U117" s="122"/>
      <c r="V117" s="122"/>
      <c r="W117" s="122"/>
      <c r="X117" s="122"/>
      <c r="Y117" s="122"/>
      <c r="Z117" s="122"/>
    </row>
    <row r="118" spans="1:26" ht="31" customHeight="1">
      <c r="A118" s="127">
        <v>78</v>
      </c>
      <c r="B118" s="128" t="s">
        <v>663</v>
      </c>
      <c r="C118" s="126">
        <v>217</v>
      </c>
      <c r="D118" s="127" t="s">
        <v>664</v>
      </c>
      <c r="E118" s="127" t="s">
        <v>666</v>
      </c>
      <c r="F118" s="126"/>
      <c r="G118" s="126"/>
      <c r="H118" s="125"/>
      <c r="I118" s="122"/>
      <c r="J118" s="122"/>
      <c r="K118" s="122"/>
      <c r="L118" s="122"/>
      <c r="M118" s="122"/>
      <c r="N118" s="122"/>
      <c r="O118" s="122"/>
      <c r="P118" s="122"/>
      <c r="Q118" s="122"/>
      <c r="R118" s="122"/>
      <c r="S118" s="122"/>
      <c r="T118" s="122"/>
      <c r="U118" s="122"/>
      <c r="V118" s="122"/>
      <c r="W118" s="122"/>
      <c r="X118" s="122"/>
      <c r="Y118" s="122"/>
      <c r="Z118" s="122"/>
    </row>
    <row r="119" spans="1:26" ht="31" customHeight="1">
      <c r="A119" s="127">
        <v>79</v>
      </c>
      <c r="B119" s="128" t="s">
        <v>663</v>
      </c>
      <c r="C119" s="126">
        <v>20</v>
      </c>
      <c r="D119" s="127" t="s">
        <v>662</v>
      </c>
      <c r="E119" s="127" t="s">
        <v>666</v>
      </c>
      <c r="F119" s="126"/>
      <c r="G119" s="126"/>
      <c r="H119" s="125"/>
      <c r="I119" s="122"/>
      <c r="J119" s="122"/>
      <c r="K119" s="122"/>
      <c r="L119" s="122"/>
      <c r="M119" s="122"/>
      <c r="N119" s="122"/>
      <c r="O119" s="122"/>
      <c r="P119" s="122"/>
      <c r="Q119" s="122"/>
      <c r="R119" s="122"/>
      <c r="S119" s="122"/>
      <c r="T119" s="122"/>
      <c r="U119" s="122"/>
      <c r="V119" s="122"/>
      <c r="W119" s="122"/>
      <c r="X119" s="122"/>
      <c r="Y119" s="122"/>
      <c r="Z119" s="122"/>
    </row>
    <row r="120" spans="1:26" ht="31" customHeight="1">
      <c r="A120" s="127">
        <v>80</v>
      </c>
      <c r="B120" s="128" t="s">
        <v>663</v>
      </c>
      <c r="C120" s="126">
        <v>165</v>
      </c>
      <c r="D120" s="127" t="s">
        <v>664</v>
      </c>
      <c r="E120" s="127" t="s">
        <v>666</v>
      </c>
      <c r="F120" s="126"/>
      <c r="G120" s="126"/>
      <c r="H120" s="125"/>
      <c r="I120" s="122"/>
      <c r="J120" s="122"/>
      <c r="K120" s="122"/>
      <c r="L120" s="122"/>
      <c r="M120" s="122"/>
      <c r="N120" s="122"/>
      <c r="O120" s="122"/>
      <c r="P120" s="122"/>
      <c r="Q120" s="122"/>
      <c r="R120" s="122"/>
      <c r="S120" s="122"/>
      <c r="T120" s="122"/>
      <c r="U120" s="122"/>
      <c r="V120" s="122"/>
      <c r="W120" s="122"/>
      <c r="X120" s="122"/>
      <c r="Y120" s="122"/>
      <c r="Z120" s="122"/>
    </row>
    <row r="121" spans="1:26" ht="31" customHeight="1">
      <c r="A121" s="127">
        <v>81</v>
      </c>
      <c r="B121" s="128" t="s">
        <v>663</v>
      </c>
      <c r="C121" s="126">
        <v>20</v>
      </c>
      <c r="D121" s="127" t="s">
        <v>662</v>
      </c>
      <c r="E121" s="127" t="s">
        <v>666</v>
      </c>
      <c r="F121" s="126"/>
      <c r="G121" s="126"/>
      <c r="H121" s="125"/>
      <c r="I121" s="122"/>
      <c r="J121" s="122"/>
      <c r="K121" s="122"/>
      <c r="L121" s="122"/>
      <c r="M121" s="122"/>
      <c r="N121" s="122"/>
      <c r="O121" s="122"/>
      <c r="P121" s="122"/>
      <c r="Q121" s="122"/>
      <c r="R121" s="122"/>
      <c r="S121" s="122"/>
      <c r="T121" s="122"/>
      <c r="U121" s="122"/>
      <c r="V121" s="122"/>
      <c r="W121" s="122"/>
      <c r="X121" s="122"/>
      <c r="Y121" s="122"/>
      <c r="Z121" s="122"/>
    </row>
    <row r="122" spans="1:26" ht="31" customHeight="1">
      <c r="A122" s="127">
        <v>82</v>
      </c>
      <c r="B122" s="128" t="s">
        <v>663</v>
      </c>
      <c r="C122" s="126">
        <v>58</v>
      </c>
      <c r="D122" s="127" t="s">
        <v>664</v>
      </c>
      <c r="E122" s="127" t="s">
        <v>666</v>
      </c>
      <c r="F122" s="126"/>
      <c r="G122" s="126"/>
      <c r="H122" s="125"/>
      <c r="I122" s="122"/>
      <c r="J122" s="122"/>
      <c r="K122" s="122"/>
      <c r="L122" s="122"/>
      <c r="M122" s="122"/>
      <c r="N122" s="122"/>
      <c r="O122" s="122"/>
      <c r="P122" s="122"/>
      <c r="Q122" s="122"/>
      <c r="R122" s="122"/>
      <c r="S122" s="122"/>
      <c r="T122" s="122"/>
      <c r="U122" s="122"/>
      <c r="V122" s="122"/>
      <c r="W122" s="122"/>
      <c r="X122" s="122"/>
      <c r="Y122" s="122"/>
      <c r="Z122" s="122"/>
    </row>
    <row r="123" spans="1:26" ht="31" customHeight="1">
      <c r="A123" s="127">
        <v>83</v>
      </c>
      <c r="B123" s="128" t="s">
        <v>663</v>
      </c>
      <c r="C123" s="127">
        <v>240</v>
      </c>
      <c r="D123" s="127" t="s">
        <v>664</v>
      </c>
      <c r="E123" s="127" t="s">
        <v>666</v>
      </c>
      <c r="F123" s="123"/>
      <c r="G123" s="123"/>
      <c r="H123" s="123"/>
      <c r="I123" s="122"/>
      <c r="J123" s="122"/>
      <c r="K123" s="122"/>
      <c r="L123" s="122"/>
      <c r="M123" s="122"/>
      <c r="N123" s="122"/>
      <c r="O123" s="122"/>
      <c r="P123" s="122"/>
      <c r="Q123" s="122"/>
      <c r="R123" s="122"/>
      <c r="S123" s="122"/>
      <c r="T123" s="122"/>
      <c r="U123" s="122"/>
      <c r="V123" s="122"/>
      <c r="W123" s="122"/>
      <c r="X123" s="122"/>
      <c r="Y123" s="122"/>
      <c r="Z123" s="122"/>
    </row>
    <row r="124" spans="1:26" ht="31" customHeight="1">
      <c r="A124" s="127">
        <v>84</v>
      </c>
      <c r="B124" s="128" t="s">
        <v>663</v>
      </c>
      <c r="C124" s="127">
        <v>480</v>
      </c>
      <c r="D124" s="127" t="s">
        <v>701</v>
      </c>
      <c r="E124" s="127" t="s">
        <v>666</v>
      </c>
      <c r="F124" s="127"/>
      <c r="G124" s="127"/>
      <c r="H124" s="128"/>
      <c r="I124" s="122"/>
      <c r="J124" s="122"/>
      <c r="K124" s="122"/>
      <c r="L124" s="122"/>
      <c r="M124" s="122"/>
      <c r="N124" s="122"/>
      <c r="O124" s="122"/>
      <c r="P124" s="122"/>
      <c r="Q124" s="122"/>
      <c r="R124" s="122"/>
      <c r="S124" s="122"/>
      <c r="T124" s="122"/>
      <c r="U124" s="122"/>
      <c r="V124" s="122"/>
      <c r="W124" s="122"/>
      <c r="X124" s="122"/>
      <c r="Y124" s="122"/>
      <c r="Z124" s="122"/>
    </row>
    <row r="125" spans="1:26" ht="31" customHeight="1">
      <c r="A125" s="127">
        <v>85</v>
      </c>
      <c r="B125" s="128" t="s">
        <v>663</v>
      </c>
      <c r="C125" s="133">
        <v>865</v>
      </c>
      <c r="D125" s="133" t="s">
        <v>693</v>
      </c>
      <c r="E125" s="127" t="s">
        <v>666</v>
      </c>
      <c r="F125" s="127"/>
      <c r="G125" s="127"/>
      <c r="H125" s="128"/>
      <c r="I125" s="122"/>
      <c r="J125" s="122"/>
      <c r="K125" s="122"/>
      <c r="L125" s="122"/>
      <c r="M125" s="122"/>
      <c r="N125" s="122"/>
      <c r="O125" s="122"/>
      <c r="P125" s="122"/>
      <c r="Q125" s="122"/>
      <c r="R125" s="122"/>
      <c r="S125" s="122"/>
      <c r="T125" s="122"/>
      <c r="U125" s="122"/>
      <c r="V125" s="122"/>
      <c r="W125" s="122"/>
      <c r="X125" s="122"/>
      <c r="Y125" s="122"/>
      <c r="Z125" s="122"/>
    </row>
    <row r="126" spans="1:26" ht="31" customHeight="1">
      <c r="A126" s="127">
        <v>86</v>
      </c>
      <c r="B126" s="128" t="s">
        <v>663</v>
      </c>
      <c r="C126" s="133">
        <v>532.5</v>
      </c>
      <c r="D126" s="133" t="s">
        <v>693</v>
      </c>
      <c r="E126" s="127" t="s">
        <v>666</v>
      </c>
      <c r="F126" s="127"/>
      <c r="G126" s="127"/>
      <c r="H126" s="128"/>
      <c r="I126" s="122"/>
      <c r="J126" s="122"/>
      <c r="K126" s="122"/>
      <c r="L126" s="122"/>
      <c r="M126" s="122"/>
      <c r="N126" s="122"/>
      <c r="O126" s="122"/>
      <c r="P126" s="122"/>
      <c r="Q126" s="122"/>
      <c r="R126" s="122"/>
      <c r="S126" s="122"/>
      <c r="T126" s="122"/>
      <c r="U126" s="122"/>
      <c r="V126" s="122"/>
      <c r="W126" s="122"/>
      <c r="X126" s="122"/>
      <c r="Y126" s="122"/>
      <c r="Z126" s="122"/>
    </row>
    <row r="127" spans="1:26" ht="31" customHeight="1">
      <c r="A127" s="127">
        <v>87</v>
      </c>
      <c r="B127" s="128" t="s">
        <v>663</v>
      </c>
      <c r="C127" s="127">
        <v>51</v>
      </c>
      <c r="D127" s="127" t="s">
        <v>664</v>
      </c>
      <c r="E127" s="127" t="s">
        <v>666</v>
      </c>
      <c r="F127" s="127"/>
      <c r="G127" s="127"/>
      <c r="H127" s="124"/>
      <c r="I127" s="122"/>
      <c r="J127" s="122"/>
      <c r="K127" s="122"/>
      <c r="L127" s="122"/>
      <c r="M127" s="122"/>
      <c r="N127" s="122"/>
      <c r="O127" s="122"/>
      <c r="P127" s="122"/>
      <c r="Q127" s="122"/>
      <c r="R127" s="122"/>
      <c r="S127" s="122"/>
      <c r="T127" s="122"/>
      <c r="U127" s="122"/>
      <c r="V127" s="122"/>
      <c r="W127" s="122"/>
      <c r="X127" s="122"/>
      <c r="Y127" s="122"/>
      <c r="Z127" s="122"/>
    </row>
    <row r="128" spans="1:26" ht="30.6" customHeight="1">
      <c r="A128" s="715" t="s">
        <v>660</v>
      </c>
      <c r="B128" s="715"/>
      <c r="C128" s="715"/>
      <c r="D128" s="715"/>
      <c r="E128" s="715" t="s">
        <v>137</v>
      </c>
      <c r="F128" s="715"/>
      <c r="G128" s="715"/>
      <c r="H128" s="715"/>
      <c r="I128" s="122"/>
      <c r="J128" s="122"/>
      <c r="K128" s="122"/>
      <c r="L128" s="122"/>
      <c r="M128" s="122"/>
      <c r="N128" s="122"/>
      <c r="O128" s="122"/>
      <c r="P128" s="122"/>
      <c r="Q128" s="122"/>
      <c r="R128" s="122"/>
      <c r="S128" s="122"/>
      <c r="T128" s="122"/>
      <c r="U128" s="122"/>
      <c r="V128" s="122"/>
      <c r="W128" s="122"/>
      <c r="X128" s="122"/>
      <c r="Y128" s="122"/>
      <c r="Z128" s="122"/>
    </row>
    <row r="129" spans="1:26" ht="36.75" customHeight="1">
      <c r="A129" s="721" t="s">
        <v>688</v>
      </c>
      <c r="B129" s="719"/>
      <c r="C129" s="719"/>
      <c r="D129" s="719"/>
      <c r="E129" s="719"/>
      <c r="F129" s="719"/>
      <c r="G129" s="719"/>
      <c r="H129" s="719"/>
      <c r="I129" s="122"/>
      <c r="J129" s="122"/>
      <c r="K129" s="122"/>
      <c r="L129" s="122"/>
      <c r="M129" s="122"/>
      <c r="N129" s="122"/>
      <c r="O129" s="122"/>
      <c r="P129" s="122"/>
      <c r="Q129" s="122"/>
      <c r="R129" s="122"/>
      <c r="S129" s="122"/>
      <c r="T129" s="122"/>
      <c r="U129" s="122"/>
      <c r="V129" s="122"/>
      <c r="W129" s="122"/>
      <c r="X129" s="122"/>
      <c r="Y129" s="122"/>
      <c r="Z129" s="122"/>
    </row>
    <row r="130" spans="1:26" ht="30.6" customHeight="1">
      <c r="A130" s="726" t="s">
        <v>687</v>
      </c>
      <c r="B130" s="726"/>
      <c r="C130" s="726"/>
      <c r="D130" s="726"/>
      <c r="E130" s="726"/>
      <c r="F130" s="726"/>
      <c r="G130" s="726"/>
      <c r="H130" s="132" t="s">
        <v>686</v>
      </c>
      <c r="I130" s="122"/>
      <c r="J130" s="122"/>
      <c r="K130" s="122"/>
      <c r="L130" s="122"/>
      <c r="M130" s="122"/>
      <c r="N130" s="122"/>
      <c r="O130" s="122"/>
      <c r="P130" s="122"/>
      <c r="Q130" s="122"/>
      <c r="R130" s="122"/>
      <c r="S130" s="122"/>
      <c r="T130" s="122"/>
      <c r="U130" s="122"/>
      <c r="V130" s="122"/>
      <c r="W130" s="122"/>
      <c r="X130" s="122"/>
      <c r="Y130" s="122"/>
      <c r="Z130" s="122"/>
    </row>
    <row r="131" spans="1:26" ht="30.6" customHeight="1">
      <c r="A131" s="724" t="s">
        <v>685</v>
      </c>
      <c r="B131" s="725"/>
      <c r="C131" s="725"/>
      <c r="D131" s="725"/>
      <c r="E131" s="725"/>
      <c r="F131" s="725"/>
      <c r="G131" s="725"/>
      <c r="H131" s="725"/>
      <c r="I131" s="122"/>
      <c r="J131" s="122"/>
      <c r="K131" s="122"/>
      <c r="L131" s="122"/>
      <c r="M131" s="122"/>
      <c r="N131" s="122"/>
      <c r="O131" s="122"/>
      <c r="P131" s="122"/>
      <c r="Q131" s="122"/>
      <c r="R131" s="122"/>
      <c r="S131" s="122"/>
      <c r="T131" s="122"/>
      <c r="U131" s="122"/>
      <c r="V131" s="122"/>
      <c r="W131" s="122"/>
      <c r="X131" s="122"/>
      <c r="Y131" s="122"/>
      <c r="Z131" s="122"/>
    </row>
    <row r="132" spans="1:26" ht="30.6" customHeight="1">
      <c r="A132" s="715" t="s">
        <v>72</v>
      </c>
      <c r="B132" s="719"/>
      <c r="C132" s="715" t="s">
        <v>684</v>
      </c>
      <c r="D132" s="715"/>
      <c r="E132" s="715"/>
      <c r="F132" s="125" t="s">
        <v>49</v>
      </c>
      <c r="G132" s="716"/>
      <c r="H132" s="716"/>
      <c r="I132" s="122"/>
      <c r="J132" s="122"/>
      <c r="K132" s="122"/>
      <c r="L132" s="122"/>
      <c r="M132" s="122"/>
      <c r="N132" s="122"/>
      <c r="O132" s="122"/>
      <c r="P132" s="122"/>
      <c r="Q132" s="122"/>
      <c r="R132" s="122"/>
      <c r="S132" s="122"/>
      <c r="T132" s="122"/>
      <c r="U132" s="122"/>
      <c r="V132" s="122"/>
      <c r="W132" s="122"/>
      <c r="X132" s="122"/>
      <c r="Y132" s="122"/>
      <c r="Z132" s="122"/>
    </row>
    <row r="133" spans="1:26" ht="30.6" customHeight="1">
      <c r="A133" s="715" t="s">
        <v>55</v>
      </c>
      <c r="B133" s="719"/>
      <c r="C133" s="715" t="s">
        <v>683</v>
      </c>
      <c r="D133" s="715"/>
      <c r="E133" s="715"/>
      <c r="F133" s="125" t="s">
        <v>680</v>
      </c>
      <c r="G133" s="717"/>
      <c r="H133" s="717"/>
      <c r="I133" s="122"/>
      <c r="J133" s="122"/>
      <c r="K133" s="122"/>
      <c r="L133" s="122"/>
      <c r="M133" s="122"/>
      <c r="N133" s="122"/>
      <c r="O133" s="122"/>
      <c r="P133" s="122"/>
      <c r="Q133" s="122"/>
      <c r="R133" s="122"/>
      <c r="S133" s="122"/>
      <c r="T133" s="122"/>
      <c r="U133" s="122"/>
      <c r="V133" s="122"/>
      <c r="W133" s="122"/>
      <c r="X133" s="122"/>
      <c r="Y133" s="122"/>
      <c r="Z133" s="122"/>
    </row>
    <row r="134" spans="1:26" ht="30.6" customHeight="1">
      <c r="A134" s="715" t="s">
        <v>682</v>
      </c>
      <c r="B134" s="719"/>
      <c r="C134" s="718" t="s">
        <v>681</v>
      </c>
      <c r="D134" s="718"/>
      <c r="E134" s="718"/>
      <c r="F134" s="131"/>
      <c r="G134" s="720"/>
      <c r="H134" s="720"/>
      <c r="I134" s="122"/>
      <c r="J134" s="122"/>
      <c r="K134" s="122"/>
      <c r="L134" s="122"/>
      <c r="M134" s="122"/>
      <c r="N134" s="122"/>
      <c r="O134" s="122"/>
      <c r="P134" s="122"/>
      <c r="Q134" s="122"/>
      <c r="R134" s="122"/>
      <c r="S134" s="122"/>
      <c r="T134" s="122"/>
      <c r="U134" s="122"/>
      <c r="V134" s="122"/>
      <c r="W134" s="122"/>
      <c r="X134" s="122"/>
      <c r="Y134" s="122"/>
      <c r="Z134" s="122"/>
    </row>
    <row r="135" spans="1:26" ht="30.6" customHeight="1">
      <c r="A135" s="713" t="s">
        <v>680</v>
      </c>
      <c r="B135" s="714" t="s">
        <v>679</v>
      </c>
      <c r="C135" s="713" t="s">
        <v>678</v>
      </c>
      <c r="D135" s="719"/>
      <c r="E135" s="714" t="s">
        <v>677</v>
      </c>
      <c r="F135" s="714" t="s">
        <v>676</v>
      </c>
      <c r="G135" s="714" t="s">
        <v>675</v>
      </c>
      <c r="H135" s="713" t="s">
        <v>4</v>
      </c>
      <c r="I135" s="122"/>
      <c r="J135" s="122"/>
      <c r="K135" s="122"/>
      <c r="L135" s="122"/>
      <c r="M135" s="122"/>
      <c r="N135" s="122"/>
      <c r="O135" s="122"/>
      <c r="P135" s="122"/>
      <c r="Q135" s="122"/>
      <c r="R135" s="122"/>
      <c r="S135" s="122"/>
      <c r="T135" s="122"/>
      <c r="U135" s="122"/>
      <c r="V135" s="122"/>
      <c r="W135" s="122"/>
      <c r="X135" s="122"/>
      <c r="Y135" s="122"/>
      <c r="Z135" s="122"/>
    </row>
    <row r="136" spans="1:26" ht="30.6" customHeight="1">
      <c r="A136" s="719"/>
      <c r="B136" s="719"/>
      <c r="C136" s="126" t="s">
        <v>674</v>
      </c>
      <c r="D136" s="126" t="s">
        <v>673</v>
      </c>
      <c r="E136" s="719"/>
      <c r="F136" s="719"/>
      <c r="G136" s="719"/>
      <c r="H136" s="719"/>
      <c r="I136" s="122"/>
      <c r="J136" s="122"/>
      <c r="K136" s="122"/>
      <c r="L136" s="122"/>
      <c r="M136" s="122"/>
      <c r="N136" s="122"/>
      <c r="O136" s="122"/>
      <c r="P136" s="122"/>
      <c r="Q136" s="122"/>
      <c r="R136" s="122"/>
      <c r="S136" s="122"/>
      <c r="T136" s="122"/>
      <c r="U136" s="122"/>
      <c r="V136" s="122"/>
      <c r="W136" s="122"/>
      <c r="X136" s="122"/>
      <c r="Y136" s="122"/>
      <c r="Z136" s="122"/>
    </row>
    <row r="137" spans="1:26" ht="31" customHeight="1">
      <c r="A137" s="127">
        <v>88</v>
      </c>
      <c r="B137" s="128" t="s">
        <v>663</v>
      </c>
      <c r="C137" s="130">
        <v>594</v>
      </c>
      <c r="D137" s="127" t="s">
        <v>695</v>
      </c>
      <c r="E137" s="127" t="s">
        <v>666</v>
      </c>
      <c r="F137" s="127"/>
      <c r="G137" s="127"/>
      <c r="H137" s="128"/>
      <c r="I137" s="122"/>
      <c r="J137" s="122"/>
      <c r="K137" s="122"/>
      <c r="L137" s="122"/>
      <c r="M137" s="122"/>
      <c r="N137" s="122"/>
      <c r="O137" s="122"/>
      <c r="P137" s="122"/>
      <c r="Q137" s="122"/>
      <c r="R137" s="122"/>
      <c r="S137" s="122"/>
      <c r="T137" s="122"/>
      <c r="U137" s="122"/>
      <c r="V137" s="122"/>
      <c r="W137" s="122"/>
      <c r="X137" s="122"/>
      <c r="Y137" s="122"/>
      <c r="Z137" s="122"/>
    </row>
    <row r="138" spans="1:26" ht="31" customHeight="1">
      <c r="A138" s="127">
        <v>89</v>
      </c>
      <c r="B138" s="128" t="s">
        <v>663</v>
      </c>
      <c r="C138" s="127">
        <v>1380.5</v>
      </c>
      <c r="D138" s="127" t="s">
        <v>700</v>
      </c>
      <c r="E138" s="127" t="s">
        <v>666</v>
      </c>
      <c r="F138" s="127"/>
      <c r="G138" s="127"/>
      <c r="H138" s="128"/>
      <c r="I138" s="122"/>
      <c r="J138" s="122"/>
      <c r="K138" s="122"/>
      <c r="L138" s="122"/>
      <c r="M138" s="122"/>
      <c r="N138" s="122"/>
      <c r="O138" s="122"/>
      <c r="P138" s="122"/>
      <c r="Q138" s="122"/>
      <c r="R138" s="122"/>
      <c r="S138" s="122"/>
      <c r="T138" s="122"/>
      <c r="U138" s="122"/>
      <c r="V138" s="122"/>
      <c r="W138" s="122"/>
      <c r="X138" s="122"/>
      <c r="Y138" s="122"/>
      <c r="Z138" s="122"/>
    </row>
    <row r="139" spans="1:26" ht="31" customHeight="1">
      <c r="A139" s="127">
        <v>90</v>
      </c>
      <c r="B139" s="128" t="s">
        <v>663</v>
      </c>
      <c r="C139" s="127">
        <v>100</v>
      </c>
      <c r="D139" s="127" t="s">
        <v>664</v>
      </c>
      <c r="E139" s="127" t="s">
        <v>666</v>
      </c>
      <c r="F139" s="127"/>
      <c r="G139" s="127"/>
      <c r="H139" s="128"/>
      <c r="I139" s="122"/>
      <c r="J139" s="122"/>
      <c r="K139" s="122"/>
      <c r="L139" s="122"/>
      <c r="M139" s="122"/>
      <c r="N139" s="122"/>
      <c r="O139" s="122"/>
      <c r="P139" s="122"/>
      <c r="Q139" s="122"/>
      <c r="R139" s="122"/>
      <c r="S139" s="122"/>
      <c r="T139" s="122"/>
      <c r="U139" s="122"/>
      <c r="V139" s="122"/>
      <c r="W139" s="122"/>
      <c r="X139" s="122"/>
      <c r="Y139" s="122"/>
      <c r="Z139" s="122"/>
    </row>
    <row r="140" spans="1:26" ht="31" customHeight="1">
      <c r="A140" s="127">
        <v>91</v>
      </c>
      <c r="B140" s="128" t="s">
        <v>663</v>
      </c>
      <c r="C140" s="127">
        <v>75</v>
      </c>
      <c r="D140" s="127" t="s">
        <v>664</v>
      </c>
      <c r="E140" s="127" t="s">
        <v>666</v>
      </c>
      <c r="F140" s="127"/>
      <c r="G140" s="127"/>
      <c r="H140" s="128"/>
      <c r="I140" s="122"/>
      <c r="J140" s="122"/>
      <c r="K140" s="122"/>
      <c r="L140" s="122"/>
      <c r="M140" s="122"/>
      <c r="N140" s="122"/>
      <c r="O140" s="122"/>
      <c r="P140" s="122"/>
      <c r="Q140" s="122"/>
      <c r="R140" s="122"/>
      <c r="S140" s="122"/>
      <c r="T140" s="122"/>
      <c r="U140" s="122"/>
      <c r="V140" s="122"/>
      <c r="W140" s="122"/>
      <c r="X140" s="122"/>
      <c r="Y140" s="122"/>
      <c r="Z140" s="122"/>
    </row>
    <row r="141" spans="1:26" ht="31" customHeight="1">
      <c r="A141" s="127">
        <v>92</v>
      </c>
      <c r="B141" s="128" t="s">
        <v>663</v>
      </c>
      <c r="C141" s="127">
        <v>32.5</v>
      </c>
      <c r="D141" s="127" t="s">
        <v>664</v>
      </c>
      <c r="E141" s="127" t="s">
        <v>666</v>
      </c>
      <c r="F141" s="127"/>
      <c r="G141" s="127"/>
      <c r="H141" s="128"/>
      <c r="I141" s="122"/>
      <c r="J141" s="122"/>
      <c r="K141" s="122"/>
      <c r="L141" s="122"/>
      <c r="M141" s="122"/>
      <c r="N141" s="122"/>
      <c r="O141" s="122"/>
      <c r="P141" s="122"/>
      <c r="Q141" s="122"/>
      <c r="R141" s="122"/>
      <c r="S141" s="122"/>
      <c r="T141" s="122"/>
      <c r="U141" s="122"/>
      <c r="V141" s="122"/>
      <c r="W141" s="122"/>
      <c r="X141" s="122"/>
      <c r="Y141" s="122"/>
      <c r="Z141" s="122"/>
    </row>
    <row r="142" spans="1:26" ht="31" customHeight="1">
      <c r="A142" s="127">
        <v>93</v>
      </c>
      <c r="B142" s="128" t="s">
        <v>663</v>
      </c>
      <c r="C142" s="127">
        <v>232</v>
      </c>
      <c r="D142" s="127" t="s">
        <v>695</v>
      </c>
      <c r="E142" s="127" t="s">
        <v>666</v>
      </c>
      <c r="F142" s="127"/>
      <c r="G142" s="127"/>
      <c r="H142" s="128"/>
      <c r="I142" s="122"/>
      <c r="J142" s="122"/>
      <c r="K142" s="122"/>
      <c r="L142" s="122"/>
      <c r="M142" s="122"/>
      <c r="N142" s="122"/>
      <c r="O142" s="122"/>
      <c r="P142" s="122"/>
      <c r="Q142" s="122"/>
      <c r="R142" s="122"/>
      <c r="S142" s="122"/>
      <c r="T142" s="122"/>
      <c r="U142" s="122"/>
      <c r="V142" s="122"/>
      <c r="W142" s="122"/>
      <c r="X142" s="122"/>
      <c r="Y142" s="122"/>
      <c r="Z142" s="122"/>
    </row>
    <row r="143" spans="1:26" ht="31" customHeight="1">
      <c r="A143" s="127">
        <v>94</v>
      </c>
      <c r="B143" s="128" t="s">
        <v>663</v>
      </c>
      <c r="C143" s="127">
        <v>100</v>
      </c>
      <c r="D143" s="127" t="s">
        <v>664</v>
      </c>
      <c r="E143" s="127" t="s">
        <v>666</v>
      </c>
      <c r="F143" s="123"/>
      <c r="G143" s="123"/>
      <c r="H143" s="123"/>
      <c r="I143" s="122"/>
      <c r="J143" s="122"/>
      <c r="K143" s="122"/>
      <c r="L143" s="122"/>
      <c r="M143" s="122"/>
      <c r="N143" s="122"/>
      <c r="O143" s="122"/>
      <c r="P143" s="122"/>
      <c r="Q143" s="122"/>
      <c r="R143" s="122"/>
      <c r="S143" s="122"/>
      <c r="T143" s="122"/>
      <c r="U143" s="122"/>
      <c r="V143" s="122"/>
      <c r="W143" s="122"/>
      <c r="X143" s="122"/>
      <c r="Y143" s="122"/>
      <c r="Z143" s="122"/>
    </row>
    <row r="144" spans="1:26" ht="31" customHeight="1">
      <c r="A144" s="127">
        <v>95</v>
      </c>
      <c r="B144" s="128" t="s">
        <v>663</v>
      </c>
      <c r="C144" s="127">
        <v>10</v>
      </c>
      <c r="D144" s="127" t="s">
        <v>662</v>
      </c>
      <c r="E144" s="127" t="s">
        <v>666</v>
      </c>
      <c r="F144" s="127"/>
      <c r="G144" s="127"/>
      <c r="H144" s="128"/>
      <c r="I144" s="122"/>
      <c r="J144" s="122"/>
      <c r="K144" s="122"/>
      <c r="L144" s="122"/>
      <c r="M144" s="122"/>
      <c r="N144" s="122"/>
      <c r="O144" s="122"/>
      <c r="P144" s="122"/>
      <c r="Q144" s="122"/>
      <c r="R144" s="122"/>
      <c r="S144" s="122"/>
      <c r="T144" s="122"/>
      <c r="U144" s="122"/>
      <c r="V144" s="122"/>
      <c r="W144" s="122"/>
      <c r="X144" s="122"/>
      <c r="Y144" s="122"/>
      <c r="Z144" s="122"/>
    </row>
    <row r="145" spans="1:26" ht="31" customHeight="1">
      <c r="A145" s="127">
        <v>96</v>
      </c>
      <c r="B145" s="128" t="s">
        <v>663</v>
      </c>
      <c r="C145" s="127">
        <v>1155</v>
      </c>
      <c r="D145" s="127" t="s">
        <v>700</v>
      </c>
      <c r="E145" s="127" t="s">
        <v>666</v>
      </c>
      <c r="F145" s="127"/>
      <c r="G145" s="127"/>
      <c r="H145" s="128"/>
      <c r="I145" s="122"/>
      <c r="J145" s="122"/>
      <c r="K145" s="122"/>
      <c r="L145" s="122"/>
      <c r="M145" s="122"/>
      <c r="N145" s="122"/>
      <c r="O145" s="122"/>
      <c r="P145" s="122"/>
      <c r="Q145" s="122"/>
      <c r="R145" s="122"/>
      <c r="S145" s="122"/>
      <c r="T145" s="122"/>
      <c r="U145" s="122"/>
      <c r="V145" s="122"/>
      <c r="W145" s="122"/>
      <c r="X145" s="122"/>
      <c r="Y145" s="122"/>
      <c r="Z145" s="122"/>
    </row>
    <row r="146" spans="1:26" ht="31" customHeight="1">
      <c r="A146" s="127">
        <v>97</v>
      </c>
      <c r="B146" s="128" t="s">
        <v>663</v>
      </c>
      <c r="C146" s="127">
        <v>525</v>
      </c>
      <c r="D146" s="127" t="s">
        <v>695</v>
      </c>
      <c r="E146" s="127" t="s">
        <v>666</v>
      </c>
      <c r="F146" s="127"/>
      <c r="G146" s="127"/>
      <c r="H146" s="124"/>
      <c r="I146" s="122"/>
      <c r="J146" s="122"/>
      <c r="K146" s="122"/>
      <c r="L146" s="122"/>
      <c r="M146" s="122"/>
      <c r="N146" s="122"/>
      <c r="O146" s="122"/>
      <c r="P146" s="122"/>
      <c r="Q146" s="122"/>
      <c r="R146" s="122"/>
      <c r="S146" s="122"/>
      <c r="T146" s="122"/>
      <c r="U146" s="122"/>
      <c r="V146" s="122"/>
      <c r="W146" s="122"/>
      <c r="X146" s="122"/>
      <c r="Y146" s="122"/>
      <c r="Z146" s="122"/>
    </row>
    <row r="147" spans="1:26" ht="31" customHeight="1">
      <c r="A147" s="127">
        <v>98</v>
      </c>
      <c r="B147" s="128" t="s">
        <v>663</v>
      </c>
      <c r="C147" s="127">
        <v>810</v>
      </c>
      <c r="D147" s="127" t="s">
        <v>695</v>
      </c>
      <c r="E147" s="127" t="s">
        <v>666</v>
      </c>
      <c r="F147" s="127"/>
      <c r="G147" s="127"/>
      <c r="H147" s="128"/>
      <c r="I147" s="122"/>
      <c r="J147" s="122"/>
      <c r="K147" s="122"/>
      <c r="L147" s="122"/>
      <c r="M147" s="122"/>
      <c r="N147" s="122"/>
      <c r="O147" s="122"/>
      <c r="P147" s="122"/>
      <c r="Q147" s="122"/>
      <c r="R147" s="122"/>
      <c r="S147" s="122"/>
      <c r="T147" s="122"/>
      <c r="U147" s="122"/>
      <c r="V147" s="122"/>
      <c r="W147" s="122"/>
      <c r="X147" s="122"/>
      <c r="Y147" s="122"/>
      <c r="Z147" s="122"/>
    </row>
    <row r="148" spans="1:26" ht="31" customHeight="1">
      <c r="A148" s="127">
        <v>99</v>
      </c>
      <c r="B148" s="128" t="s">
        <v>663</v>
      </c>
      <c r="C148" s="126">
        <v>155</v>
      </c>
      <c r="D148" s="127" t="s">
        <v>664</v>
      </c>
      <c r="E148" s="127" t="s">
        <v>666</v>
      </c>
      <c r="F148" s="126"/>
      <c r="G148" s="126"/>
      <c r="H148" s="125"/>
      <c r="I148" s="122"/>
      <c r="J148" s="122"/>
      <c r="K148" s="122"/>
      <c r="L148" s="122"/>
      <c r="M148" s="122"/>
      <c r="N148" s="122"/>
      <c r="O148" s="122"/>
      <c r="P148" s="122"/>
      <c r="Q148" s="122"/>
      <c r="R148" s="122"/>
      <c r="S148" s="122"/>
      <c r="T148" s="122"/>
      <c r="U148" s="122"/>
      <c r="V148" s="122"/>
      <c r="W148" s="122"/>
      <c r="X148" s="122"/>
      <c r="Y148" s="122"/>
      <c r="Z148" s="122"/>
    </row>
    <row r="149" spans="1:26" ht="31" customHeight="1">
      <c r="A149" s="127">
        <v>100</v>
      </c>
      <c r="B149" s="128" t="s">
        <v>663</v>
      </c>
      <c r="C149" s="126">
        <v>161.5</v>
      </c>
      <c r="D149" s="127" t="s">
        <v>664</v>
      </c>
      <c r="E149" s="127" t="s">
        <v>666</v>
      </c>
      <c r="F149" s="126"/>
      <c r="G149" s="126"/>
      <c r="H149" s="125"/>
      <c r="I149" s="122"/>
      <c r="J149" s="122"/>
      <c r="K149" s="122"/>
      <c r="L149" s="122"/>
      <c r="M149" s="122"/>
      <c r="N149" s="122"/>
      <c r="O149" s="122"/>
      <c r="P149" s="122"/>
      <c r="Q149" s="122"/>
      <c r="R149" s="122"/>
      <c r="S149" s="122"/>
      <c r="T149" s="122"/>
      <c r="U149" s="122"/>
      <c r="V149" s="122"/>
      <c r="W149" s="122"/>
      <c r="X149" s="122"/>
      <c r="Y149" s="122"/>
      <c r="Z149" s="122"/>
    </row>
    <row r="150" spans="1:26" ht="31" customHeight="1">
      <c r="A150" s="127">
        <v>101</v>
      </c>
      <c r="B150" s="128" t="s">
        <v>663</v>
      </c>
      <c r="C150" s="126">
        <v>12.5</v>
      </c>
      <c r="D150" s="127" t="s">
        <v>662</v>
      </c>
      <c r="E150" s="127" t="s">
        <v>666</v>
      </c>
      <c r="F150" s="126"/>
      <c r="G150" s="126"/>
      <c r="H150" s="125"/>
      <c r="I150" s="122"/>
      <c r="J150" s="122"/>
      <c r="K150" s="122"/>
      <c r="L150" s="122"/>
      <c r="M150" s="122"/>
      <c r="N150" s="122"/>
      <c r="O150" s="122"/>
      <c r="P150" s="122"/>
      <c r="Q150" s="122"/>
      <c r="R150" s="122"/>
      <c r="S150" s="122"/>
      <c r="T150" s="122"/>
      <c r="U150" s="122"/>
      <c r="V150" s="122"/>
      <c r="W150" s="122"/>
      <c r="X150" s="122"/>
      <c r="Y150" s="122"/>
      <c r="Z150" s="122"/>
    </row>
    <row r="151" spans="1:26" ht="31" customHeight="1">
      <c r="A151" s="127">
        <v>102</v>
      </c>
      <c r="B151" s="128" t="s">
        <v>663</v>
      </c>
      <c r="C151" s="126">
        <v>25</v>
      </c>
      <c r="D151" s="127" t="s">
        <v>662</v>
      </c>
      <c r="E151" s="127" t="s">
        <v>666</v>
      </c>
      <c r="F151" s="126"/>
      <c r="G151" s="126"/>
      <c r="H151" s="125"/>
      <c r="I151" s="122"/>
      <c r="J151" s="122"/>
      <c r="K151" s="122"/>
      <c r="L151" s="122"/>
      <c r="M151" s="122"/>
      <c r="N151" s="122"/>
      <c r="O151" s="122"/>
      <c r="P151" s="122"/>
      <c r="Q151" s="122"/>
      <c r="R151" s="122"/>
      <c r="S151" s="122"/>
      <c r="T151" s="122"/>
      <c r="U151" s="122"/>
      <c r="V151" s="122"/>
      <c r="W151" s="122"/>
      <c r="X151" s="122"/>
      <c r="Y151" s="122"/>
      <c r="Z151" s="122"/>
    </row>
    <row r="152" spans="1:26" ht="31" customHeight="1">
      <c r="A152" s="127">
        <v>103</v>
      </c>
      <c r="B152" s="128" t="s">
        <v>663</v>
      </c>
      <c r="C152" s="126">
        <v>240</v>
      </c>
      <c r="D152" s="127" t="s">
        <v>664</v>
      </c>
      <c r="E152" s="127" t="s">
        <v>666</v>
      </c>
      <c r="F152" s="126"/>
      <c r="G152" s="126"/>
      <c r="H152" s="125"/>
      <c r="I152" s="122"/>
      <c r="J152" s="122"/>
      <c r="K152" s="122"/>
      <c r="L152" s="122"/>
      <c r="M152" s="122"/>
      <c r="N152" s="122"/>
      <c r="O152" s="122"/>
      <c r="P152" s="122"/>
      <c r="Q152" s="122"/>
      <c r="R152" s="122"/>
      <c r="S152" s="122"/>
      <c r="T152" s="122"/>
      <c r="U152" s="122"/>
      <c r="V152" s="122"/>
      <c r="W152" s="122"/>
      <c r="X152" s="122"/>
      <c r="Y152" s="122"/>
      <c r="Z152" s="122"/>
    </row>
    <row r="153" spans="1:26" ht="31" customHeight="1">
      <c r="A153" s="126">
        <v>104</v>
      </c>
      <c r="B153" s="128" t="s">
        <v>663</v>
      </c>
      <c r="C153" s="127">
        <v>480</v>
      </c>
      <c r="D153" s="127" t="s">
        <v>695</v>
      </c>
      <c r="E153" s="127" t="s">
        <v>666</v>
      </c>
      <c r="F153" s="123"/>
      <c r="G153" s="123"/>
      <c r="H153" s="123"/>
      <c r="I153" s="122"/>
      <c r="J153" s="122"/>
      <c r="K153" s="122"/>
      <c r="L153" s="122"/>
      <c r="M153" s="122"/>
      <c r="N153" s="122"/>
      <c r="O153" s="122"/>
      <c r="P153" s="122"/>
      <c r="Q153" s="122"/>
      <c r="R153" s="122"/>
      <c r="S153" s="122"/>
      <c r="T153" s="122"/>
      <c r="U153" s="122"/>
      <c r="V153" s="122"/>
      <c r="W153" s="122"/>
      <c r="X153" s="122"/>
      <c r="Y153" s="122"/>
      <c r="Z153" s="122"/>
    </row>
    <row r="154" spans="1:26" ht="31" customHeight="1">
      <c r="A154" s="126">
        <v>105</v>
      </c>
      <c r="B154" s="128" t="s">
        <v>663</v>
      </c>
      <c r="C154" s="133">
        <v>1132</v>
      </c>
      <c r="D154" s="133" t="s">
        <v>662</v>
      </c>
      <c r="E154" s="127" t="s">
        <v>666</v>
      </c>
      <c r="F154" s="127"/>
      <c r="G154" s="127"/>
      <c r="H154" s="128"/>
      <c r="I154" s="122"/>
      <c r="J154" s="122"/>
      <c r="K154" s="122"/>
      <c r="L154" s="122"/>
      <c r="M154" s="122"/>
      <c r="N154" s="122"/>
      <c r="O154" s="122"/>
      <c r="P154" s="122"/>
      <c r="Q154" s="122"/>
      <c r="R154" s="122"/>
      <c r="S154" s="122"/>
      <c r="T154" s="122"/>
      <c r="U154" s="122"/>
      <c r="V154" s="122"/>
      <c r="W154" s="122"/>
      <c r="X154" s="122"/>
      <c r="Y154" s="122"/>
      <c r="Z154" s="122"/>
    </row>
    <row r="155" spans="1:26" ht="31" customHeight="1">
      <c r="A155" s="126">
        <v>106</v>
      </c>
      <c r="B155" s="128" t="s">
        <v>663</v>
      </c>
      <c r="C155" s="133">
        <v>2</v>
      </c>
      <c r="D155" s="133" t="s">
        <v>662</v>
      </c>
      <c r="E155" s="127" t="s">
        <v>666</v>
      </c>
      <c r="F155" s="127"/>
      <c r="G155" s="127"/>
      <c r="H155" s="128"/>
      <c r="I155" s="122"/>
      <c r="J155" s="122"/>
      <c r="K155" s="122"/>
      <c r="L155" s="122"/>
      <c r="M155" s="122"/>
      <c r="N155" s="122"/>
      <c r="O155" s="122"/>
      <c r="P155" s="122"/>
      <c r="Q155" s="122"/>
      <c r="R155" s="122"/>
      <c r="S155" s="122"/>
      <c r="T155" s="122"/>
      <c r="U155" s="122"/>
      <c r="V155" s="122"/>
      <c r="W155" s="122"/>
      <c r="X155" s="122"/>
      <c r="Y155" s="122"/>
      <c r="Z155" s="122"/>
    </row>
    <row r="156" spans="1:26" ht="31" customHeight="1">
      <c r="A156" s="126">
        <v>107</v>
      </c>
      <c r="B156" s="128" t="s">
        <v>663</v>
      </c>
      <c r="C156" s="127">
        <v>219</v>
      </c>
      <c r="D156" s="127" t="s">
        <v>664</v>
      </c>
      <c r="E156" s="127" t="s">
        <v>666</v>
      </c>
      <c r="F156" s="127"/>
      <c r="G156" s="127"/>
      <c r="H156" s="128"/>
      <c r="I156" s="122"/>
      <c r="J156" s="122"/>
      <c r="K156" s="122"/>
      <c r="L156" s="122"/>
      <c r="M156" s="122"/>
      <c r="N156" s="122"/>
      <c r="O156" s="122"/>
      <c r="P156" s="122"/>
      <c r="Q156" s="122"/>
      <c r="R156" s="122"/>
      <c r="S156" s="122"/>
      <c r="T156" s="122"/>
      <c r="U156" s="122"/>
      <c r="V156" s="122"/>
      <c r="W156" s="122"/>
      <c r="X156" s="122"/>
      <c r="Y156" s="122"/>
      <c r="Z156" s="122"/>
    </row>
    <row r="157" spans="1:26" ht="31" customHeight="1">
      <c r="A157" s="126">
        <v>108</v>
      </c>
      <c r="B157" s="128" t="s">
        <v>663</v>
      </c>
      <c r="C157" s="127">
        <v>317</v>
      </c>
      <c r="D157" s="127" t="s">
        <v>664</v>
      </c>
      <c r="E157" s="127" t="s">
        <v>666</v>
      </c>
      <c r="F157" s="127"/>
      <c r="G157" s="127"/>
      <c r="H157" s="124"/>
      <c r="I157" s="122"/>
      <c r="J157" s="122"/>
      <c r="K157" s="122"/>
      <c r="L157" s="122"/>
      <c r="M157" s="122"/>
      <c r="N157" s="122"/>
      <c r="O157" s="122"/>
      <c r="P157" s="122"/>
      <c r="Q157" s="122"/>
      <c r="R157" s="122"/>
      <c r="S157" s="122"/>
      <c r="T157" s="122"/>
      <c r="U157" s="122"/>
      <c r="V157" s="122"/>
      <c r="W157" s="122"/>
      <c r="X157" s="122"/>
      <c r="Y157" s="122"/>
      <c r="Z157" s="122"/>
    </row>
    <row r="158" spans="1:26" ht="30.6" customHeight="1">
      <c r="A158" s="715" t="s">
        <v>660</v>
      </c>
      <c r="B158" s="715"/>
      <c r="C158" s="715"/>
      <c r="D158" s="715"/>
      <c r="E158" s="715" t="s">
        <v>137</v>
      </c>
      <c r="F158" s="715"/>
      <c r="G158" s="715"/>
      <c r="H158" s="715"/>
      <c r="I158" s="122"/>
      <c r="J158" s="122"/>
      <c r="K158" s="122"/>
      <c r="L158" s="122"/>
      <c r="M158" s="122"/>
      <c r="N158" s="122"/>
      <c r="O158" s="122"/>
      <c r="P158" s="122"/>
      <c r="Q158" s="122"/>
      <c r="R158" s="122"/>
      <c r="S158" s="122"/>
      <c r="T158" s="122"/>
      <c r="U158" s="122"/>
      <c r="V158" s="122"/>
      <c r="W158" s="122"/>
      <c r="X158" s="122"/>
      <c r="Y158" s="122"/>
      <c r="Z158" s="122"/>
    </row>
    <row r="159" spans="1:26" ht="38.25" customHeight="1">
      <c r="A159" s="721" t="s">
        <v>688</v>
      </c>
      <c r="B159" s="719"/>
      <c r="C159" s="719"/>
      <c r="D159" s="719"/>
      <c r="E159" s="719"/>
      <c r="F159" s="719"/>
      <c r="G159" s="719"/>
      <c r="H159" s="719"/>
      <c r="I159" s="122"/>
      <c r="J159" s="122"/>
      <c r="K159" s="122"/>
      <c r="L159" s="122"/>
      <c r="M159" s="122"/>
      <c r="N159" s="122"/>
      <c r="O159" s="122"/>
      <c r="P159" s="122"/>
      <c r="Q159" s="122"/>
      <c r="R159" s="122"/>
      <c r="S159" s="122"/>
      <c r="T159" s="122"/>
      <c r="U159" s="122"/>
      <c r="V159" s="122"/>
      <c r="W159" s="122"/>
      <c r="X159" s="122"/>
      <c r="Y159" s="122"/>
      <c r="Z159" s="122"/>
    </row>
    <row r="160" spans="1:26" ht="30.6" customHeight="1">
      <c r="A160" s="726" t="s">
        <v>687</v>
      </c>
      <c r="B160" s="726"/>
      <c r="C160" s="726"/>
      <c r="D160" s="726"/>
      <c r="E160" s="726"/>
      <c r="F160" s="726"/>
      <c r="G160" s="726"/>
      <c r="H160" s="132" t="s">
        <v>686</v>
      </c>
      <c r="I160" s="122"/>
      <c r="J160" s="122"/>
      <c r="K160" s="122"/>
      <c r="L160" s="122"/>
      <c r="M160" s="122"/>
      <c r="N160" s="122"/>
      <c r="O160" s="122"/>
      <c r="P160" s="122"/>
      <c r="Q160" s="122"/>
      <c r="R160" s="122"/>
      <c r="S160" s="122"/>
      <c r="T160" s="122"/>
      <c r="U160" s="122"/>
      <c r="V160" s="122"/>
      <c r="W160" s="122"/>
      <c r="X160" s="122"/>
      <c r="Y160" s="122"/>
      <c r="Z160" s="122"/>
    </row>
    <row r="161" spans="1:26" ht="30.6" customHeight="1">
      <c r="A161" s="724" t="s">
        <v>685</v>
      </c>
      <c r="B161" s="725"/>
      <c r="C161" s="725"/>
      <c r="D161" s="725"/>
      <c r="E161" s="725"/>
      <c r="F161" s="725"/>
      <c r="G161" s="725"/>
      <c r="H161" s="725"/>
      <c r="I161" s="122"/>
      <c r="J161" s="122"/>
      <c r="K161" s="122"/>
      <c r="L161" s="122"/>
      <c r="M161" s="122"/>
      <c r="N161" s="122"/>
      <c r="O161" s="122"/>
      <c r="P161" s="122"/>
      <c r="Q161" s="122"/>
      <c r="R161" s="122"/>
      <c r="S161" s="122"/>
      <c r="T161" s="122"/>
      <c r="U161" s="122"/>
      <c r="V161" s="122"/>
      <c r="W161" s="122"/>
      <c r="X161" s="122"/>
      <c r="Y161" s="122"/>
      <c r="Z161" s="122"/>
    </row>
    <row r="162" spans="1:26" ht="30.6" customHeight="1">
      <c r="A162" s="715" t="s">
        <v>72</v>
      </c>
      <c r="B162" s="719"/>
      <c r="C162" s="715" t="s">
        <v>684</v>
      </c>
      <c r="D162" s="715"/>
      <c r="E162" s="715"/>
      <c r="F162" s="125" t="s">
        <v>49</v>
      </c>
      <c r="G162" s="716"/>
      <c r="H162" s="716"/>
      <c r="I162" s="122"/>
      <c r="J162" s="122"/>
      <c r="K162" s="122"/>
      <c r="L162" s="122"/>
      <c r="M162" s="122"/>
      <c r="N162" s="122"/>
      <c r="O162" s="122"/>
      <c r="P162" s="122"/>
      <c r="Q162" s="122"/>
      <c r="R162" s="122"/>
      <c r="S162" s="122"/>
      <c r="T162" s="122"/>
      <c r="U162" s="122"/>
      <c r="V162" s="122"/>
      <c r="W162" s="122"/>
      <c r="X162" s="122"/>
      <c r="Y162" s="122"/>
      <c r="Z162" s="122"/>
    </row>
    <row r="163" spans="1:26" ht="30.6" customHeight="1">
      <c r="A163" s="715" t="s">
        <v>55</v>
      </c>
      <c r="B163" s="719"/>
      <c r="C163" s="715" t="s">
        <v>683</v>
      </c>
      <c r="D163" s="715"/>
      <c r="E163" s="715"/>
      <c r="F163" s="125" t="s">
        <v>680</v>
      </c>
      <c r="G163" s="717"/>
      <c r="H163" s="717"/>
      <c r="I163" s="122"/>
      <c r="J163" s="122"/>
      <c r="K163" s="122"/>
      <c r="L163" s="122"/>
      <c r="M163" s="122"/>
      <c r="N163" s="122"/>
      <c r="O163" s="122"/>
      <c r="P163" s="122"/>
      <c r="Q163" s="122"/>
      <c r="R163" s="122"/>
      <c r="S163" s="122"/>
      <c r="T163" s="122"/>
      <c r="U163" s="122"/>
      <c r="V163" s="122"/>
      <c r="W163" s="122"/>
      <c r="X163" s="122"/>
      <c r="Y163" s="122"/>
      <c r="Z163" s="122"/>
    </row>
    <row r="164" spans="1:26" ht="30.6" customHeight="1">
      <c r="A164" s="715" t="s">
        <v>682</v>
      </c>
      <c r="B164" s="719"/>
      <c r="C164" s="718" t="s">
        <v>681</v>
      </c>
      <c r="D164" s="718"/>
      <c r="E164" s="718"/>
      <c r="F164" s="131"/>
      <c r="G164" s="720"/>
      <c r="H164" s="720"/>
      <c r="I164" s="122"/>
      <c r="J164" s="122"/>
      <c r="K164" s="122"/>
      <c r="L164" s="122"/>
      <c r="M164" s="122"/>
      <c r="N164" s="122"/>
      <c r="O164" s="122"/>
      <c r="P164" s="122"/>
      <c r="Q164" s="122"/>
      <c r="R164" s="122"/>
      <c r="S164" s="122"/>
      <c r="T164" s="122"/>
      <c r="U164" s="122"/>
      <c r="V164" s="122"/>
      <c r="W164" s="122"/>
      <c r="X164" s="122"/>
      <c r="Y164" s="122"/>
      <c r="Z164" s="122"/>
    </row>
    <row r="165" spans="1:26" ht="30.6" customHeight="1">
      <c r="A165" s="713" t="s">
        <v>680</v>
      </c>
      <c r="B165" s="714" t="s">
        <v>679</v>
      </c>
      <c r="C165" s="713" t="s">
        <v>678</v>
      </c>
      <c r="D165" s="719"/>
      <c r="E165" s="714" t="s">
        <v>677</v>
      </c>
      <c r="F165" s="714" t="s">
        <v>676</v>
      </c>
      <c r="G165" s="714" t="s">
        <v>675</v>
      </c>
      <c r="H165" s="713" t="s">
        <v>4</v>
      </c>
      <c r="I165" s="122"/>
      <c r="J165" s="122"/>
      <c r="K165" s="122"/>
      <c r="L165" s="122"/>
      <c r="M165" s="122"/>
      <c r="N165" s="122"/>
      <c r="O165" s="122"/>
      <c r="P165" s="122"/>
      <c r="Q165" s="122"/>
      <c r="R165" s="122"/>
      <c r="S165" s="122"/>
      <c r="T165" s="122"/>
      <c r="U165" s="122"/>
      <c r="V165" s="122"/>
      <c r="W165" s="122"/>
      <c r="X165" s="122"/>
      <c r="Y165" s="122"/>
      <c r="Z165" s="122"/>
    </row>
    <row r="166" spans="1:26" ht="30.6" customHeight="1">
      <c r="A166" s="719"/>
      <c r="B166" s="719"/>
      <c r="C166" s="126" t="s">
        <v>674</v>
      </c>
      <c r="D166" s="126" t="s">
        <v>673</v>
      </c>
      <c r="E166" s="719"/>
      <c r="F166" s="719"/>
      <c r="G166" s="719"/>
      <c r="H166" s="719"/>
      <c r="I166" s="122"/>
      <c r="J166" s="122"/>
      <c r="K166" s="122"/>
      <c r="L166" s="122"/>
      <c r="M166" s="122"/>
      <c r="N166" s="122"/>
      <c r="O166" s="122"/>
      <c r="P166" s="122"/>
      <c r="Q166" s="122"/>
      <c r="R166" s="122"/>
      <c r="S166" s="122"/>
      <c r="T166" s="122"/>
      <c r="U166" s="122"/>
      <c r="V166" s="122"/>
      <c r="W166" s="122"/>
      <c r="X166" s="122"/>
      <c r="Y166" s="122"/>
      <c r="Z166" s="122"/>
    </row>
    <row r="167" spans="1:26" ht="31" customHeight="1">
      <c r="A167" s="126">
        <v>109</v>
      </c>
      <c r="B167" s="128" t="s">
        <v>663</v>
      </c>
      <c r="C167" s="130">
        <v>130</v>
      </c>
      <c r="D167" s="127" t="s">
        <v>664</v>
      </c>
      <c r="E167" s="127" t="s">
        <v>666</v>
      </c>
      <c r="F167" s="127"/>
      <c r="G167" s="127"/>
      <c r="H167" s="128"/>
      <c r="I167" s="122"/>
      <c r="J167" s="122"/>
      <c r="K167" s="122"/>
      <c r="L167" s="122"/>
      <c r="M167" s="122"/>
      <c r="N167" s="122"/>
      <c r="O167" s="122"/>
      <c r="P167" s="122"/>
      <c r="Q167" s="122"/>
      <c r="R167" s="122"/>
      <c r="S167" s="122"/>
      <c r="T167" s="122"/>
      <c r="U167" s="122"/>
      <c r="V167" s="122"/>
      <c r="W167" s="122"/>
      <c r="X167" s="122"/>
      <c r="Y167" s="122"/>
      <c r="Z167" s="122"/>
    </row>
    <row r="168" spans="1:26" ht="31" customHeight="1">
      <c r="A168" s="126">
        <v>110</v>
      </c>
      <c r="B168" s="128" t="s">
        <v>663</v>
      </c>
      <c r="C168" s="127">
        <v>253</v>
      </c>
      <c r="D168" s="127" t="s">
        <v>664</v>
      </c>
      <c r="E168" s="127" t="s">
        <v>666</v>
      </c>
      <c r="F168" s="127"/>
      <c r="G168" s="127"/>
      <c r="H168" s="128"/>
      <c r="I168" s="122"/>
      <c r="J168" s="122"/>
      <c r="K168" s="122"/>
      <c r="L168" s="122"/>
      <c r="M168" s="122"/>
      <c r="N168" s="122"/>
      <c r="O168" s="122"/>
      <c r="P168" s="122"/>
      <c r="Q168" s="122"/>
      <c r="R168" s="122"/>
      <c r="S168" s="122"/>
      <c r="T168" s="122"/>
      <c r="U168" s="122"/>
      <c r="V168" s="122"/>
      <c r="W168" s="122"/>
      <c r="X168" s="122"/>
      <c r="Y168" s="122"/>
      <c r="Z168" s="122"/>
    </row>
    <row r="169" spans="1:26" ht="31" customHeight="1">
      <c r="A169" s="713" t="s">
        <v>699</v>
      </c>
      <c r="B169" s="713"/>
      <c r="C169" s="713"/>
      <c r="D169" s="713"/>
      <c r="E169" s="713"/>
      <c r="F169" s="713"/>
      <c r="G169" s="713"/>
      <c r="H169" s="713"/>
      <c r="I169" s="122"/>
      <c r="J169" s="122"/>
      <c r="K169" s="122"/>
      <c r="L169" s="122"/>
      <c r="M169" s="122"/>
      <c r="N169" s="122"/>
      <c r="O169" s="122"/>
      <c r="P169" s="122"/>
      <c r="Q169" s="122"/>
      <c r="R169" s="122"/>
      <c r="S169" s="122"/>
      <c r="T169" s="122"/>
      <c r="U169" s="122"/>
      <c r="V169" s="122"/>
      <c r="W169" s="122"/>
      <c r="X169" s="122"/>
      <c r="Y169" s="122"/>
      <c r="Z169" s="122"/>
    </row>
    <row r="170" spans="1:26" ht="31" customHeight="1">
      <c r="A170" s="126">
        <v>111</v>
      </c>
      <c r="B170" s="128" t="s">
        <v>663</v>
      </c>
      <c r="C170" s="133">
        <v>1080</v>
      </c>
      <c r="D170" s="133" t="s">
        <v>662</v>
      </c>
      <c r="E170" s="127" t="s">
        <v>666</v>
      </c>
      <c r="F170" s="127"/>
      <c r="G170" s="127"/>
      <c r="H170" s="128"/>
      <c r="I170" s="122"/>
      <c r="J170" s="122"/>
      <c r="K170" s="122"/>
      <c r="L170" s="122"/>
      <c r="M170" s="122"/>
      <c r="N170" s="122"/>
      <c r="O170" s="122"/>
      <c r="P170" s="122"/>
      <c r="Q170" s="122"/>
      <c r="R170" s="122"/>
      <c r="S170" s="122"/>
      <c r="T170" s="122"/>
      <c r="U170" s="122"/>
      <c r="V170" s="122"/>
      <c r="W170" s="122"/>
      <c r="X170" s="122"/>
      <c r="Y170" s="122"/>
      <c r="Z170" s="122"/>
    </row>
    <row r="171" spans="1:26" ht="31" customHeight="1">
      <c r="A171" s="126">
        <v>112</v>
      </c>
      <c r="B171" s="128" t="s">
        <v>663</v>
      </c>
      <c r="C171" s="127">
        <v>696</v>
      </c>
      <c r="D171" s="127" t="s">
        <v>695</v>
      </c>
      <c r="E171" s="127" t="s">
        <v>666</v>
      </c>
      <c r="F171" s="123"/>
      <c r="G171" s="123"/>
      <c r="H171" s="123"/>
      <c r="I171" s="122"/>
      <c r="J171" s="122"/>
      <c r="K171" s="122"/>
      <c r="L171" s="122"/>
      <c r="M171" s="122"/>
      <c r="N171" s="122"/>
      <c r="O171" s="122"/>
      <c r="P171" s="122"/>
      <c r="Q171" s="122"/>
      <c r="R171" s="122"/>
      <c r="S171" s="122"/>
      <c r="T171" s="122"/>
      <c r="U171" s="122"/>
      <c r="V171" s="122"/>
      <c r="W171" s="122"/>
      <c r="X171" s="122"/>
      <c r="Y171" s="122"/>
      <c r="Z171" s="122"/>
    </row>
    <row r="172" spans="1:26" ht="31" customHeight="1">
      <c r="A172" s="126">
        <v>113</v>
      </c>
      <c r="B172" s="128" t="s">
        <v>663</v>
      </c>
      <c r="C172" s="127">
        <v>75</v>
      </c>
      <c r="D172" s="127" t="s">
        <v>664</v>
      </c>
      <c r="E172" s="127" t="s">
        <v>666</v>
      </c>
      <c r="F172" s="127"/>
      <c r="G172" s="127"/>
      <c r="H172" s="128"/>
      <c r="I172" s="122"/>
      <c r="J172" s="122"/>
      <c r="K172" s="122"/>
      <c r="L172" s="122"/>
      <c r="M172" s="122"/>
      <c r="N172" s="122"/>
      <c r="O172" s="122"/>
      <c r="P172" s="122"/>
      <c r="Q172" s="122"/>
      <c r="R172" s="122"/>
      <c r="S172" s="122"/>
      <c r="T172" s="122"/>
      <c r="U172" s="122"/>
      <c r="V172" s="122"/>
      <c r="W172" s="122"/>
      <c r="X172" s="122"/>
      <c r="Y172" s="122"/>
      <c r="Z172" s="122"/>
    </row>
    <row r="173" spans="1:26" ht="31" customHeight="1">
      <c r="A173" s="126">
        <v>114</v>
      </c>
      <c r="B173" s="128" t="s">
        <v>663</v>
      </c>
      <c r="C173" s="127">
        <v>25</v>
      </c>
      <c r="D173" s="127" t="s">
        <v>662</v>
      </c>
      <c r="E173" s="127" t="s">
        <v>666</v>
      </c>
      <c r="F173" s="127"/>
      <c r="G173" s="127"/>
      <c r="H173" s="128"/>
      <c r="I173" s="122"/>
      <c r="J173" s="122"/>
      <c r="K173" s="122"/>
      <c r="L173" s="122"/>
      <c r="M173" s="122"/>
      <c r="N173" s="122"/>
      <c r="O173" s="122"/>
      <c r="P173" s="122"/>
      <c r="Q173" s="122"/>
      <c r="R173" s="122"/>
      <c r="S173" s="122"/>
      <c r="T173" s="122"/>
      <c r="U173" s="122"/>
      <c r="V173" s="122"/>
      <c r="W173" s="122"/>
      <c r="X173" s="122"/>
      <c r="Y173" s="122"/>
      <c r="Z173" s="122"/>
    </row>
    <row r="174" spans="1:26" ht="31" customHeight="1">
      <c r="A174" s="126">
        <v>115</v>
      </c>
      <c r="B174" s="128" t="s">
        <v>663</v>
      </c>
      <c r="C174" s="127">
        <v>25</v>
      </c>
      <c r="D174" s="127" t="s">
        <v>662</v>
      </c>
      <c r="E174" s="127" t="s">
        <v>666</v>
      </c>
      <c r="F174" s="127"/>
      <c r="G174" s="127"/>
      <c r="H174" s="128"/>
      <c r="I174" s="122"/>
      <c r="J174" s="122"/>
      <c r="K174" s="122"/>
      <c r="L174" s="122"/>
      <c r="M174" s="122"/>
      <c r="N174" s="122"/>
      <c r="O174" s="122"/>
      <c r="P174" s="122"/>
      <c r="Q174" s="122"/>
      <c r="R174" s="122"/>
      <c r="S174" s="122"/>
      <c r="T174" s="122"/>
      <c r="U174" s="122"/>
      <c r="V174" s="122"/>
      <c r="W174" s="122"/>
      <c r="X174" s="122"/>
      <c r="Y174" s="122"/>
      <c r="Z174" s="122"/>
    </row>
    <row r="175" spans="1:26" ht="31" customHeight="1">
      <c r="A175" s="126">
        <v>116</v>
      </c>
      <c r="B175" s="128" t="s">
        <v>663</v>
      </c>
      <c r="C175" s="127" t="s">
        <v>698</v>
      </c>
      <c r="D175" s="127" t="s">
        <v>664</v>
      </c>
      <c r="E175" s="127" t="s">
        <v>666</v>
      </c>
      <c r="F175" s="127"/>
      <c r="G175" s="127"/>
      <c r="H175" s="128"/>
      <c r="I175" s="122"/>
      <c r="J175" s="122"/>
      <c r="K175" s="122"/>
      <c r="L175" s="122"/>
      <c r="M175" s="122"/>
      <c r="N175" s="122"/>
      <c r="O175" s="122"/>
      <c r="P175" s="122"/>
      <c r="Q175" s="122"/>
      <c r="R175" s="122"/>
      <c r="S175" s="122"/>
      <c r="T175" s="122"/>
      <c r="U175" s="122"/>
      <c r="V175" s="122"/>
      <c r="W175" s="122"/>
      <c r="X175" s="122"/>
      <c r="Y175" s="122"/>
      <c r="Z175" s="122"/>
    </row>
    <row r="176" spans="1:26" ht="31" customHeight="1">
      <c r="A176" s="126">
        <v>117</v>
      </c>
      <c r="B176" s="128" t="s">
        <v>663</v>
      </c>
      <c r="C176" s="127" t="s">
        <v>697</v>
      </c>
      <c r="D176" s="127" t="s">
        <v>664</v>
      </c>
      <c r="E176" s="127" t="s">
        <v>666</v>
      </c>
      <c r="F176" s="127"/>
      <c r="G176" s="127"/>
      <c r="H176" s="124"/>
      <c r="I176" s="122"/>
      <c r="J176" s="122"/>
      <c r="K176" s="122"/>
      <c r="L176" s="122"/>
      <c r="M176" s="122"/>
      <c r="N176" s="122"/>
      <c r="O176" s="122"/>
      <c r="P176" s="122"/>
      <c r="Q176" s="122"/>
      <c r="R176" s="122"/>
      <c r="S176" s="122"/>
      <c r="T176" s="122"/>
      <c r="U176" s="122"/>
      <c r="V176" s="122"/>
      <c r="W176" s="122"/>
      <c r="X176" s="122"/>
      <c r="Y176" s="122"/>
      <c r="Z176" s="122"/>
    </row>
    <row r="177" spans="1:26" ht="31" customHeight="1">
      <c r="A177" s="126">
        <v>118</v>
      </c>
      <c r="B177" s="128" t="s">
        <v>663</v>
      </c>
      <c r="C177" s="127">
        <v>25</v>
      </c>
      <c r="D177" s="127" t="s">
        <v>662</v>
      </c>
      <c r="E177" s="127" t="s">
        <v>666</v>
      </c>
      <c r="F177" s="127"/>
      <c r="G177" s="127"/>
      <c r="H177" s="128"/>
      <c r="I177" s="122"/>
      <c r="J177" s="122"/>
      <c r="K177" s="122"/>
      <c r="L177" s="122"/>
      <c r="M177" s="122"/>
      <c r="N177" s="122"/>
      <c r="O177" s="122"/>
      <c r="P177" s="122"/>
      <c r="Q177" s="122"/>
      <c r="R177" s="122"/>
      <c r="S177" s="122"/>
      <c r="T177" s="122"/>
      <c r="U177" s="122"/>
      <c r="V177" s="122"/>
      <c r="W177" s="122"/>
      <c r="X177" s="122"/>
      <c r="Y177" s="122"/>
      <c r="Z177" s="122"/>
    </row>
    <row r="178" spans="1:26" ht="31" customHeight="1">
      <c r="A178" s="126">
        <v>119</v>
      </c>
      <c r="B178" s="128" t="s">
        <v>663</v>
      </c>
      <c r="C178" s="127">
        <v>70</v>
      </c>
      <c r="D178" s="127" t="s">
        <v>664</v>
      </c>
      <c r="E178" s="127" t="s">
        <v>666</v>
      </c>
      <c r="F178" s="130"/>
      <c r="G178" s="126"/>
      <c r="H178" s="125"/>
      <c r="I178" s="122"/>
      <c r="J178" s="122"/>
      <c r="K178" s="122"/>
      <c r="L178" s="122"/>
      <c r="M178" s="122"/>
      <c r="N178" s="122"/>
      <c r="O178" s="122"/>
      <c r="P178" s="122"/>
      <c r="Q178" s="122"/>
      <c r="R178" s="122"/>
      <c r="S178" s="122"/>
      <c r="T178" s="122"/>
      <c r="U178" s="122"/>
      <c r="V178" s="122"/>
      <c r="W178" s="122"/>
      <c r="X178" s="122"/>
      <c r="Y178" s="122"/>
      <c r="Z178" s="122"/>
    </row>
    <row r="179" spans="1:26" ht="31" customHeight="1">
      <c r="A179" s="126">
        <v>120</v>
      </c>
      <c r="B179" s="128" t="s">
        <v>663</v>
      </c>
      <c r="C179" s="126">
        <v>75</v>
      </c>
      <c r="D179" s="127" t="s">
        <v>664</v>
      </c>
      <c r="E179" s="127" t="s">
        <v>666</v>
      </c>
      <c r="F179" s="130"/>
      <c r="G179" s="126"/>
      <c r="H179" s="125"/>
      <c r="I179" s="122"/>
      <c r="J179" s="122"/>
      <c r="K179" s="122"/>
      <c r="L179" s="122"/>
      <c r="M179" s="122"/>
      <c r="N179" s="122"/>
      <c r="O179" s="122"/>
      <c r="P179" s="122"/>
      <c r="Q179" s="122"/>
      <c r="R179" s="122"/>
      <c r="S179" s="122"/>
      <c r="T179" s="122"/>
      <c r="U179" s="122"/>
      <c r="V179" s="122"/>
      <c r="W179" s="122"/>
      <c r="X179" s="122"/>
      <c r="Y179" s="122"/>
      <c r="Z179" s="122"/>
    </row>
    <row r="180" spans="1:26" ht="31" customHeight="1">
      <c r="A180" s="713" t="s">
        <v>696</v>
      </c>
      <c r="B180" s="713"/>
      <c r="C180" s="713"/>
      <c r="D180" s="713"/>
      <c r="E180" s="713"/>
      <c r="F180" s="713"/>
      <c r="G180" s="713"/>
      <c r="H180" s="713"/>
      <c r="I180" s="122"/>
      <c r="J180" s="122"/>
      <c r="K180" s="122"/>
      <c r="L180" s="122"/>
      <c r="M180" s="122"/>
      <c r="N180" s="122"/>
      <c r="O180" s="122"/>
      <c r="P180" s="122"/>
      <c r="Q180" s="122"/>
      <c r="R180" s="122"/>
      <c r="S180" s="122"/>
      <c r="T180" s="122"/>
      <c r="U180" s="122"/>
      <c r="V180" s="122"/>
      <c r="W180" s="122"/>
      <c r="X180" s="122"/>
      <c r="Y180" s="122"/>
      <c r="Z180" s="122"/>
    </row>
    <row r="181" spans="1:26" ht="31" customHeight="1">
      <c r="A181" s="126">
        <v>121</v>
      </c>
      <c r="B181" s="128" t="s">
        <v>663</v>
      </c>
      <c r="C181" s="126">
        <v>614</v>
      </c>
      <c r="D181" s="127" t="s">
        <v>695</v>
      </c>
      <c r="E181" s="126" t="s">
        <v>666</v>
      </c>
      <c r="F181" s="123"/>
      <c r="G181" s="123"/>
      <c r="H181" s="123"/>
      <c r="I181" s="122"/>
      <c r="J181" s="122"/>
      <c r="K181" s="122"/>
      <c r="L181" s="122"/>
      <c r="M181" s="122"/>
      <c r="N181" s="122"/>
      <c r="O181" s="122"/>
      <c r="P181" s="122"/>
      <c r="Q181" s="122"/>
      <c r="R181" s="122"/>
      <c r="S181" s="122"/>
      <c r="T181" s="122"/>
      <c r="U181" s="122"/>
      <c r="V181" s="122"/>
      <c r="W181" s="122"/>
      <c r="X181" s="122"/>
      <c r="Y181" s="122"/>
      <c r="Z181" s="122"/>
    </row>
    <row r="182" spans="1:26" ht="31" customHeight="1">
      <c r="A182" s="126">
        <v>122</v>
      </c>
      <c r="B182" s="128" t="s">
        <v>663</v>
      </c>
      <c r="C182" s="126">
        <v>382.5</v>
      </c>
      <c r="D182" s="127" t="s">
        <v>664</v>
      </c>
      <c r="E182" s="126" t="s">
        <v>666</v>
      </c>
      <c r="F182" s="126"/>
      <c r="G182" s="126"/>
      <c r="H182" s="125"/>
      <c r="I182" s="122"/>
      <c r="J182" s="122"/>
      <c r="K182" s="122"/>
      <c r="L182" s="122"/>
      <c r="M182" s="122"/>
      <c r="N182" s="122"/>
      <c r="O182" s="122"/>
      <c r="P182" s="122"/>
      <c r="Q182" s="122"/>
      <c r="R182" s="122"/>
      <c r="S182" s="122"/>
      <c r="T182" s="122"/>
      <c r="U182" s="122"/>
      <c r="V182" s="122"/>
      <c r="W182" s="122"/>
      <c r="X182" s="122"/>
      <c r="Y182" s="122"/>
      <c r="Z182" s="122"/>
    </row>
    <row r="183" spans="1:26" ht="31" customHeight="1">
      <c r="A183" s="126">
        <v>123</v>
      </c>
      <c r="B183" s="128" t="s">
        <v>663</v>
      </c>
      <c r="C183" s="126">
        <v>40</v>
      </c>
      <c r="D183" s="127" t="s">
        <v>664</v>
      </c>
      <c r="E183" s="126" t="s">
        <v>666</v>
      </c>
      <c r="F183" s="126"/>
      <c r="G183" s="126"/>
      <c r="H183" s="125"/>
      <c r="I183" s="122"/>
      <c r="J183" s="122"/>
      <c r="K183" s="122"/>
      <c r="L183" s="122"/>
      <c r="M183" s="122"/>
      <c r="N183" s="122"/>
      <c r="O183" s="122"/>
      <c r="P183" s="122"/>
      <c r="Q183" s="122"/>
      <c r="R183" s="122"/>
      <c r="S183" s="122"/>
      <c r="T183" s="122"/>
      <c r="U183" s="122"/>
      <c r="V183" s="122"/>
      <c r="W183" s="122"/>
      <c r="X183" s="122"/>
      <c r="Y183" s="122"/>
      <c r="Z183" s="122"/>
    </row>
    <row r="184" spans="1:26" ht="31" customHeight="1">
      <c r="A184" s="126">
        <v>124</v>
      </c>
      <c r="B184" s="128" t="s">
        <v>663</v>
      </c>
      <c r="C184" s="126">
        <v>94.5</v>
      </c>
      <c r="D184" s="127" t="s">
        <v>664</v>
      </c>
      <c r="E184" s="126" t="s">
        <v>666</v>
      </c>
      <c r="F184" s="126"/>
      <c r="G184" s="126"/>
      <c r="H184" s="125"/>
      <c r="I184" s="122"/>
      <c r="J184" s="122"/>
      <c r="K184" s="122"/>
      <c r="L184" s="122"/>
      <c r="M184" s="122"/>
      <c r="N184" s="122"/>
      <c r="O184" s="122"/>
      <c r="P184" s="122"/>
      <c r="Q184" s="122"/>
      <c r="R184" s="122"/>
      <c r="S184" s="122"/>
      <c r="T184" s="122"/>
      <c r="U184" s="122"/>
      <c r="V184" s="122"/>
      <c r="W184" s="122"/>
      <c r="X184" s="122"/>
      <c r="Y184" s="122"/>
      <c r="Z184" s="122"/>
    </row>
    <row r="185" spans="1:26" ht="31" customHeight="1">
      <c r="A185" s="126">
        <v>125</v>
      </c>
      <c r="B185" s="128" t="s">
        <v>663</v>
      </c>
      <c r="C185" s="126">
        <v>404</v>
      </c>
      <c r="D185" s="127" t="s">
        <v>664</v>
      </c>
      <c r="E185" s="126" t="s">
        <v>666</v>
      </c>
      <c r="F185" s="126"/>
      <c r="G185" s="126"/>
      <c r="H185" s="125"/>
      <c r="I185" s="122"/>
      <c r="J185" s="122"/>
      <c r="K185" s="122"/>
      <c r="L185" s="122"/>
      <c r="M185" s="122"/>
      <c r="N185" s="122"/>
      <c r="O185" s="122"/>
      <c r="P185" s="122"/>
      <c r="Q185" s="122"/>
      <c r="R185" s="122"/>
      <c r="S185" s="122"/>
      <c r="T185" s="122"/>
      <c r="U185" s="122"/>
      <c r="V185" s="122"/>
      <c r="W185" s="122"/>
      <c r="X185" s="122"/>
      <c r="Y185" s="122"/>
      <c r="Z185" s="122"/>
    </row>
    <row r="186" spans="1:26" ht="31" customHeight="1">
      <c r="A186" s="723" t="s">
        <v>694</v>
      </c>
      <c r="B186" s="723"/>
      <c r="C186" s="723"/>
      <c r="D186" s="723"/>
      <c r="E186" s="723"/>
      <c r="F186" s="723"/>
      <c r="G186" s="723"/>
      <c r="H186" s="723"/>
      <c r="I186" s="122"/>
      <c r="J186" s="122"/>
      <c r="K186" s="122"/>
      <c r="L186" s="122"/>
      <c r="M186" s="122"/>
      <c r="N186" s="122"/>
      <c r="O186" s="122"/>
      <c r="P186" s="122"/>
      <c r="Q186" s="122"/>
      <c r="R186" s="122"/>
      <c r="S186" s="122"/>
      <c r="T186" s="122"/>
      <c r="U186" s="122"/>
      <c r="V186" s="122"/>
      <c r="W186" s="122"/>
      <c r="X186" s="122"/>
      <c r="Y186" s="122"/>
      <c r="Z186" s="122"/>
    </row>
    <row r="187" spans="1:26" ht="31" customHeight="1">
      <c r="A187" s="126">
        <v>126</v>
      </c>
      <c r="B187" s="128" t="s">
        <v>663</v>
      </c>
      <c r="C187" s="127">
        <v>2.5</v>
      </c>
      <c r="D187" s="127" t="s">
        <v>662</v>
      </c>
      <c r="E187" s="127" t="s">
        <v>666</v>
      </c>
      <c r="F187" s="123"/>
      <c r="G187" s="123"/>
      <c r="H187" s="123"/>
      <c r="I187" s="122"/>
      <c r="J187" s="122"/>
      <c r="K187" s="122"/>
      <c r="L187" s="122"/>
      <c r="M187" s="122"/>
      <c r="N187" s="122"/>
      <c r="O187" s="122"/>
      <c r="P187" s="122"/>
      <c r="Q187" s="122"/>
      <c r="R187" s="122"/>
      <c r="S187" s="122"/>
      <c r="T187" s="122"/>
      <c r="U187" s="122"/>
      <c r="V187" s="122"/>
      <c r="W187" s="122"/>
      <c r="X187" s="122"/>
      <c r="Y187" s="122"/>
      <c r="Z187" s="122"/>
    </row>
    <row r="188" spans="1:26" ht="31" customHeight="1">
      <c r="A188" s="126">
        <v>127</v>
      </c>
      <c r="B188" s="128" t="s">
        <v>663</v>
      </c>
      <c r="C188" s="133">
        <v>213</v>
      </c>
      <c r="D188" s="133" t="s">
        <v>693</v>
      </c>
      <c r="E188" s="127" t="s">
        <v>692</v>
      </c>
      <c r="F188" s="123"/>
      <c r="G188" s="123"/>
      <c r="H188" s="123"/>
      <c r="I188" s="122"/>
      <c r="J188" s="122"/>
      <c r="K188" s="122"/>
      <c r="L188" s="122"/>
      <c r="M188" s="122"/>
      <c r="N188" s="122"/>
      <c r="O188" s="122"/>
      <c r="P188" s="122"/>
      <c r="Q188" s="122"/>
      <c r="R188" s="122"/>
      <c r="S188" s="122"/>
      <c r="T188" s="122"/>
      <c r="U188" s="122"/>
      <c r="V188" s="122"/>
      <c r="W188" s="122"/>
      <c r="X188" s="122"/>
      <c r="Y188" s="122"/>
      <c r="Z188" s="122"/>
    </row>
    <row r="189" spans="1:26" ht="31" customHeight="1">
      <c r="A189" s="126" t="s">
        <v>691</v>
      </c>
      <c r="B189" s="128" t="s">
        <v>663</v>
      </c>
      <c r="C189" s="127">
        <v>52</v>
      </c>
      <c r="D189" s="127" t="s">
        <v>664</v>
      </c>
      <c r="E189" s="127" t="s">
        <v>666</v>
      </c>
      <c r="F189" s="127"/>
      <c r="G189" s="127"/>
      <c r="H189" s="128"/>
      <c r="I189" s="122"/>
      <c r="J189" s="122"/>
      <c r="K189" s="122"/>
      <c r="L189" s="122"/>
      <c r="M189" s="122"/>
      <c r="N189" s="122"/>
      <c r="O189" s="122"/>
      <c r="P189" s="122"/>
      <c r="Q189" s="122"/>
      <c r="R189" s="122"/>
      <c r="S189" s="122"/>
      <c r="T189" s="122"/>
      <c r="U189" s="122"/>
      <c r="V189" s="122"/>
      <c r="W189" s="122"/>
      <c r="X189" s="122"/>
      <c r="Y189" s="122"/>
      <c r="Z189" s="122"/>
    </row>
    <row r="190" spans="1:26" ht="31" customHeight="1">
      <c r="A190" s="126">
        <v>128</v>
      </c>
      <c r="B190" s="128" t="s">
        <v>663</v>
      </c>
      <c r="C190" s="127">
        <v>14.5</v>
      </c>
      <c r="D190" s="127" t="s">
        <v>662</v>
      </c>
      <c r="E190" s="127" t="s">
        <v>666</v>
      </c>
      <c r="F190" s="127"/>
      <c r="G190" s="127"/>
      <c r="H190" s="128"/>
      <c r="I190" s="122"/>
      <c r="J190" s="122"/>
      <c r="K190" s="122"/>
      <c r="L190" s="122"/>
      <c r="M190" s="122"/>
      <c r="N190" s="122"/>
      <c r="O190" s="122"/>
      <c r="P190" s="122"/>
      <c r="Q190" s="122"/>
      <c r="R190" s="122"/>
      <c r="S190" s="122"/>
      <c r="T190" s="122"/>
      <c r="U190" s="122"/>
      <c r="V190" s="122"/>
      <c r="W190" s="122"/>
      <c r="X190" s="122"/>
      <c r="Y190" s="122"/>
      <c r="Z190" s="122"/>
    </row>
    <row r="191" spans="1:26" ht="31" customHeight="1">
      <c r="A191" s="126">
        <v>129</v>
      </c>
      <c r="B191" s="128" t="s">
        <v>690</v>
      </c>
      <c r="C191" s="127" t="s">
        <v>689</v>
      </c>
      <c r="D191" s="127" t="s">
        <v>670</v>
      </c>
      <c r="E191" s="127" t="s">
        <v>669</v>
      </c>
      <c r="F191" s="127"/>
      <c r="G191" s="127"/>
      <c r="H191" s="128"/>
      <c r="I191" s="122"/>
      <c r="J191" s="122"/>
      <c r="K191" s="122"/>
      <c r="L191" s="122"/>
      <c r="M191" s="122"/>
      <c r="N191" s="122"/>
      <c r="O191" s="122"/>
      <c r="P191" s="122"/>
      <c r="Q191" s="122"/>
      <c r="R191" s="122"/>
      <c r="S191" s="122"/>
      <c r="T191" s="122"/>
      <c r="U191" s="122"/>
      <c r="V191" s="122"/>
      <c r="W191" s="122"/>
      <c r="X191" s="122"/>
      <c r="Y191" s="122"/>
      <c r="Z191" s="122"/>
    </row>
    <row r="192" spans="1:26" ht="30.6" customHeight="1">
      <c r="A192" s="715" t="s">
        <v>660</v>
      </c>
      <c r="B192" s="715"/>
      <c r="C192" s="715"/>
      <c r="D192" s="715"/>
      <c r="E192" s="715" t="s">
        <v>137</v>
      </c>
      <c r="F192" s="715"/>
      <c r="G192" s="715"/>
      <c r="H192" s="715"/>
      <c r="I192" s="122"/>
      <c r="J192" s="122"/>
      <c r="K192" s="122"/>
      <c r="L192" s="122"/>
      <c r="M192" s="122"/>
      <c r="N192" s="122"/>
      <c r="O192" s="122"/>
      <c r="P192" s="122"/>
      <c r="Q192" s="122"/>
      <c r="R192" s="122"/>
      <c r="S192" s="122"/>
      <c r="T192" s="122"/>
      <c r="U192" s="122"/>
      <c r="V192" s="122"/>
      <c r="W192" s="122"/>
      <c r="X192" s="122"/>
      <c r="Y192" s="122"/>
      <c r="Z192" s="122"/>
    </row>
    <row r="193" spans="1:26" ht="30.6" customHeight="1">
      <c r="A193" s="721" t="s">
        <v>688</v>
      </c>
      <c r="B193" s="719"/>
      <c r="C193" s="719"/>
      <c r="D193" s="719"/>
      <c r="E193" s="719"/>
      <c r="F193" s="719"/>
      <c r="G193" s="719"/>
      <c r="H193" s="719"/>
      <c r="I193" s="122"/>
      <c r="J193" s="122"/>
      <c r="K193" s="122"/>
      <c r="L193" s="122"/>
      <c r="M193" s="122"/>
      <c r="N193" s="122"/>
      <c r="O193" s="122"/>
      <c r="P193" s="122"/>
      <c r="Q193" s="122"/>
      <c r="R193" s="122"/>
      <c r="S193" s="122"/>
      <c r="T193" s="122"/>
      <c r="U193" s="122"/>
      <c r="V193" s="122"/>
      <c r="W193" s="122"/>
      <c r="X193" s="122"/>
      <c r="Y193" s="122"/>
      <c r="Z193" s="122"/>
    </row>
    <row r="194" spans="1:26" ht="30.6" customHeight="1">
      <c r="A194" s="726" t="s">
        <v>687</v>
      </c>
      <c r="B194" s="726"/>
      <c r="C194" s="726"/>
      <c r="D194" s="726"/>
      <c r="E194" s="726"/>
      <c r="F194" s="726"/>
      <c r="G194" s="726"/>
      <c r="H194" s="132" t="s">
        <v>686</v>
      </c>
      <c r="I194" s="122"/>
      <c r="J194" s="122"/>
      <c r="K194" s="122"/>
      <c r="L194" s="122"/>
      <c r="M194" s="122"/>
      <c r="N194" s="122"/>
      <c r="O194" s="122"/>
      <c r="P194" s="122"/>
      <c r="Q194" s="122"/>
      <c r="R194" s="122"/>
      <c r="S194" s="122"/>
      <c r="T194" s="122"/>
      <c r="U194" s="122"/>
      <c r="V194" s="122"/>
      <c r="W194" s="122"/>
      <c r="X194" s="122"/>
      <c r="Y194" s="122"/>
      <c r="Z194" s="122"/>
    </row>
    <row r="195" spans="1:26" ht="30.6" customHeight="1">
      <c r="A195" s="724" t="s">
        <v>685</v>
      </c>
      <c r="B195" s="725"/>
      <c r="C195" s="725"/>
      <c r="D195" s="725"/>
      <c r="E195" s="725"/>
      <c r="F195" s="725"/>
      <c r="G195" s="725"/>
      <c r="H195" s="725"/>
      <c r="I195" s="122"/>
      <c r="J195" s="122"/>
      <c r="K195" s="122"/>
      <c r="L195" s="122"/>
      <c r="M195" s="122"/>
      <c r="N195" s="122"/>
      <c r="O195" s="122"/>
      <c r="P195" s="122"/>
      <c r="Q195" s="122"/>
      <c r="R195" s="122"/>
      <c r="S195" s="122"/>
      <c r="T195" s="122"/>
      <c r="U195" s="122"/>
      <c r="V195" s="122"/>
      <c r="W195" s="122"/>
      <c r="X195" s="122"/>
      <c r="Y195" s="122"/>
      <c r="Z195" s="122"/>
    </row>
    <row r="196" spans="1:26" ht="30.6" customHeight="1">
      <c r="A196" s="715" t="s">
        <v>72</v>
      </c>
      <c r="B196" s="719"/>
      <c r="C196" s="715" t="s">
        <v>684</v>
      </c>
      <c r="D196" s="715"/>
      <c r="E196" s="715"/>
      <c r="F196" s="125" t="s">
        <v>49</v>
      </c>
      <c r="G196" s="716"/>
      <c r="H196" s="716"/>
      <c r="I196" s="122"/>
      <c r="J196" s="122"/>
      <c r="K196" s="122"/>
      <c r="L196" s="122"/>
      <c r="M196" s="122"/>
      <c r="N196" s="122"/>
      <c r="O196" s="122"/>
      <c r="P196" s="122"/>
      <c r="Q196" s="122"/>
      <c r="R196" s="122"/>
      <c r="S196" s="122"/>
      <c r="T196" s="122"/>
      <c r="U196" s="122"/>
      <c r="V196" s="122"/>
      <c r="W196" s="122"/>
      <c r="X196" s="122"/>
      <c r="Y196" s="122"/>
      <c r="Z196" s="122"/>
    </row>
    <row r="197" spans="1:26" ht="30.6" customHeight="1">
      <c r="A197" s="715" t="s">
        <v>55</v>
      </c>
      <c r="B197" s="719"/>
      <c r="C197" s="715" t="s">
        <v>683</v>
      </c>
      <c r="D197" s="715"/>
      <c r="E197" s="715"/>
      <c r="F197" s="125" t="s">
        <v>680</v>
      </c>
      <c r="G197" s="717"/>
      <c r="H197" s="717"/>
      <c r="I197" s="122"/>
      <c r="J197" s="122"/>
      <c r="K197" s="122"/>
      <c r="L197" s="122"/>
      <c r="M197" s="122"/>
      <c r="N197" s="122"/>
      <c r="O197" s="122"/>
      <c r="P197" s="122"/>
      <c r="Q197" s="122"/>
      <c r="R197" s="122"/>
      <c r="S197" s="122"/>
      <c r="T197" s="122"/>
      <c r="U197" s="122"/>
      <c r="V197" s="122"/>
      <c r="W197" s="122"/>
      <c r="X197" s="122"/>
      <c r="Y197" s="122"/>
      <c r="Z197" s="122"/>
    </row>
    <row r="198" spans="1:26" ht="30.6" customHeight="1">
      <c r="A198" s="715" t="s">
        <v>682</v>
      </c>
      <c r="B198" s="719"/>
      <c r="C198" s="718" t="s">
        <v>681</v>
      </c>
      <c r="D198" s="718"/>
      <c r="E198" s="718"/>
      <c r="F198" s="131"/>
      <c r="G198" s="720"/>
      <c r="H198" s="720"/>
      <c r="I198" s="122"/>
      <c r="J198" s="122"/>
      <c r="K198" s="122"/>
      <c r="L198" s="122"/>
      <c r="M198" s="122"/>
      <c r="N198" s="122"/>
      <c r="O198" s="122"/>
      <c r="P198" s="122"/>
      <c r="Q198" s="122"/>
      <c r="R198" s="122"/>
      <c r="S198" s="122"/>
      <c r="T198" s="122"/>
      <c r="U198" s="122"/>
      <c r="V198" s="122"/>
      <c r="W198" s="122"/>
      <c r="X198" s="122"/>
      <c r="Y198" s="122"/>
      <c r="Z198" s="122"/>
    </row>
    <row r="199" spans="1:26" ht="30.6" customHeight="1">
      <c r="A199" s="713" t="s">
        <v>680</v>
      </c>
      <c r="B199" s="714" t="s">
        <v>679</v>
      </c>
      <c r="C199" s="713" t="s">
        <v>678</v>
      </c>
      <c r="D199" s="719"/>
      <c r="E199" s="714" t="s">
        <v>677</v>
      </c>
      <c r="F199" s="714" t="s">
        <v>676</v>
      </c>
      <c r="G199" s="714" t="s">
        <v>675</v>
      </c>
      <c r="H199" s="713" t="s">
        <v>4</v>
      </c>
      <c r="I199" s="122"/>
      <c r="J199" s="122"/>
      <c r="K199" s="122"/>
      <c r="L199" s="122"/>
      <c r="M199" s="122"/>
      <c r="N199" s="122"/>
      <c r="O199" s="122"/>
      <c r="P199" s="122"/>
      <c r="Q199" s="122"/>
      <c r="R199" s="122"/>
      <c r="S199" s="122"/>
      <c r="T199" s="122"/>
      <c r="U199" s="122"/>
      <c r="V199" s="122"/>
      <c r="W199" s="122"/>
      <c r="X199" s="122"/>
      <c r="Y199" s="122"/>
      <c r="Z199" s="122"/>
    </row>
    <row r="200" spans="1:26" ht="30.6" customHeight="1">
      <c r="A200" s="719"/>
      <c r="B200" s="719"/>
      <c r="C200" s="126" t="s">
        <v>674</v>
      </c>
      <c r="D200" s="126" t="s">
        <v>673</v>
      </c>
      <c r="E200" s="719"/>
      <c r="F200" s="719"/>
      <c r="G200" s="719"/>
      <c r="H200" s="719"/>
      <c r="I200" s="122"/>
      <c r="J200" s="122"/>
      <c r="K200" s="122"/>
      <c r="L200" s="122"/>
      <c r="M200" s="122"/>
      <c r="N200" s="122"/>
      <c r="O200" s="122"/>
      <c r="P200" s="122"/>
      <c r="Q200" s="122"/>
      <c r="R200" s="122"/>
      <c r="S200" s="122"/>
      <c r="T200" s="122"/>
      <c r="U200" s="122"/>
      <c r="V200" s="122"/>
      <c r="W200" s="122"/>
      <c r="X200" s="122"/>
      <c r="Y200" s="122"/>
      <c r="Z200" s="122"/>
    </row>
    <row r="201" spans="1:26" ht="30.6" customHeight="1">
      <c r="A201" s="713" t="s">
        <v>672</v>
      </c>
      <c r="B201" s="713"/>
      <c r="C201" s="713"/>
      <c r="D201" s="713"/>
      <c r="E201" s="713"/>
      <c r="F201" s="713"/>
      <c r="G201" s="713"/>
      <c r="H201" s="713"/>
      <c r="I201" s="122"/>
      <c r="J201" s="122"/>
      <c r="K201" s="122"/>
      <c r="L201" s="122"/>
      <c r="M201" s="122"/>
      <c r="N201" s="122"/>
      <c r="O201" s="122"/>
      <c r="P201" s="122"/>
      <c r="Q201" s="122"/>
      <c r="R201" s="122"/>
      <c r="S201" s="122"/>
      <c r="T201" s="122"/>
      <c r="U201" s="122"/>
      <c r="V201" s="122"/>
      <c r="W201" s="122"/>
      <c r="X201" s="122"/>
      <c r="Y201" s="122"/>
      <c r="Z201" s="122"/>
    </row>
    <row r="202" spans="1:26" ht="30.6" customHeight="1">
      <c r="A202" s="126">
        <v>130</v>
      </c>
      <c r="B202" s="128" t="s">
        <v>663</v>
      </c>
      <c r="C202" s="127">
        <v>51</v>
      </c>
      <c r="D202" s="127" t="s">
        <v>664</v>
      </c>
      <c r="E202" s="127" t="s">
        <v>666</v>
      </c>
      <c r="F202" s="127"/>
      <c r="G202" s="127"/>
      <c r="H202" s="124"/>
      <c r="I202" s="122"/>
      <c r="J202" s="122"/>
      <c r="K202" s="122"/>
      <c r="L202" s="122"/>
      <c r="M202" s="122"/>
      <c r="N202" s="122"/>
      <c r="O202" s="122"/>
      <c r="P202" s="122"/>
      <c r="Q202" s="122"/>
      <c r="R202" s="122"/>
      <c r="S202" s="122"/>
      <c r="T202" s="122"/>
      <c r="U202" s="122"/>
      <c r="V202" s="122"/>
      <c r="W202" s="122"/>
      <c r="X202" s="122"/>
      <c r="Y202" s="122"/>
      <c r="Z202" s="122"/>
    </row>
    <row r="203" spans="1:26" ht="30.6" customHeight="1">
      <c r="A203" s="126">
        <v>131</v>
      </c>
      <c r="B203" s="128" t="s">
        <v>663</v>
      </c>
      <c r="C203" s="130" t="s">
        <v>671</v>
      </c>
      <c r="D203" s="127" t="s">
        <v>670</v>
      </c>
      <c r="E203" s="127" t="s">
        <v>669</v>
      </c>
      <c r="F203" s="127"/>
      <c r="G203" s="127"/>
      <c r="H203" s="128"/>
      <c r="I203" s="122"/>
      <c r="J203" s="122"/>
      <c r="K203" s="122"/>
      <c r="L203" s="122"/>
      <c r="M203" s="122"/>
      <c r="N203" s="122"/>
      <c r="O203" s="122"/>
      <c r="P203" s="122"/>
      <c r="Q203" s="122"/>
      <c r="R203" s="122"/>
      <c r="S203" s="122"/>
      <c r="T203" s="122"/>
      <c r="U203" s="122"/>
      <c r="V203" s="122"/>
      <c r="W203" s="122"/>
      <c r="X203" s="122"/>
      <c r="Y203" s="122"/>
      <c r="Z203" s="122"/>
    </row>
    <row r="204" spans="1:26" ht="30.6" customHeight="1">
      <c r="A204" s="126">
        <v>132</v>
      </c>
      <c r="B204" s="128" t="s">
        <v>663</v>
      </c>
      <c r="C204" s="127">
        <v>130</v>
      </c>
      <c r="D204" s="127" t="s">
        <v>664</v>
      </c>
      <c r="E204" s="127" t="s">
        <v>666</v>
      </c>
      <c r="F204" s="127"/>
      <c r="G204" s="127"/>
      <c r="H204" s="128"/>
      <c r="I204" s="122"/>
      <c r="J204" s="122"/>
      <c r="K204" s="122"/>
      <c r="L204" s="122"/>
      <c r="M204" s="122"/>
      <c r="N204" s="122"/>
      <c r="O204" s="122"/>
      <c r="P204" s="122"/>
      <c r="Q204" s="122"/>
      <c r="R204" s="122"/>
      <c r="S204" s="122"/>
      <c r="T204" s="122"/>
      <c r="U204" s="122"/>
      <c r="V204" s="122"/>
      <c r="W204" s="122"/>
      <c r="X204" s="122"/>
      <c r="Y204" s="122"/>
      <c r="Z204" s="122"/>
    </row>
    <row r="205" spans="1:26" ht="30.6" customHeight="1">
      <c r="A205" s="126">
        <v>133</v>
      </c>
      <c r="B205" s="128" t="s">
        <v>663</v>
      </c>
      <c r="C205" s="127">
        <v>15</v>
      </c>
      <c r="D205" s="127" t="s">
        <v>662</v>
      </c>
      <c r="E205" s="127" t="s">
        <v>666</v>
      </c>
      <c r="F205" s="127"/>
      <c r="G205" s="127"/>
      <c r="H205" s="128"/>
      <c r="I205" s="122"/>
      <c r="J205" s="122"/>
      <c r="K205" s="122"/>
      <c r="L205" s="122"/>
      <c r="M205" s="122"/>
      <c r="N205" s="122"/>
      <c r="O205" s="122"/>
      <c r="P205" s="122"/>
      <c r="Q205" s="122"/>
      <c r="R205" s="122"/>
      <c r="S205" s="122"/>
      <c r="T205" s="122"/>
      <c r="U205" s="122"/>
      <c r="V205" s="122"/>
      <c r="W205" s="122"/>
      <c r="X205" s="122"/>
      <c r="Y205" s="122"/>
      <c r="Z205" s="122"/>
    </row>
    <row r="206" spans="1:26" ht="30.6" customHeight="1">
      <c r="A206" s="126">
        <v>134</v>
      </c>
      <c r="B206" s="128" t="s">
        <v>663</v>
      </c>
      <c r="C206" s="127">
        <v>150</v>
      </c>
      <c r="D206" s="127" t="s">
        <v>664</v>
      </c>
      <c r="E206" s="127" t="s">
        <v>666</v>
      </c>
      <c r="F206" s="127"/>
      <c r="G206" s="127"/>
      <c r="H206" s="128"/>
      <c r="I206" s="122"/>
      <c r="J206" s="122"/>
      <c r="K206" s="122"/>
      <c r="L206" s="122"/>
      <c r="M206" s="122"/>
      <c r="N206" s="122"/>
      <c r="O206" s="122"/>
      <c r="P206" s="122"/>
      <c r="Q206" s="122"/>
      <c r="R206" s="122"/>
      <c r="S206" s="122"/>
      <c r="T206" s="122"/>
      <c r="U206" s="122"/>
      <c r="V206" s="122"/>
      <c r="W206" s="122"/>
      <c r="X206" s="122"/>
      <c r="Y206" s="122"/>
      <c r="Z206" s="122"/>
    </row>
    <row r="207" spans="1:26" ht="30.6" customHeight="1">
      <c r="A207" s="126">
        <v>135</v>
      </c>
      <c r="B207" s="128" t="s">
        <v>663</v>
      </c>
      <c r="C207" s="127">
        <v>146</v>
      </c>
      <c r="D207" s="129" t="s">
        <v>668</v>
      </c>
      <c r="E207" s="127" t="s">
        <v>666</v>
      </c>
      <c r="F207" s="127"/>
      <c r="G207" s="127"/>
      <c r="H207" s="128"/>
      <c r="I207" s="122"/>
      <c r="J207" s="122"/>
      <c r="K207" s="122"/>
      <c r="L207" s="122"/>
      <c r="M207" s="122"/>
      <c r="N207" s="122"/>
      <c r="O207" s="122"/>
      <c r="P207" s="122"/>
      <c r="Q207" s="122"/>
      <c r="R207" s="122"/>
      <c r="S207" s="122"/>
      <c r="T207" s="122"/>
      <c r="U207" s="122"/>
      <c r="V207" s="122"/>
      <c r="W207" s="122"/>
      <c r="X207" s="122"/>
      <c r="Y207" s="122"/>
      <c r="Z207" s="122"/>
    </row>
    <row r="208" spans="1:26" ht="30.6" customHeight="1">
      <c r="A208" s="126">
        <v>136</v>
      </c>
      <c r="B208" s="128" t="s">
        <v>663</v>
      </c>
      <c r="C208" s="127">
        <v>16</v>
      </c>
      <c r="D208" s="127" t="s">
        <v>662</v>
      </c>
      <c r="E208" s="127" t="s">
        <v>666</v>
      </c>
      <c r="F208" s="127"/>
      <c r="G208" s="127"/>
      <c r="H208" s="128"/>
      <c r="I208" s="122"/>
      <c r="J208" s="122"/>
      <c r="K208" s="122"/>
      <c r="L208" s="122"/>
      <c r="M208" s="122"/>
      <c r="N208" s="122"/>
      <c r="O208" s="122"/>
      <c r="P208" s="122"/>
      <c r="Q208" s="122"/>
      <c r="R208" s="122"/>
      <c r="S208" s="122"/>
      <c r="T208" s="122"/>
      <c r="U208" s="122"/>
      <c r="V208" s="122"/>
      <c r="W208" s="122"/>
      <c r="X208" s="122"/>
      <c r="Y208" s="122"/>
      <c r="Z208" s="122"/>
    </row>
    <row r="209" spans="1:26" ht="30.6" customHeight="1">
      <c r="A209" s="713" t="s">
        <v>667</v>
      </c>
      <c r="B209" s="713"/>
      <c r="C209" s="713"/>
      <c r="D209" s="713"/>
      <c r="E209" s="713"/>
      <c r="F209" s="713"/>
      <c r="G209" s="713"/>
      <c r="H209" s="713"/>
      <c r="I209" s="122"/>
      <c r="J209" s="122"/>
      <c r="K209" s="122"/>
      <c r="L209" s="122"/>
      <c r="M209" s="122"/>
      <c r="N209" s="122"/>
      <c r="O209" s="122"/>
      <c r="P209" s="122"/>
      <c r="Q209" s="122"/>
      <c r="R209" s="122"/>
      <c r="S209" s="122"/>
      <c r="T209" s="122"/>
      <c r="U209" s="122"/>
      <c r="V209" s="122"/>
      <c r="W209" s="122"/>
      <c r="X209" s="122"/>
      <c r="Y209" s="122"/>
      <c r="Z209" s="122"/>
    </row>
    <row r="210" spans="1:26" ht="30.6" customHeight="1">
      <c r="A210" s="126">
        <v>137</v>
      </c>
      <c r="B210" s="128" t="s">
        <v>663</v>
      </c>
      <c r="C210" s="127">
        <v>142</v>
      </c>
      <c r="D210" s="127" t="s">
        <v>664</v>
      </c>
      <c r="E210" s="127" t="s">
        <v>666</v>
      </c>
      <c r="F210" s="127"/>
      <c r="G210" s="127"/>
      <c r="H210" s="128"/>
      <c r="I210" s="122"/>
      <c r="J210" s="122"/>
      <c r="K210" s="122"/>
      <c r="L210" s="122"/>
      <c r="M210" s="122"/>
      <c r="N210" s="122"/>
      <c r="O210" s="122"/>
      <c r="P210" s="122"/>
      <c r="Q210" s="122"/>
      <c r="R210" s="122"/>
      <c r="S210" s="122"/>
      <c r="T210" s="122"/>
      <c r="U210" s="122"/>
      <c r="V210" s="122"/>
      <c r="W210" s="122"/>
      <c r="X210" s="122"/>
      <c r="Y210" s="122"/>
      <c r="Z210" s="122"/>
    </row>
    <row r="211" spans="1:26" ht="30.6" customHeight="1">
      <c r="A211" s="126">
        <v>138</v>
      </c>
      <c r="B211" s="128" t="s">
        <v>663</v>
      </c>
      <c r="C211" s="127">
        <v>4</v>
      </c>
      <c r="D211" s="127" t="s">
        <v>662</v>
      </c>
      <c r="E211" s="127" t="s">
        <v>666</v>
      </c>
      <c r="F211" s="127"/>
      <c r="G211" s="127"/>
      <c r="H211" s="128"/>
      <c r="I211" s="122"/>
      <c r="J211" s="122"/>
      <c r="K211" s="122"/>
      <c r="L211" s="122"/>
      <c r="M211" s="122"/>
      <c r="N211" s="122"/>
      <c r="O211" s="122"/>
      <c r="P211" s="122"/>
      <c r="Q211" s="122"/>
      <c r="R211" s="122"/>
      <c r="S211" s="122"/>
      <c r="T211" s="122"/>
      <c r="U211" s="122"/>
      <c r="V211" s="122"/>
      <c r="W211" s="122"/>
      <c r="X211" s="122"/>
      <c r="Y211" s="122"/>
      <c r="Z211" s="122"/>
    </row>
    <row r="212" spans="1:26" ht="30.6" customHeight="1">
      <c r="A212" s="126">
        <v>139</v>
      </c>
      <c r="B212" s="128" t="s">
        <v>663</v>
      </c>
      <c r="C212" s="127">
        <v>140</v>
      </c>
      <c r="D212" s="127" t="s">
        <v>664</v>
      </c>
      <c r="E212" s="127" t="s">
        <v>666</v>
      </c>
      <c r="F212" s="127"/>
      <c r="G212" s="127"/>
      <c r="H212" s="124"/>
      <c r="I212" s="122"/>
      <c r="J212" s="122"/>
      <c r="K212" s="122"/>
      <c r="L212" s="122"/>
      <c r="M212" s="122"/>
      <c r="N212" s="122"/>
      <c r="O212" s="122"/>
      <c r="P212" s="122"/>
      <c r="Q212" s="122"/>
      <c r="R212" s="122"/>
      <c r="S212" s="122"/>
      <c r="T212" s="122"/>
      <c r="U212" s="122"/>
      <c r="V212" s="122"/>
      <c r="W212" s="122"/>
      <c r="X212" s="122"/>
      <c r="Y212" s="122"/>
      <c r="Z212" s="122"/>
    </row>
    <row r="213" spans="1:26" ht="30.6" customHeight="1">
      <c r="A213" s="126">
        <v>140</v>
      </c>
      <c r="B213" s="128" t="s">
        <v>663</v>
      </c>
      <c r="C213" s="127">
        <v>134</v>
      </c>
      <c r="D213" s="127" t="s">
        <v>664</v>
      </c>
      <c r="E213" s="127" t="s">
        <v>666</v>
      </c>
      <c r="F213" s="127"/>
      <c r="G213" s="127"/>
      <c r="H213" s="128"/>
      <c r="I213" s="122"/>
      <c r="J213" s="122"/>
      <c r="K213" s="122"/>
      <c r="L213" s="122"/>
      <c r="M213" s="122"/>
      <c r="N213" s="122"/>
      <c r="O213" s="122"/>
      <c r="P213" s="122"/>
      <c r="Q213" s="122"/>
      <c r="R213" s="122"/>
      <c r="S213" s="122"/>
      <c r="T213" s="122"/>
      <c r="U213" s="122"/>
      <c r="V213" s="122"/>
      <c r="W213" s="122"/>
      <c r="X213" s="122"/>
      <c r="Y213" s="122"/>
      <c r="Z213" s="122"/>
    </row>
    <row r="214" spans="1:26" ht="30.6" customHeight="1">
      <c r="A214" s="126">
        <v>141</v>
      </c>
      <c r="B214" s="128" t="s">
        <v>663</v>
      </c>
      <c r="C214" s="127">
        <v>4</v>
      </c>
      <c r="D214" s="127" t="s">
        <v>662</v>
      </c>
      <c r="E214" s="127" t="s">
        <v>666</v>
      </c>
      <c r="F214" s="126"/>
      <c r="G214" s="126"/>
      <c r="H214" s="125"/>
      <c r="I214" s="122"/>
      <c r="J214" s="122"/>
      <c r="K214" s="122"/>
      <c r="L214" s="122"/>
      <c r="M214" s="122"/>
      <c r="N214" s="122"/>
      <c r="O214" s="122"/>
      <c r="P214" s="122"/>
      <c r="Q214" s="122"/>
      <c r="R214" s="122"/>
      <c r="S214" s="122"/>
      <c r="T214" s="122"/>
      <c r="U214" s="122"/>
      <c r="V214" s="122"/>
      <c r="W214" s="122"/>
      <c r="X214" s="122"/>
      <c r="Y214" s="122"/>
      <c r="Z214" s="122"/>
    </row>
    <row r="215" spans="1:26" ht="30.6" customHeight="1">
      <c r="A215" s="714" t="s">
        <v>665</v>
      </c>
      <c r="B215" s="722"/>
      <c r="C215" s="722"/>
      <c r="D215" s="722"/>
      <c r="E215" s="722"/>
      <c r="F215" s="722"/>
      <c r="G215" s="722"/>
      <c r="H215" s="722"/>
      <c r="I215" s="122"/>
      <c r="J215" s="122"/>
      <c r="K215" s="122"/>
      <c r="L215" s="122"/>
      <c r="M215" s="122"/>
      <c r="N215" s="122"/>
      <c r="O215" s="122"/>
      <c r="P215" s="122"/>
      <c r="Q215" s="122"/>
      <c r="R215" s="122"/>
      <c r="S215" s="122"/>
      <c r="T215" s="122"/>
      <c r="U215" s="122"/>
      <c r="V215" s="122"/>
      <c r="W215" s="122"/>
      <c r="X215" s="122"/>
      <c r="Y215" s="122"/>
      <c r="Z215" s="122"/>
    </row>
    <row r="216" spans="1:26" ht="30.6" customHeight="1">
      <c r="A216" s="127">
        <v>142</v>
      </c>
      <c r="B216" s="128" t="s">
        <v>663</v>
      </c>
      <c r="C216" s="126">
        <v>137</v>
      </c>
      <c r="D216" s="127" t="s">
        <v>664</v>
      </c>
      <c r="E216" s="126" t="s">
        <v>661</v>
      </c>
      <c r="F216" s="126"/>
      <c r="G216" s="126"/>
      <c r="H216" s="125"/>
      <c r="I216" s="122"/>
      <c r="J216" s="122"/>
      <c r="K216" s="122"/>
      <c r="L216" s="122"/>
      <c r="M216" s="122"/>
      <c r="N216" s="122"/>
      <c r="O216" s="122"/>
      <c r="P216" s="122"/>
      <c r="Q216" s="122"/>
      <c r="R216" s="122"/>
      <c r="S216" s="122"/>
      <c r="T216" s="122"/>
      <c r="U216" s="122"/>
      <c r="V216" s="122"/>
      <c r="W216" s="122"/>
      <c r="X216" s="122"/>
      <c r="Y216" s="122"/>
      <c r="Z216" s="122"/>
    </row>
    <row r="217" spans="1:26" ht="30.6" customHeight="1">
      <c r="A217" s="127">
        <v>143</v>
      </c>
      <c r="B217" s="128" t="s">
        <v>663</v>
      </c>
      <c r="C217" s="126">
        <v>20</v>
      </c>
      <c r="D217" s="127" t="s">
        <v>662</v>
      </c>
      <c r="E217" s="126" t="s">
        <v>661</v>
      </c>
      <c r="F217" s="126"/>
      <c r="G217" s="126"/>
      <c r="H217" s="125"/>
      <c r="I217" s="122"/>
      <c r="J217" s="122"/>
      <c r="K217" s="122"/>
      <c r="L217" s="122"/>
      <c r="M217" s="122"/>
      <c r="N217" s="122"/>
      <c r="O217" s="122"/>
      <c r="P217" s="122"/>
      <c r="Q217" s="122"/>
      <c r="R217" s="122"/>
      <c r="S217" s="122"/>
      <c r="T217" s="122"/>
      <c r="U217" s="122"/>
      <c r="V217" s="122"/>
      <c r="W217" s="122"/>
      <c r="X217" s="122"/>
      <c r="Y217" s="122"/>
      <c r="Z217" s="122"/>
    </row>
    <row r="218" spans="1:26" ht="30.6" customHeight="1">
      <c r="A218" s="127"/>
      <c r="B218" s="128"/>
      <c r="C218" s="126"/>
      <c r="D218" s="127"/>
      <c r="E218" s="126"/>
      <c r="F218" s="126"/>
      <c r="G218" s="126"/>
      <c r="H218" s="125"/>
      <c r="I218" s="122"/>
      <c r="J218" s="122"/>
      <c r="K218" s="122"/>
      <c r="L218" s="122"/>
      <c r="M218" s="122"/>
      <c r="N218" s="122"/>
      <c r="O218" s="122"/>
      <c r="P218" s="122"/>
      <c r="Q218" s="122"/>
      <c r="R218" s="122"/>
      <c r="S218" s="122"/>
      <c r="T218" s="122"/>
      <c r="U218" s="122"/>
      <c r="V218" s="122"/>
      <c r="W218" s="122"/>
      <c r="X218" s="122"/>
      <c r="Y218" s="122"/>
      <c r="Z218" s="122"/>
    </row>
    <row r="219" spans="1:26" ht="30.6" customHeight="1">
      <c r="A219" s="127"/>
      <c r="B219" s="128"/>
      <c r="C219" s="126"/>
      <c r="D219" s="127"/>
      <c r="E219" s="126"/>
      <c r="F219" s="126"/>
      <c r="G219" s="126"/>
      <c r="H219" s="125"/>
      <c r="I219" s="122"/>
      <c r="J219" s="122"/>
      <c r="K219" s="122"/>
      <c r="L219" s="122"/>
      <c r="M219" s="122"/>
      <c r="N219" s="122"/>
      <c r="O219" s="122"/>
      <c r="P219" s="122"/>
      <c r="Q219" s="122"/>
      <c r="R219" s="122"/>
      <c r="S219" s="122"/>
      <c r="T219" s="122"/>
      <c r="U219" s="122"/>
      <c r="V219" s="122"/>
      <c r="W219" s="122"/>
      <c r="X219" s="122"/>
      <c r="Y219" s="122"/>
      <c r="Z219" s="122"/>
    </row>
    <row r="220" spans="1:26" ht="30.6" customHeight="1">
      <c r="A220" s="127"/>
      <c r="B220" s="128"/>
      <c r="C220" s="126"/>
      <c r="D220" s="127"/>
      <c r="E220" s="126"/>
      <c r="F220" s="126"/>
      <c r="G220" s="126"/>
      <c r="H220" s="125"/>
      <c r="I220" s="122"/>
      <c r="J220" s="122"/>
      <c r="K220" s="122"/>
      <c r="L220" s="122"/>
      <c r="M220" s="122"/>
      <c r="N220" s="122"/>
      <c r="O220" s="122"/>
      <c r="P220" s="122"/>
      <c r="Q220" s="122"/>
      <c r="R220" s="122"/>
      <c r="S220" s="122"/>
      <c r="T220" s="122"/>
      <c r="U220" s="122"/>
      <c r="V220" s="122"/>
      <c r="W220" s="122"/>
      <c r="X220" s="122"/>
      <c r="Y220" s="122"/>
      <c r="Z220" s="122"/>
    </row>
    <row r="221" spans="1:26" ht="30.6" customHeight="1">
      <c r="A221" s="126"/>
      <c r="B221" s="128"/>
      <c r="C221" s="126"/>
      <c r="D221" s="127"/>
      <c r="E221" s="126"/>
      <c r="F221" s="126"/>
      <c r="G221" s="126"/>
      <c r="H221" s="125"/>
      <c r="I221" s="122"/>
      <c r="J221" s="122"/>
      <c r="K221" s="122"/>
      <c r="L221" s="122"/>
      <c r="M221" s="122"/>
      <c r="N221" s="122"/>
      <c r="O221" s="122"/>
      <c r="P221" s="122"/>
      <c r="Q221" s="122"/>
      <c r="R221" s="122"/>
      <c r="S221" s="122"/>
      <c r="T221" s="122"/>
      <c r="U221" s="122"/>
      <c r="V221" s="122"/>
      <c r="W221" s="122"/>
      <c r="X221" s="122"/>
      <c r="Y221" s="122"/>
      <c r="Z221" s="122"/>
    </row>
    <row r="222" spans="1:26" ht="30.6" customHeight="1">
      <c r="A222" s="715" t="s">
        <v>660</v>
      </c>
      <c r="B222" s="715"/>
      <c r="C222" s="715"/>
      <c r="D222" s="715"/>
      <c r="E222" s="715" t="s">
        <v>137</v>
      </c>
      <c r="F222" s="715"/>
      <c r="G222" s="715"/>
      <c r="H222" s="715"/>
      <c r="I222" s="122"/>
      <c r="J222" s="122"/>
      <c r="K222" s="122"/>
      <c r="L222" s="122"/>
      <c r="M222" s="122"/>
      <c r="N222" s="122"/>
      <c r="O222" s="122"/>
      <c r="P222" s="122"/>
      <c r="Q222" s="122"/>
      <c r="R222" s="122"/>
      <c r="S222" s="122"/>
      <c r="T222" s="122"/>
      <c r="U222" s="122"/>
      <c r="V222" s="122"/>
      <c r="W222" s="122"/>
      <c r="X222" s="122"/>
      <c r="Y222" s="122"/>
      <c r="Z222" s="122"/>
    </row>
    <row r="223" spans="1:26" ht="30.6" customHeight="1">
      <c r="A223" s="721" t="s">
        <v>659</v>
      </c>
      <c r="B223" s="719"/>
      <c r="C223" s="719"/>
      <c r="D223" s="719"/>
      <c r="E223" s="719"/>
      <c r="F223" s="719"/>
      <c r="G223" s="719"/>
      <c r="H223" s="719"/>
      <c r="I223" s="122"/>
      <c r="J223" s="122"/>
      <c r="K223" s="122"/>
      <c r="L223" s="122"/>
      <c r="M223" s="122"/>
      <c r="N223" s="122"/>
      <c r="O223" s="122"/>
      <c r="P223" s="122"/>
      <c r="Q223" s="122"/>
      <c r="R223" s="122"/>
      <c r="S223" s="122"/>
      <c r="T223" s="122"/>
      <c r="U223" s="122"/>
      <c r="V223" s="122"/>
      <c r="W223" s="122"/>
      <c r="X223" s="122"/>
      <c r="Y223" s="122"/>
      <c r="Z223" s="122"/>
    </row>
    <row r="224" spans="1:26" ht="15.75" customHeight="1">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spans="1:26" ht="15.75" customHeight="1">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spans="1:26" ht="15.75" customHeight="1">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spans="1:26" ht="15.75" customHeight="1">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spans="1:26" ht="15.75" customHeight="1">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spans="1:26" ht="15.75" customHeight="1">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spans="1:26" ht="15.75" customHeight="1">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spans="1:26" ht="15.75" customHeight="1">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spans="1:26" ht="15.75" customHeight="1">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spans="1:26" ht="15.75" customHeight="1">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spans="1:26" ht="15.75" customHeight="1">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spans="1:26" ht="15.75" customHeight="1">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spans="1:26" ht="15.75" customHeight="1">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spans="1:26" ht="15.75" customHeight="1">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spans="1:26" ht="15.75" customHeight="1">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spans="1:26" ht="15.75" customHeight="1">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spans="1:26" ht="15.75" customHeight="1">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spans="1:26" ht="15.75" customHeight="1">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spans="1:26" ht="15.75" customHeight="1">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spans="1:26" ht="15.75" customHeight="1">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spans="1:26" ht="15.75" customHeight="1">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spans="1:26" ht="15.75" customHeight="1">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spans="1:26" ht="15.75" customHeight="1">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spans="1:26" ht="15.75" customHeight="1">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spans="1:26" ht="15.75" customHeight="1">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spans="1:26" ht="15.75" customHeight="1">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spans="1:26" ht="15.75" customHeight="1">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spans="1:26" ht="15.75" customHeight="1">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spans="1:26" ht="15.75" customHeight="1">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spans="1:26" ht="15.75" customHeight="1">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spans="1:26" ht="15.75" customHeight="1">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spans="1:26" ht="15.75" customHeight="1">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spans="1:26" ht="15.75" customHeight="1">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spans="1:26" ht="15.75" customHeight="1">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spans="1:26" ht="15.75" customHeight="1">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spans="1:26" ht="15.75" customHeight="1">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spans="1:26" ht="15.75" customHeight="1">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spans="1:26" ht="15.75" customHeight="1">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spans="1:26" ht="15.75" customHeight="1">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spans="1:26" ht="15.75" customHeight="1">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spans="1:26" ht="15.75" customHeight="1">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spans="1:26" ht="15.75" customHeight="1">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spans="1:26" ht="15.75" customHeight="1">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spans="1:26" ht="15.75" customHeight="1">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spans="1:26" ht="15.75" customHeight="1">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spans="1:26" ht="15.75" customHeight="1">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spans="1:26" ht="15.75" customHeight="1">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spans="1:26" ht="15.75" customHeight="1">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spans="1:26" ht="15.75" customHeight="1">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spans="1:26" ht="15.75" customHeight="1">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spans="1:26" ht="15.75" customHeight="1">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spans="1:26" ht="15.75" customHeight="1">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spans="1:26" ht="15.75" customHeight="1">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spans="1:26" ht="15.75" customHeight="1">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spans="1:26" ht="15.75" customHeight="1">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spans="1:26" ht="15.75" customHeight="1">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spans="1:26" ht="15.75" customHeight="1">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spans="1:26" ht="15.75" customHeight="1">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spans="1:26" ht="15.75" customHeight="1">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spans="1:26" ht="15.75" customHeight="1">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spans="1:26" ht="15.75" customHeight="1">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spans="1:26" ht="15.75" customHeight="1">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spans="1:26" ht="15.75" customHeight="1">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spans="1:26" ht="15.75" customHeight="1">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spans="1:26" ht="15.75" customHeight="1">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spans="1:26" ht="15.75" customHeight="1">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spans="1:26" ht="15.75" customHeight="1">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spans="1:26" ht="15.75" customHeight="1">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spans="1:26" ht="15.75" customHeight="1">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spans="1:26" ht="15.75" customHeight="1">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spans="1:26" ht="15.75" customHeight="1">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spans="1:26" ht="15.75" customHeight="1">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spans="1:26" ht="15.75" customHeight="1">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spans="1:26" ht="15.75" customHeight="1">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spans="1:26" ht="15.75" customHeight="1">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spans="1:26" ht="15.75" customHeight="1">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spans="1:26" ht="15.75" customHeight="1">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spans="1:26" ht="15.75" customHeight="1">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spans="1:26" ht="15.75" customHeight="1">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spans="1:26" ht="15.75" customHeight="1">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spans="1:26" ht="15.75" customHeight="1">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spans="1:26" ht="15.75" customHeight="1">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spans="1:26" ht="15.75" customHeight="1">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spans="1:26" ht="15.75" customHeight="1">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spans="1:26" ht="15.75" customHeight="1">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spans="1:26" ht="15.75" customHeight="1">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spans="1:26" ht="15.75" customHeight="1">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spans="1:26" ht="15.75" customHeight="1">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spans="1:26" ht="15.75" customHeight="1">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spans="1:26" ht="15.75" customHeight="1">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spans="1:26" ht="15.75" customHeight="1">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spans="1:26" ht="15.75" customHeight="1">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spans="1:26" ht="15.75" customHeight="1">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spans="1:26" ht="15.75" customHeight="1">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spans="1:26" ht="15.75" customHeight="1">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spans="1:26" ht="15.75" customHeight="1">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spans="1:26" ht="15.75" customHeight="1">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spans="1:26" ht="15.75" customHeight="1">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spans="1:26" ht="15.75" customHeight="1">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spans="1:26" ht="15.75" customHeight="1">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spans="1:26" ht="15.75" customHeight="1">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spans="1:26" ht="15.75" customHeight="1">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spans="1:26" ht="15.75" customHeight="1">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spans="1:26" ht="15.75" customHeight="1">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spans="1:26" ht="15.75" customHeight="1">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spans="1:26" ht="15.75" customHeight="1">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spans="1:26" ht="15.75" customHeight="1">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spans="1:26" ht="15.75" customHeight="1">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spans="1:26" ht="15.75" customHeight="1">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spans="1:26" ht="15.75" customHeight="1">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spans="1:26" ht="15.75" customHeight="1">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spans="1:26" ht="15.75" customHeight="1">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spans="1:26" ht="15.75" customHeight="1">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spans="1:26" ht="15.75" customHeight="1">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spans="1:26" ht="15.75" customHeight="1">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spans="1:26" ht="15.75" customHeight="1">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spans="1:26" ht="15.75" customHeight="1">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spans="1:26" ht="15.75" customHeight="1">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spans="1:26" ht="15.75" customHeight="1">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spans="1:26" ht="15.75" customHeight="1">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spans="1:26" ht="15.75" customHeight="1">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spans="1:26" ht="15.75" customHeight="1">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spans="1:26" ht="15.75" customHeight="1">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spans="1:26" ht="15.75" customHeight="1">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spans="1:26" ht="15.75" customHeight="1">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spans="1:26" ht="15.75" customHeight="1">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spans="1:26" ht="15.75" customHeight="1">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spans="1:26" ht="15.75" customHeight="1">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spans="1:26" ht="15.75" customHeight="1">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spans="1:26" ht="15.75" customHeight="1">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spans="1:26" ht="15.75" customHeight="1">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spans="1:26" ht="15.75" customHeight="1">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spans="1:26" ht="15.75" customHeight="1">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spans="1:26" ht="15.75" customHeight="1">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spans="1:26" ht="15.75" customHeight="1">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spans="1:26" ht="15.75" customHeight="1">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spans="1:26" ht="15.75" customHeight="1">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spans="1:26" ht="15.75" customHeight="1">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spans="1:26" ht="15.75" customHeight="1">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spans="1:26" ht="15.75" customHeight="1">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spans="1:26" ht="15.75" customHeight="1">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spans="1:26" ht="15.75" customHeight="1">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spans="1:26" ht="15.75" customHeight="1">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spans="1:26" ht="15.75" customHeight="1">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spans="1:26" ht="15.75" customHeight="1">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spans="1:26" ht="15.75" customHeight="1">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spans="1:26" ht="15.75" customHeight="1">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spans="1:26" ht="15.75" customHeight="1">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spans="1:26" ht="15.75" customHeight="1">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spans="1:26" ht="15.75" customHeight="1">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spans="1:26" ht="15.75" customHeight="1">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spans="1:26" ht="15.75" customHeight="1">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spans="1:26" ht="15.75" customHeight="1">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spans="1:26" ht="15.75" customHeight="1">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spans="1:26" ht="15.75" customHeight="1">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spans="1:26" ht="15.75" customHeight="1">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spans="1:26" ht="15.75" customHeight="1">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spans="1:26" ht="15.75" customHeight="1">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spans="1:26" ht="15.75" customHeight="1">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spans="1:26" ht="15.75" customHeight="1">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spans="1:26" ht="15.75" customHeight="1">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spans="1:26" ht="15.75" customHeight="1">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spans="1:26" ht="15.75" customHeight="1">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spans="1:26" ht="15.75" customHeight="1">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spans="1:26" ht="15.75" customHeight="1">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spans="1:26" ht="15.75" customHeight="1">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spans="1:26" ht="15.75" customHeight="1">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spans="1:26" ht="15.75" customHeight="1">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spans="1:26" ht="15.75" customHeight="1">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spans="1:26" ht="15.75" customHeight="1">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spans="1:26" ht="15.75" customHeight="1">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spans="1:26" ht="15.75" customHeight="1">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spans="1:26" ht="15.75" customHeight="1">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spans="1:26" ht="15.75" customHeight="1">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spans="1:26" ht="15.75" customHeight="1">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spans="1:26" ht="15.75" customHeight="1">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spans="1:26" ht="15.75" customHeight="1">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spans="1:26" ht="15.75" customHeight="1">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spans="1:26" ht="15.75" customHeight="1">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spans="1:26" ht="15.75" customHeight="1">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spans="1:26" ht="15.75" customHeight="1">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spans="1:26" ht="15.75" customHeight="1">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spans="1:26" ht="15.75" customHeight="1">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spans="1:26" ht="15.75" customHeight="1">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spans="1:26" ht="15.75" customHeight="1">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spans="1:26" ht="15.75" customHeight="1">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spans="1:26" ht="15.75" customHeight="1">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spans="1:26" ht="15.75" customHeight="1">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spans="1:26" ht="15.75" customHeight="1">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spans="1:26" ht="15.75" customHeight="1">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spans="1:26" ht="15.75" customHeight="1">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spans="1:26" ht="15.75" customHeight="1">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spans="1:26" ht="15.75" customHeight="1">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spans="1:26" ht="15.75" customHeight="1">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spans="1:26" ht="15.75" customHeight="1">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spans="1:26" ht="15.75" customHeight="1">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spans="1:26" ht="15.75" customHeight="1">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spans="1:26" ht="15.75" customHeight="1">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spans="1:26" ht="15.75" customHeight="1">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spans="1:26" ht="15.75" customHeight="1">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spans="1:26" ht="15.75" customHeight="1">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spans="1:26" ht="15.75" customHeight="1">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spans="1:26" ht="15.75" customHeight="1">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spans="1:26" ht="15.75" customHeight="1">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spans="1:26" ht="15.75" customHeight="1">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spans="1:26" ht="15.75" customHeight="1">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spans="1:26" ht="15.75" customHeight="1">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spans="1:26" ht="15.75" customHeight="1">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spans="1:26" ht="15.75" customHeight="1">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spans="1:26" ht="15.75" customHeight="1">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spans="1:26" ht="15.75" customHeight="1">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spans="1:26" ht="15.75" customHeight="1">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spans="1:26" ht="15.75" customHeight="1">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spans="1:26" ht="15.75" customHeight="1">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spans="1:26" ht="15.75" customHeight="1">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spans="1:26" ht="15.75" customHeight="1">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spans="1:26" ht="15.75" customHeight="1">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spans="1:26" ht="15.75" customHeight="1">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spans="1:26" ht="15.75" customHeight="1">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spans="1:26" ht="15.75" customHeight="1">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spans="1:26" ht="15.75" customHeight="1">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spans="1:26" ht="15.75" customHeight="1">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spans="1:26" ht="15.75" customHeight="1">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spans="1:26" ht="15.75" customHeight="1">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spans="1:26" ht="15.75" customHeight="1">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spans="1:26" ht="15.75" customHeight="1">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spans="1:26" ht="15.75" customHeight="1">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spans="1:26" ht="15.75" customHeight="1">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spans="1:26" ht="15.75" customHeight="1">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spans="1:26" ht="15.75" customHeight="1">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spans="1:26" ht="15.75" customHeight="1">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spans="1:26" ht="15.75" customHeight="1">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spans="1:26" ht="15.75" customHeight="1">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spans="1:26" ht="15.75" customHeight="1">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spans="1:26" ht="15.75" customHeight="1">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spans="1:26" ht="15.75" customHeight="1">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spans="1:26" ht="15.75" customHeight="1">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spans="1:26" ht="15.75" customHeight="1">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spans="1:26" ht="15.75" customHeight="1">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spans="1:26" ht="15.75" customHeight="1">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spans="1:26" ht="15.75" customHeight="1">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spans="1:26" ht="15.75" customHeight="1">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spans="1:26" ht="15.75" customHeight="1">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spans="1:26" ht="15.75" customHeight="1">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spans="1:26" ht="15.75" customHeight="1">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spans="1:26" ht="15.75" customHeight="1">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spans="1:26" ht="15.75" customHeight="1">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spans="1:26" ht="15.75" customHeight="1">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spans="1:26" ht="15.75" customHeight="1">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spans="1:26" ht="15.75" customHeight="1">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spans="1:26" ht="15.75" customHeight="1">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spans="1:26" ht="15.75" customHeight="1">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spans="1:26" ht="15.75" customHeight="1">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spans="1:26" ht="15.75" customHeight="1">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spans="1:26" ht="15.75" customHeight="1">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spans="1:26" ht="15.75" customHeight="1">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spans="1:26" ht="15.75" customHeight="1">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spans="1:26" ht="15.75" customHeight="1">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spans="1:26" ht="15.75" customHeight="1">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spans="1:26" ht="15.75" customHeight="1">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spans="1:26" ht="15.75" customHeight="1">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spans="1:26" ht="15.75" customHeight="1">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spans="1:26" ht="15.75" customHeight="1">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spans="1:26" ht="15.75" customHeight="1">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spans="1:26" ht="15.75" customHeight="1">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spans="1:26" ht="15.75" customHeight="1">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spans="1:26" ht="15.75" customHeight="1">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spans="1:26" ht="15.75" customHeight="1">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spans="1:26" ht="15.75" customHeight="1">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spans="1:26" ht="15.75" customHeight="1">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spans="1:26" ht="15.75" customHeight="1">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spans="1:26" ht="15.75" customHeight="1">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spans="1:26" ht="15.75" customHeight="1">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spans="1:26" ht="15.75" customHeight="1">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spans="1:26" ht="15.75" customHeight="1">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spans="1:26" ht="15.75" customHeight="1">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spans="1:26" ht="15.75" customHeight="1">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spans="1:26" ht="15.75" customHeight="1">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spans="1:26" ht="15.75" customHeight="1">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spans="1:26" ht="15.75" customHeight="1">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spans="1:26" ht="15.75" customHeight="1">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spans="1:26" ht="15.75" customHeight="1">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spans="1:26" ht="15.75" customHeight="1">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spans="1:26" ht="15.75" customHeight="1">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spans="1:26" ht="15.75" customHeight="1">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spans="1:26" ht="15.75" customHeight="1">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spans="1:26" ht="15.75" customHeight="1">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spans="1:26" ht="15.75" customHeight="1">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spans="1:26" ht="15.75" customHeight="1">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spans="1:26" ht="15.75" customHeight="1">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spans="1:26" ht="15.75" customHeight="1">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spans="1:26" ht="15.75" customHeight="1">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spans="1:26" ht="15.75" customHeight="1">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spans="1:26" ht="15.75" customHeight="1">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spans="1:26" ht="15.75" customHeight="1">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spans="1:26" ht="15.75" customHeight="1">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spans="1:26" ht="15.75" customHeight="1">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spans="1:26" ht="15.75" customHeight="1">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spans="1:26" ht="15.75" customHeight="1">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spans="1:26" ht="15.75" customHeight="1">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spans="1:26" ht="15.75" customHeight="1">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spans="1:26" ht="15.75" customHeight="1">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spans="1:26" ht="15.75" customHeight="1">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spans="1:26" ht="15.75" customHeight="1">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spans="1:26" ht="15.75" customHeight="1">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spans="1:26" ht="15.75" customHeight="1">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spans="1:26" ht="15.75" customHeight="1">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spans="1:26" ht="15.75" customHeight="1">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spans="1:26" ht="15.75" customHeight="1">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spans="1:26" ht="15.75" customHeight="1">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spans="1:26" ht="15.75" customHeight="1">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spans="1:26" ht="15.75" customHeight="1">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spans="1:26" ht="15.75" customHeight="1">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spans="1:26" ht="15.75" customHeight="1">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spans="1:26" ht="15.75" customHeight="1">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spans="1:26" ht="15.75" customHeight="1">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spans="1:26" ht="15.75" customHeight="1">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spans="1:26" ht="15.75" customHeight="1">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spans="1:26" ht="15.75" customHeight="1">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spans="1:26" ht="15.75" customHeight="1">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spans="1:26" ht="15.75" customHeight="1">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spans="1:26" ht="15.75" customHeight="1">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spans="1:26" ht="15.75" customHeight="1">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spans="1:26" ht="15.75" customHeight="1">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spans="1:26" ht="15.75" customHeight="1">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spans="1:26" ht="15.75" customHeight="1">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spans="1:26" ht="15.75" customHeight="1">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spans="1:26" ht="15.75" customHeight="1">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spans="1:26" ht="15.75" customHeight="1">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spans="1:26" ht="15.75" customHeight="1">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spans="1:26" ht="15.75" customHeight="1">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spans="1:26" ht="15.75" customHeight="1">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spans="1:26" ht="15.75" customHeight="1">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spans="1:26" ht="15.75" customHeight="1">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spans="1:26" ht="15.75" customHeight="1">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spans="1:26" ht="15.75" customHeight="1">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spans="1:26" ht="15.75" customHeight="1">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spans="1:26" ht="15.75" customHeight="1">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spans="1:26" ht="15.75" customHeight="1">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spans="1:26" ht="15.75" customHeight="1">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spans="1:26" ht="15.75" customHeight="1">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spans="1:26" ht="15.75" customHeight="1">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spans="1:26" ht="15.75" customHeight="1">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spans="1:26" ht="15.75" customHeight="1">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spans="1:26" ht="15.75" customHeight="1">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spans="1:26" ht="15.75" customHeight="1">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spans="1:26" ht="15.75" customHeight="1">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spans="1:26" ht="15.75" customHeight="1">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spans="1:26" ht="15.75" customHeight="1">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spans="1:26" ht="15.75" customHeight="1">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spans="1:26" ht="15.75" customHeight="1">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spans="1:26" ht="15.75" customHeight="1">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spans="1:26" ht="15.75" customHeight="1">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spans="1:26" ht="15.75" customHeight="1">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spans="1:26" ht="15.75" customHeight="1">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spans="1:26" ht="15.75" customHeight="1">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spans="1:26" ht="15.75" customHeight="1">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spans="1:26" ht="15.75" customHeight="1">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spans="1:26" ht="15.75" customHeight="1">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spans="1:26" ht="15.75" customHeight="1">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spans="1:26" ht="15.75" customHeight="1">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spans="1:26" ht="15.75" customHeight="1">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spans="1:26" ht="15.75" customHeight="1">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spans="1:26" ht="15.75" customHeight="1">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spans="1:26" ht="15.75" customHeight="1">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spans="1:26" ht="15.75" customHeight="1">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spans="1:26" ht="15.75" customHeight="1">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spans="1:26" ht="15.75" customHeight="1">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spans="1:26" ht="15.75" customHeight="1">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spans="1:26" ht="15.75" customHeight="1">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spans="1:26" ht="15.75" customHeight="1">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spans="1:26" ht="15.75" customHeight="1">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spans="1:26" ht="15.75" customHeight="1">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spans="1:26" ht="15.75" customHeight="1">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spans="1:26" ht="15.75" customHeight="1">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spans="1:26" ht="15.75" customHeight="1">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spans="1:26" ht="15.75" customHeight="1">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spans="1:26" ht="15.75" customHeight="1">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spans="1:26" ht="15.75" customHeight="1">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spans="1:26" ht="15.75" customHeight="1">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spans="1:26" ht="15.75" customHeight="1">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spans="1:26" ht="15.75" customHeight="1">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spans="1:26" ht="15.75" customHeight="1">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spans="1:26" ht="15.75" customHeight="1">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spans="1:26" ht="15.75" customHeight="1">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spans="1:26" ht="15.75" customHeight="1">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spans="1:26" ht="15.75" customHeight="1">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spans="1:26" ht="15.75" customHeight="1">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spans="1:26" ht="15.75" customHeight="1">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spans="1:26" ht="15.75" customHeight="1">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spans="1:26" ht="15.75" customHeight="1">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spans="1:26" ht="15.75" customHeight="1">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spans="1:26" ht="15.75" customHeight="1">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spans="1:26" ht="15.75" customHeight="1">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spans="1:26" ht="15.75" customHeight="1">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spans="1:26" ht="15.75" customHeight="1">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spans="1:26" ht="15.75" customHeight="1">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spans="1:26" ht="15.75" customHeight="1">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spans="1:26" ht="15.75" customHeight="1">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spans="1:26" ht="15.75" customHeight="1">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spans="1:26" ht="15.75" customHeight="1">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spans="1:26" ht="15.75" customHeight="1">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spans="1:26" ht="15.75" customHeight="1">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spans="1:26" ht="15.75" customHeight="1">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spans="1:26" ht="15.75" customHeight="1">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spans="1:26" ht="15.75" customHeight="1">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spans="1:26" ht="15.75" customHeight="1">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spans="1:26" ht="15.75" customHeight="1">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spans="1:26" ht="15.75" customHeight="1">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spans="1:26" ht="15.75" customHeight="1">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spans="1:26" ht="15.75" customHeight="1">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spans="1:26" ht="15.75" customHeight="1">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spans="1:26" ht="15.75" customHeight="1">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spans="1:26" ht="15.75" customHeight="1">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spans="1:26" ht="15.75" customHeight="1">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spans="1:26" ht="15.75" customHeight="1">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spans="1:26" ht="15.75" customHeight="1">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spans="1:26" ht="15.75" customHeight="1">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spans="1:26" ht="15.75" customHeight="1">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spans="1:26" ht="15.75" customHeight="1">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spans="1:26" ht="15.75" customHeight="1">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spans="1:26" ht="15.75" customHeight="1">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spans="1:26" ht="15.75" customHeight="1">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spans="1:26" ht="15.75" customHeight="1">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spans="1:26" ht="15.75" customHeight="1">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spans="1:26" ht="15.75" customHeight="1">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spans="1:26" ht="15.75" customHeight="1">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spans="1:26" ht="15.75" customHeight="1">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spans="1:26" ht="15.75" customHeight="1">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spans="1:26" ht="15.75" customHeight="1">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spans="1:26" ht="15.75" customHeight="1">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spans="1:26" ht="15.75" customHeight="1">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spans="1:26" ht="15.75" customHeight="1">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spans="1:26" ht="15.75" customHeight="1">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spans="1:26" ht="15.75" customHeight="1">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spans="1:26" ht="15.75" customHeight="1">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spans="1:26" ht="15.75" customHeight="1">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spans="1:26" ht="15.75" customHeight="1">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spans="1:26" ht="15.75" customHeight="1">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spans="1:26" ht="15.75" customHeight="1">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spans="1:26" ht="15.75" customHeight="1">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spans="1:26" ht="15.75" customHeight="1">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spans="1:26" ht="15.75" customHeight="1">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spans="1:26" ht="15.75" customHeight="1">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spans="1:26" ht="15.75" customHeight="1">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spans="1:26" ht="15.75" customHeight="1">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spans="1:26" ht="15.75" customHeight="1">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spans="1:26" ht="15.75" customHeight="1">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spans="1:26" ht="15.75" customHeight="1">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spans="1:26" ht="15.75" customHeight="1">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spans="1:26" ht="15.75" customHeight="1">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spans="1:26" ht="15.75" customHeight="1">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spans="1:26" ht="15.75" customHeight="1">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spans="1:26" ht="15.75" customHeight="1">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spans="1:26" ht="15.75" customHeight="1">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spans="1:26" ht="15.75" customHeight="1">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spans="1:26" ht="15.75" customHeight="1">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spans="1:26" ht="15.75" customHeight="1">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spans="1:26" ht="15.75" customHeight="1">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spans="1:26" ht="15.75" customHeight="1">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spans="1:26" ht="15.75" customHeight="1">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spans="1:26" ht="15.75" customHeight="1">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spans="1:26" ht="15.75" customHeight="1">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spans="1:26" ht="15.75" customHeight="1">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spans="1:26" ht="15.75" customHeight="1">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spans="1:26" ht="15.75" customHeight="1">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spans="1:26" ht="15.75" customHeight="1">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spans="1:26" ht="15.75" customHeight="1">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spans="1:26" ht="15.75" customHeight="1">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spans="1:26" ht="15.75" customHeight="1">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spans="1:26" ht="15.75" customHeight="1">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spans="1:26" ht="15.75" customHeight="1">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spans="1:26" ht="15.75" customHeight="1">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spans="1:26" ht="15.75" customHeight="1">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spans="1:26" ht="15.75" customHeight="1">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spans="1:26" ht="15.75" customHeight="1">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spans="1:26" ht="15.75" customHeight="1">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spans="1:26" ht="15.75" customHeight="1">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spans="1:26" ht="15.75" customHeight="1">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spans="1:26" ht="15.75" customHeight="1">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spans="1:26" ht="15.75" customHeight="1">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spans="1:26" ht="15.75" customHeight="1">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spans="1:26" ht="15.75" customHeight="1">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spans="1:26" ht="15.75" customHeight="1">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spans="1:26" ht="15.75" customHeight="1">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spans="1:26" ht="15.75" customHeight="1">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spans="1:26" ht="15.75" customHeight="1">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spans="1:26" ht="15.75" customHeight="1">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spans="1:26" ht="15.75" customHeight="1">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spans="1:26" ht="15.75" customHeight="1">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spans="1:26" ht="15.75" customHeight="1">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spans="1:26" ht="15.75" customHeight="1">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spans="1:26" ht="15.75" customHeight="1">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spans="1:26" ht="15.75" customHeight="1">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spans="1:26" ht="15.75" customHeight="1">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spans="1:26" ht="15.75" customHeight="1">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spans="1:26" ht="15.75" customHeight="1">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spans="1:26" ht="15.75" customHeight="1">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spans="1:26" ht="15.75" customHeight="1">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spans="1:26" ht="15.75" customHeight="1">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spans="1:26" ht="15.75" customHeight="1">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spans="1:26" ht="15.75" customHeight="1">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spans="1:26" ht="15.75" customHeight="1">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spans="1:26" ht="15.75" customHeight="1">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spans="1:26" ht="15.75" customHeight="1">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spans="1:26" ht="15.75" customHeight="1">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spans="1:26" ht="15.75" customHeight="1">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spans="1:26" ht="15.75" customHeight="1">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spans="1:26" ht="15.75" customHeight="1">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spans="1:26" ht="15.75" customHeight="1">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spans="1:26" ht="15.75" customHeight="1">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spans="1:26" ht="15.75" customHeight="1">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spans="1:26" ht="15.75" customHeight="1">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spans="1:26" ht="15.75" customHeight="1">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spans="1:26" ht="15.75" customHeight="1">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spans="1:26" ht="15.75" customHeight="1">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spans="1:26" ht="15.75" customHeight="1">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spans="1:26" ht="15.75" customHeight="1">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spans="1:26" ht="15.75" customHeight="1">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spans="1:26" ht="15.75" customHeight="1">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spans="1:26" ht="15.75" customHeight="1">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spans="1:26" ht="15.75" customHeight="1">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spans="1:26" ht="15.75" customHeight="1">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spans="1:26" ht="15.75" customHeight="1">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spans="1:26" ht="15.75" customHeight="1">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spans="1:26" ht="15.75" customHeight="1">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spans="1:26" ht="15.75" customHeight="1">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spans="1:26" ht="15.75" customHeight="1">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spans="1:26" ht="15.75" customHeight="1">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spans="1:26" ht="15.75" customHeight="1">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spans="1:26" ht="15.75" customHeight="1">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spans="1:26" ht="15.75" customHeight="1">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spans="1:26" ht="15.75" customHeight="1">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spans="1:26" ht="15.75" customHeight="1">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spans="1:26" ht="15.75" customHeight="1">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spans="1:26" ht="15.75" customHeight="1">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spans="1:26" ht="15.75" customHeight="1">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spans="1:26" ht="15.75" customHeight="1">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spans="1:26" ht="15.75" customHeight="1">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spans="1:26" ht="15.75" customHeight="1">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spans="1:26" ht="15.75" customHeight="1">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spans="1:26" ht="15.75" customHeight="1">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spans="1:26" ht="15.75" customHeight="1">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spans="1:26" ht="15.75" customHeight="1">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spans="1:26" ht="15.75" customHeight="1">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spans="1:26" ht="15.75" customHeight="1">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spans="1:26" ht="15.75" customHeight="1">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spans="1:26" ht="15.75" customHeight="1">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spans="1:26" ht="15.75" customHeight="1">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spans="1:26" ht="15.75" customHeight="1">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spans="1:26" ht="15.75" customHeight="1">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spans="1:26" ht="15.75" customHeight="1">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spans="1:26" ht="15.75" customHeight="1">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spans="1:26" ht="15.75" customHeight="1">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spans="1:26" ht="15.75" customHeight="1">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spans="1:26" ht="15.75" customHeight="1">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spans="1:26" ht="15.75" customHeight="1">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spans="1:26" ht="15.75" customHeight="1">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spans="1:26" ht="15.75" customHeight="1">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spans="1:26" ht="15.75" customHeight="1">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spans="1:26" ht="15.75" customHeight="1">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spans="1:26" ht="15.75" customHeight="1">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spans="1:26" ht="15.75" customHeight="1">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spans="1:26" ht="15.75" customHeight="1">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spans="1:26" ht="15.75" customHeight="1">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spans="1:26" ht="15.75" customHeight="1">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spans="1:26" ht="15.75" customHeight="1">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spans="1:26" ht="15.75" customHeight="1">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spans="1:26" ht="15.75" customHeight="1">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spans="1:26" ht="15.75" customHeight="1">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spans="1:26" ht="15.75" customHeight="1">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spans="1:26" ht="15.75" customHeight="1">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spans="1:26" ht="15.75" customHeight="1">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spans="1:26" ht="15.75" customHeight="1">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spans="1:26" ht="15.75" customHeight="1">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spans="1:26" ht="15.75" customHeight="1">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spans="1:26" ht="15.75" customHeight="1">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spans="1:26" ht="15.75" customHeight="1">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spans="1:26" ht="15.75" customHeight="1">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spans="1:26" ht="15.75" customHeight="1">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spans="1:26" ht="15.75" customHeight="1">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spans="1:26" ht="15.75" customHeight="1">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spans="1:26" ht="15.75" customHeight="1">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spans="1:26" ht="15.75" customHeight="1">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spans="1:26" ht="15.75" customHeight="1">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spans="1:26" ht="15.75" customHeight="1">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spans="1:26" ht="15.75" customHeight="1">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spans="1:26" ht="15.75" customHeight="1">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spans="1:26" ht="15.75" customHeight="1">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spans="1:26" ht="15.75" customHeight="1">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spans="1:26" ht="15.75" customHeight="1">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spans="1:26" ht="15.75" customHeight="1">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spans="1:26" ht="15.75" customHeight="1">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spans="1:26" ht="15.75" customHeight="1">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spans="1:26" ht="15.75" customHeight="1">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spans="1:26" ht="15.75" customHeight="1">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spans="1:26" ht="15.75" customHeight="1">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spans="1:26" ht="15.75" customHeight="1">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spans="1:26" ht="15.75" customHeight="1">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spans="1:26" ht="15.75" customHeight="1">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spans="1:26" ht="15.75" customHeight="1">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spans="1:26" ht="15.75" customHeight="1">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spans="1:26" ht="15.75" customHeight="1">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spans="1:26" ht="15.75" customHeight="1">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spans="1:26" ht="15.75" customHeight="1">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spans="1:26" ht="15.75" customHeight="1">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spans="1:26" ht="15.75" customHeight="1">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spans="1:26" ht="15.75" customHeight="1">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spans="1:26" ht="15.75" customHeight="1">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spans="1:26" ht="15.75" customHeight="1">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spans="1:26" ht="15.75" customHeight="1">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spans="1:26" ht="15.75" customHeight="1">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spans="1:26" ht="15.75" customHeight="1">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spans="1:26" ht="15.75" customHeight="1">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spans="1:26" ht="15.75" customHeight="1">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spans="1:26" ht="15.75" customHeight="1">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spans="1:26" ht="15.75" customHeight="1">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spans="1:26" ht="15.75" customHeight="1">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spans="1:26" ht="15.75" customHeight="1">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spans="1:26" ht="15.75" customHeight="1">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spans="1:26" ht="15.75" customHeight="1">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sheetData>
  <mergeCells count="157">
    <mergeCell ref="B105:B106"/>
    <mergeCell ref="C105:D105"/>
    <mergeCell ref="A2:H2"/>
    <mergeCell ref="A3:B3"/>
    <mergeCell ref="G6:G7"/>
    <mergeCell ref="A32:H32"/>
    <mergeCell ref="C6:D6"/>
    <mergeCell ref="E6:E7"/>
    <mergeCell ref="F6:F7"/>
    <mergeCell ref="H6:H7"/>
    <mergeCell ref="C35:E35"/>
    <mergeCell ref="G35:H35"/>
    <mergeCell ref="A5:B5"/>
    <mergeCell ref="G5:H5"/>
    <mergeCell ref="C3:E3"/>
    <mergeCell ref="C4:E4"/>
    <mergeCell ref="C5:E5"/>
    <mergeCell ref="A71:B71"/>
    <mergeCell ref="A72:A73"/>
    <mergeCell ref="A160:G160"/>
    <mergeCell ref="A194:G194"/>
    <mergeCell ref="E38:E39"/>
    <mergeCell ref="F38:F39"/>
    <mergeCell ref="C36:E36"/>
    <mergeCell ref="A69:B69"/>
    <mergeCell ref="A65:D65"/>
    <mergeCell ref="E65:H65"/>
    <mergeCell ref="A70:B70"/>
    <mergeCell ref="A99:H99"/>
    <mergeCell ref="A101:H101"/>
    <mergeCell ref="G71:H71"/>
    <mergeCell ref="A133:B133"/>
    <mergeCell ref="A130:G130"/>
    <mergeCell ref="C102:E102"/>
    <mergeCell ref="G102:H102"/>
    <mergeCell ref="A68:H68"/>
    <mergeCell ref="A40:H40"/>
    <mergeCell ref="A66:H66"/>
    <mergeCell ref="A38:A39"/>
    <mergeCell ref="B38:B39"/>
    <mergeCell ref="C38:D38"/>
    <mergeCell ref="A1:G1"/>
    <mergeCell ref="A33:G33"/>
    <mergeCell ref="A67:G67"/>
    <mergeCell ref="A8:H8"/>
    <mergeCell ref="A4:B4"/>
    <mergeCell ref="G3:H3"/>
    <mergeCell ref="G4:H4"/>
    <mergeCell ref="G36:H36"/>
    <mergeCell ref="C37:E37"/>
    <mergeCell ref="G37:H37"/>
    <mergeCell ref="A6:A7"/>
    <mergeCell ref="B6:B7"/>
    <mergeCell ref="A31:D31"/>
    <mergeCell ref="E31:H31"/>
    <mergeCell ref="A37:B37"/>
    <mergeCell ref="A34:H34"/>
    <mergeCell ref="A35:B35"/>
    <mergeCell ref="G38:G39"/>
    <mergeCell ref="H38:H39"/>
    <mergeCell ref="A36:B36"/>
    <mergeCell ref="B72:B73"/>
    <mergeCell ref="C72:D72"/>
    <mergeCell ref="E72:E73"/>
    <mergeCell ref="F72:F73"/>
    <mergeCell ref="A102:B102"/>
    <mergeCell ref="A103:B103"/>
    <mergeCell ref="A161:H161"/>
    <mergeCell ref="G135:G136"/>
    <mergeCell ref="H135:H136"/>
    <mergeCell ref="A135:A136"/>
    <mergeCell ref="B135:B136"/>
    <mergeCell ref="C135:D135"/>
    <mergeCell ref="E135:E136"/>
    <mergeCell ref="F135:F136"/>
    <mergeCell ref="A158:D158"/>
    <mergeCell ref="E158:H158"/>
    <mergeCell ref="G72:G73"/>
    <mergeCell ref="H72:H73"/>
    <mergeCell ref="A98:D98"/>
    <mergeCell ref="E98:H98"/>
    <mergeCell ref="A104:B104"/>
    <mergeCell ref="A105:A106"/>
    <mergeCell ref="E105:E106"/>
    <mergeCell ref="F105:F106"/>
    <mergeCell ref="A162:B162"/>
    <mergeCell ref="G165:G166"/>
    <mergeCell ref="H165:H166"/>
    <mergeCell ref="A107:H107"/>
    <mergeCell ref="C103:E103"/>
    <mergeCell ref="G103:H103"/>
    <mergeCell ref="G105:G106"/>
    <mergeCell ref="A100:G100"/>
    <mergeCell ref="A134:B134"/>
    <mergeCell ref="A129:H129"/>
    <mergeCell ref="A131:H131"/>
    <mergeCell ref="A132:B132"/>
    <mergeCell ref="C132:E132"/>
    <mergeCell ref="G132:H132"/>
    <mergeCell ref="C133:E133"/>
    <mergeCell ref="G133:H133"/>
    <mergeCell ref="C134:E134"/>
    <mergeCell ref="G134:H134"/>
    <mergeCell ref="H105:H106"/>
    <mergeCell ref="C104:E104"/>
    <mergeCell ref="G104:H104"/>
    <mergeCell ref="A128:D128"/>
    <mergeCell ref="E128:H128"/>
    <mergeCell ref="A159:H159"/>
    <mergeCell ref="A223:H223"/>
    <mergeCell ref="A215:H215"/>
    <mergeCell ref="G199:G200"/>
    <mergeCell ref="H199:H200"/>
    <mergeCell ref="A186:H186"/>
    <mergeCell ref="A199:A200"/>
    <mergeCell ref="B199:B200"/>
    <mergeCell ref="C199:D199"/>
    <mergeCell ref="E199:E200"/>
    <mergeCell ref="F199:F200"/>
    <mergeCell ref="A222:D222"/>
    <mergeCell ref="E222:H222"/>
    <mergeCell ref="A192:D192"/>
    <mergeCell ref="E192:H192"/>
    <mergeCell ref="A197:B197"/>
    <mergeCell ref="A198:B198"/>
    <mergeCell ref="G198:H198"/>
    <mergeCell ref="C198:E198"/>
    <mergeCell ref="A193:H193"/>
    <mergeCell ref="A195:H195"/>
    <mergeCell ref="A196:B196"/>
    <mergeCell ref="C196:E196"/>
    <mergeCell ref="G196:H196"/>
    <mergeCell ref="C197:E197"/>
    <mergeCell ref="A169:H169"/>
    <mergeCell ref="A180:H180"/>
    <mergeCell ref="A201:H201"/>
    <mergeCell ref="A209:H209"/>
    <mergeCell ref="A54:H54"/>
    <mergeCell ref="C69:E69"/>
    <mergeCell ref="G69:H69"/>
    <mergeCell ref="C70:E70"/>
    <mergeCell ref="G70:H70"/>
    <mergeCell ref="C71:E71"/>
    <mergeCell ref="F165:F166"/>
    <mergeCell ref="C162:E162"/>
    <mergeCell ref="G162:H162"/>
    <mergeCell ref="C163:E163"/>
    <mergeCell ref="G163:H163"/>
    <mergeCell ref="C164:E164"/>
    <mergeCell ref="G164:H164"/>
    <mergeCell ref="G197:H197"/>
    <mergeCell ref="A165:A166"/>
    <mergeCell ref="B165:B166"/>
    <mergeCell ref="C165:D165"/>
    <mergeCell ref="E165:E166"/>
    <mergeCell ref="A163:B163"/>
    <mergeCell ref="A164:B164"/>
  </mergeCells>
  <pageMargins left="0.19685039370078741" right="0" top="0.39370078740157483" bottom="0" header="0" footer="0"/>
  <pageSetup paperSize="9" scale="70" fitToWidth="0" fitToHeight="0" orientation="portrait" r:id="rId1"/>
  <rowBreaks count="6" manualBreakCount="6">
    <brk id="32" max="16383" man="1"/>
    <brk id="66" max="7" man="1"/>
    <brk id="99" max="7" man="1"/>
    <brk id="129" max="7" man="1"/>
    <brk id="159" max="7" man="1"/>
    <brk id="193"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B002-523B-4CCD-829E-31E7D5D5294F}">
  <sheetPr>
    <tabColor rgb="FF92D050"/>
    <pageSetUpPr fitToPage="1"/>
  </sheetPr>
  <dimension ref="A1:V24"/>
  <sheetViews>
    <sheetView topLeftCell="B16" zoomScaleNormal="100" workbookViewId="0">
      <selection activeCell="F18" sqref="F18:G18"/>
    </sheetView>
  </sheetViews>
  <sheetFormatPr defaultRowHeight="14.4"/>
  <cols>
    <col min="1" max="4" width="8.20703125" customWidth="1"/>
    <col min="5" max="5" width="11.734375" customWidth="1"/>
    <col min="6" max="8" width="8.20703125" customWidth="1"/>
    <col min="9" max="10" width="8.578125" customWidth="1"/>
    <col min="11" max="12" width="13.20703125" customWidth="1"/>
    <col min="13" max="22" width="8.20703125" customWidth="1"/>
  </cols>
  <sheetData>
    <row r="1" spans="1:22" ht="14.4" customHeight="1">
      <c r="A1" s="727"/>
      <c r="B1" s="728"/>
      <c r="C1" s="731" t="s">
        <v>830</v>
      </c>
      <c r="D1" s="731"/>
      <c r="E1" s="731"/>
      <c r="F1" s="731"/>
      <c r="G1" s="731"/>
      <c r="H1" s="757" t="s">
        <v>132</v>
      </c>
      <c r="I1" s="757"/>
      <c r="J1" s="757"/>
      <c r="K1" s="757"/>
      <c r="L1" s="757"/>
      <c r="M1" s="757"/>
      <c r="N1" s="757"/>
      <c r="O1" s="757"/>
      <c r="P1" s="757"/>
      <c r="Q1" s="757"/>
      <c r="R1" s="757"/>
      <c r="S1" s="759" t="s">
        <v>846</v>
      </c>
      <c r="T1" s="760"/>
      <c r="U1" s="760"/>
      <c r="V1" s="761"/>
    </row>
    <row r="2" spans="1:22" ht="14.4" customHeight="1">
      <c r="A2" s="729"/>
      <c r="B2" s="730"/>
      <c r="C2" s="732"/>
      <c r="D2" s="732"/>
      <c r="E2" s="732"/>
      <c r="F2" s="732"/>
      <c r="G2" s="732"/>
      <c r="H2" s="758" t="s">
        <v>838</v>
      </c>
      <c r="I2" s="758"/>
      <c r="J2" s="758"/>
      <c r="K2" s="758"/>
      <c r="L2" s="758"/>
      <c r="M2" s="758"/>
      <c r="N2" s="758"/>
      <c r="O2" s="758"/>
      <c r="P2" s="758"/>
      <c r="Q2" s="758"/>
      <c r="R2" s="758"/>
      <c r="S2" s="741"/>
      <c r="T2" s="741"/>
      <c r="U2" s="741"/>
      <c r="V2" s="762"/>
    </row>
    <row r="3" spans="1:22" ht="15" customHeight="1">
      <c r="A3" s="729"/>
      <c r="B3" s="730"/>
      <c r="C3" s="732"/>
      <c r="D3" s="732"/>
      <c r="E3" s="732"/>
      <c r="F3" s="732"/>
      <c r="G3" s="732"/>
      <c r="H3" s="758"/>
      <c r="I3" s="758"/>
      <c r="J3" s="758"/>
      <c r="K3" s="758"/>
      <c r="L3" s="758"/>
      <c r="M3" s="758"/>
      <c r="N3" s="758"/>
      <c r="O3" s="758"/>
      <c r="P3" s="758"/>
      <c r="Q3" s="758"/>
      <c r="R3" s="758"/>
      <c r="S3" s="741"/>
      <c r="T3" s="741"/>
      <c r="U3" s="741"/>
      <c r="V3" s="762"/>
    </row>
    <row r="4" spans="1:22" ht="15" customHeight="1">
      <c r="A4" s="742" t="s">
        <v>210</v>
      </c>
      <c r="B4" s="743"/>
      <c r="C4" s="746" t="s">
        <v>141</v>
      </c>
      <c r="D4" s="746"/>
      <c r="E4" s="746"/>
      <c r="F4" s="746"/>
      <c r="G4" s="746"/>
      <c r="H4" s="764" t="s">
        <v>183</v>
      </c>
      <c r="I4" s="764"/>
      <c r="J4" s="741" t="s">
        <v>174</v>
      </c>
      <c r="K4" s="741"/>
      <c r="L4" s="741"/>
      <c r="M4" s="741"/>
      <c r="N4" s="741"/>
      <c r="O4" s="764" t="s">
        <v>841</v>
      </c>
      <c r="P4" s="764"/>
      <c r="Q4" s="766" t="s">
        <v>847</v>
      </c>
      <c r="R4" s="766"/>
      <c r="S4" s="764" t="s">
        <v>135</v>
      </c>
      <c r="T4" s="764"/>
      <c r="U4" s="709" t="s">
        <v>138</v>
      </c>
      <c r="V4" s="710"/>
    </row>
    <row r="5" spans="1:22" ht="15" customHeight="1">
      <c r="A5" s="742" t="s">
        <v>835</v>
      </c>
      <c r="B5" s="743"/>
      <c r="C5" s="746" t="s">
        <v>830</v>
      </c>
      <c r="D5" s="746"/>
      <c r="E5" s="746"/>
      <c r="F5" s="746"/>
      <c r="G5" s="746"/>
      <c r="H5" s="764" t="s">
        <v>74</v>
      </c>
      <c r="I5" s="764"/>
      <c r="J5" s="741" t="s">
        <v>122</v>
      </c>
      <c r="K5" s="741"/>
      <c r="L5" s="741"/>
      <c r="M5" s="741"/>
      <c r="N5" s="741"/>
      <c r="O5" s="764" t="s">
        <v>842</v>
      </c>
      <c r="P5" s="764"/>
      <c r="Q5" s="767" t="s">
        <v>28</v>
      </c>
      <c r="R5" s="766"/>
      <c r="S5" s="764" t="s">
        <v>837</v>
      </c>
      <c r="T5" s="764"/>
      <c r="U5" s="709" t="s">
        <v>129</v>
      </c>
      <c r="V5" s="710"/>
    </row>
    <row r="6" spans="1:22" ht="15" customHeight="1" thickBot="1">
      <c r="A6" s="744" t="s">
        <v>836</v>
      </c>
      <c r="B6" s="745"/>
      <c r="C6" s="747" t="s">
        <v>28</v>
      </c>
      <c r="D6" s="748"/>
      <c r="E6" s="748"/>
      <c r="F6" s="748"/>
      <c r="G6" s="748"/>
      <c r="H6" s="765" t="s">
        <v>139</v>
      </c>
      <c r="I6" s="765"/>
      <c r="J6" s="763" t="s">
        <v>123</v>
      </c>
      <c r="K6" s="763"/>
      <c r="L6" s="763"/>
      <c r="M6" s="763"/>
      <c r="N6" s="763"/>
      <c r="O6" s="765"/>
      <c r="P6" s="765"/>
      <c r="Q6" s="768"/>
      <c r="R6" s="768"/>
      <c r="S6" s="765" t="s">
        <v>71</v>
      </c>
      <c r="T6" s="765"/>
      <c r="U6" s="755">
        <v>46025</v>
      </c>
      <c r="V6" s="756"/>
    </row>
    <row r="7" spans="1:22" ht="17.399999999999999" customHeight="1" thickBot="1">
      <c r="A7" s="778" t="s">
        <v>831</v>
      </c>
      <c r="B7" s="779"/>
      <c r="C7" s="779"/>
      <c r="D7" s="779"/>
      <c r="E7" s="779"/>
      <c r="F7" s="779"/>
      <c r="G7" s="779"/>
      <c r="H7" s="779"/>
      <c r="I7" s="779"/>
      <c r="J7" s="779"/>
      <c r="K7" s="779"/>
      <c r="L7" s="779"/>
      <c r="M7" s="779"/>
      <c r="N7" s="779"/>
      <c r="O7" s="779"/>
      <c r="P7" s="779"/>
      <c r="Q7" s="779"/>
      <c r="R7" s="779"/>
      <c r="S7" s="779"/>
      <c r="T7" s="779"/>
      <c r="U7" s="779"/>
      <c r="V7" s="780"/>
    </row>
    <row r="8" spans="1:22" ht="24.6" customHeight="1">
      <c r="A8" s="769" t="s">
        <v>155</v>
      </c>
      <c r="B8" s="750" t="s">
        <v>219</v>
      </c>
      <c r="C8" s="750"/>
      <c r="D8" s="750" t="s">
        <v>822</v>
      </c>
      <c r="E8" s="750"/>
      <c r="F8" s="750" t="s">
        <v>839</v>
      </c>
      <c r="G8" s="750"/>
      <c r="H8" s="750" t="s">
        <v>840</v>
      </c>
      <c r="I8" s="750" t="s">
        <v>823</v>
      </c>
      <c r="J8" s="750"/>
      <c r="K8" s="750" t="s">
        <v>824</v>
      </c>
      <c r="L8" s="750"/>
      <c r="M8" s="750" t="s">
        <v>825</v>
      </c>
      <c r="N8" s="750"/>
      <c r="O8" s="750" t="s">
        <v>826</v>
      </c>
      <c r="P8" s="750"/>
      <c r="Q8" s="750" t="s">
        <v>827</v>
      </c>
      <c r="R8" s="750"/>
      <c r="S8" s="750" t="s">
        <v>828</v>
      </c>
      <c r="T8" s="750"/>
      <c r="U8" s="750" t="s">
        <v>4</v>
      </c>
      <c r="V8" s="771"/>
    </row>
    <row r="9" spans="1:22" ht="24.6" customHeight="1">
      <c r="A9" s="770"/>
      <c r="B9" s="751"/>
      <c r="C9" s="751"/>
      <c r="D9" s="751"/>
      <c r="E9" s="751"/>
      <c r="F9" s="751"/>
      <c r="G9" s="751"/>
      <c r="H9" s="751"/>
      <c r="I9" s="751"/>
      <c r="J9" s="751"/>
      <c r="K9" s="751"/>
      <c r="L9" s="751"/>
      <c r="M9" s="751"/>
      <c r="N9" s="751"/>
      <c r="O9" s="751"/>
      <c r="P9" s="751"/>
      <c r="Q9" s="751"/>
      <c r="R9" s="751"/>
      <c r="S9" s="751"/>
      <c r="T9" s="751"/>
      <c r="U9" s="751"/>
      <c r="V9" s="772"/>
    </row>
    <row r="10" spans="1:22" s="43" customFormat="1" ht="30.9" customHeight="1">
      <c r="A10" s="262">
        <v>1</v>
      </c>
      <c r="B10" s="777">
        <v>1170750</v>
      </c>
      <c r="C10" s="777"/>
      <c r="D10" s="777" t="s">
        <v>950</v>
      </c>
      <c r="E10" s="777"/>
      <c r="F10" s="752" t="s">
        <v>951</v>
      </c>
      <c r="G10" s="753"/>
      <c r="H10" s="278">
        <v>6</v>
      </c>
      <c r="I10" s="752" t="s">
        <v>952</v>
      </c>
      <c r="J10" s="753"/>
      <c r="K10" s="752" t="s">
        <v>953</v>
      </c>
      <c r="L10" s="753"/>
      <c r="M10" s="752" t="s">
        <v>954</v>
      </c>
      <c r="N10" s="753"/>
      <c r="O10" s="754" t="s">
        <v>28</v>
      </c>
      <c r="P10" s="753"/>
      <c r="Q10" s="775" t="s">
        <v>955</v>
      </c>
      <c r="R10" s="776"/>
      <c r="S10" s="787" t="s">
        <v>28</v>
      </c>
      <c r="T10" s="788"/>
      <c r="U10" s="773" t="s">
        <v>996</v>
      </c>
      <c r="V10" s="774"/>
    </row>
    <row r="11" spans="1:22" s="43" customFormat="1" ht="30.9" customHeight="1">
      <c r="A11" s="262">
        <v>2</v>
      </c>
      <c r="B11" s="777">
        <v>1170750</v>
      </c>
      <c r="C11" s="777"/>
      <c r="D11" s="777" t="s">
        <v>950</v>
      </c>
      <c r="E11" s="777"/>
      <c r="F11" s="752" t="s">
        <v>956</v>
      </c>
      <c r="G11" s="753" t="s">
        <v>956</v>
      </c>
      <c r="H11" s="278">
        <v>6</v>
      </c>
      <c r="I11" s="752" t="s">
        <v>957</v>
      </c>
      <c r="J11" s="753" t="s">
        <v>957</v>
      </c>
      <c r="K11" s="752" t="s">
        <v>958</v>
      </c>
      <c r="L11" s="753" t="s">
        <v>958</v>
      </c>
      <c r="M11" s="752" t="s">
        <v>959</v>
      </c>
      <c r="N11" s="753" t="s">
        <v>959</v>
      </c>
      <c r="O11" s="754" t="s">
        <v>28</v>
      </c>
      <c r="P11" s="753"/>
      <c r="Q11" s="775" t="s">
        <v>960</v>
      </c>
      <c r="R11" s="776"/>
      <c r="S11" s="787" t="s">
        <v>28</v>
      </c>
      <c r="T11" s="788"/>
      <c r="U11" s="773" t="s">
        <v>996</v>
      </c>
      <c r="V11" s="774"/>
    </row>
    <row r="12" spans="1:22" s="43" customFormat="1" ht="30.9" customHeight="1">
      <c r="A12" s="262">
        <v>3</v>
      </c>
      <c r="B12" s="777">
        <v>1170750</v>
      </c>
      <c r="C12" s="777"/>
      <c r="D12" s="777" t="s">
        <v>950</v>
      </c>
      <c r="E12" s="777"/>
      <c r="F12" s="752" t="s">
        <v>961</v>
      </c>
      <c r="G12" s="753" t="s">
        <v>961</v>
      </c>
      <c r="H12" s="278">
        <v>5</v>
      </c>
      <c r="I12" s="752" t="s">
        <v>962</v>
      </c>
      <c r="J12" s="753" t="s">
        <v>962</v>
      </c>
      <c r="K12" s="752" t="s">
        <v>963</v>
      </c>
      <c r="L12" s="753" t="s">
        <v>963</v>
      </c>
      <c r="M12" s="752" t="s">
        <v>964</v>
      </c>
      <c r="N12" s="753" t="s">
        <v>964</v>
      </c>
      <c r="O12" s="754" t="s">
        <v>28</v>
      </c>
      <c r="P12" s="753"/>
      <c r="Q12" s="775" t="s">
        <v>965</v>
      </c>
      <c r="R12" s="776"/>
      <c r="S12" s="787" t="s">
        <v>28</v>
      </c>
      <c r="T12" s="788"/>
      <c r="U12" s="773" t="s">
        <v>996</v>
      </c>
      <c r="V12" s="774"/>
    </row>
    <row r="13" spans="1:22" s="43" customFormat="1" ht="30.9" customHeight="1">
      <c r="A13" s="262">
        <v>4</v>
      </c>
      <c r="B13" s="777">
        <v>1170750</v>
      </c>
      <c r="C13" s="777"/>
      <c r="D13" s="777" t="s">
        <v>950</v>
      </c>
      <c r="E13" s="777"/>
      <c r="F13" s="752" t="s">
        <v>966</v>
      </c>
      <c r="G13" s="753" t="s">
        <v>966</v>
      </c>
      <c r="H13" s="278">
        <v>14</v>
      </c>
      <c r="I13" s="752" t="s">
        <v>967</v>
      </c>
      <c r="J13" s="753" t="s">
        <v>967</v>
      </c>
      <c r="K13" s="752" t="s">
        <v>968</v>
      </c>
      <c r="L13" s="753" t="s">
        <v>968</v>
      </c>
      <c r="M13" s="752" t="s">
        <v>969</v>
      </c>
      <c r="N13" s="753" t="s">
        <v>969</v>
      </c>
      <c r="O13" s="754" t="s">
        <v>28</v>
      </c>
      <c r="P13" s="753"/>
      <c r="Q13" s="789" t="s">
        <v>970</v>
      </c>
      <c r="R13" s="790"/>
      <c r="S13" s="787" t="s">
        <v>28</v>
      </c>
      <c r="T13" s="788"/>
      <c r="U13" s="773" t="s">
        <v>996</v>
      </c>
      <c r="V13" s="774"/>
    </row>
    <row r="14" spans="1:22" s="43" customFormat="1" ht="30.9" customHeight="1">
      <c r="A14" s="262">
        <v>5</v>
      </c>
      <c r="B14" s="777">
        <v>1170750</v>
      </c>
      <c r="C14" s="777"/>
      <c r="D14" s="777" t="s">
        <v>950</v>
      </c>
      <c r="E14" s="777"/>
      <c r="F14" s="752" t="s">
        <v>971</v>
      </c>
      <c r="G14" s="753" t="s">
        <v>971</v>
      </c>
      <c r="H14" s="278">
        <v>4</v>
      </c>
      <c r="I14" s="752" t="s">
        <v>972</v>
      </c>
      <c r="J14" s="753" t="s">
        <v>972</v>
      </c>
      <c r="K14" s="752" t="s">
        <v>973</v>
      </c>
      <c r="L14" s="753" t="s">
        <v>973</v>
      </c>
      <c r="M14" s="752" t="s">
        <v>974</v>
      </c>
      <c r="N14" s="753" t="s">
        <v>974</v>
      </c>
      <c r="O14" s="754" t="s">
        <v>28</v>
      </c>
      <c r="P14" s="753"/>
      <c r="Q14" s="789" t="s">
        <v>975</v>
      </c>
      <c r="R14" s="790"/>
      <c r="S14" s="787" t="s">
        <v>28</v>
      </c>
      <c r="T14" s="788"/>
      <c r="U14" s="773" t="s">
        <v>996</v>
      </c>
      <c r="V14" s="774"/>
    </row>
    <row r="15" spans="1:22" s="43" customFormat="1" ht="30.9" customHeight="1">
      <c r="A15" s="262">
        <v>6</v>
      </c>
      <c r="B15" s="777">
        <v>1170750</v>
      </c>
      <c r="C15" s="777"/>
      <c r="D15" s="777" t="s">
        <v>950</v>
      </c>
      <c r="E15" s="777"/>
      <c r="F15" s="752" t="s">
        <v>976</v>
      </c>
      <c r="G15" s="753" t="s">
        <v>976</v>
      </c>
      <c r="H15" s="278">
        <v>1</v>
      </c>
      <c r="I15" s="752" t="s">
        <v>977</v>
      </c>
      <c r="J15" s="753" t="s">
        <v>977</v>
      </c>
      <c r="K15" s="752" t="s">
        <v>978</v>
      </c>
      <c r="L15" s="753" t="s">
        <v>978</v>
      </c>
      <c r="M15" s="752" t="s">
        <v>979</v>
      </c>
      <c r="N15" s="753" t="s">
        <v>979</v>
      </c>
      <c r="O15" s="754" t="s">
        <v>28</v>
      </c>
      <c r="P15" s="753"/>
      <c r="Q15" s="789" t="s">
        <v>980</v>
      </c>
      <c r="R15" s="790"/>
      <c r="S15" s="787" t="s">
        <v>28</v>
      </c>
      <c r="T15" s="788"/>
      <c r="U15" s="773" t="s">
        <v>996</v>
      </c>
      <c r="V15" s="774"/>
    </row>
    <row r="16" spans="1:22" s="43" customFormat="1" ht="30.9" customHeight="1">
      <c r="A16" s="262">
        <v>7</v>
      </c>
      <c r="B16" s="777">
        <v>1170750</v>
      </c>
      <c r="C16" s="777"/>
      <c r="D16" s="777" t="s">
        <v>950</v>
      </c>
      <c r="E16" s="777"/>
      <c r="F16" s="752" t="s">
        <v>981</v>
      </c>
      <c r="G16" s="753" t="s">
        <v>981</v>
      </c>
      <c r="H16" s="278">
        <v>1</v>
      </c>
      <c r="I16" s="752" t="s">
        <v>982</v>
      </c>
      <c r="J16" s="753" t="s">
        <v>982</v>
      </c>
      <c r="K16" s="752" t="s">
        <v>983</v>
      </c>
      <c r="L16" s="753" t="s">
        <v>983</v>
      </c>
      <c r="M16" s="752">
        <v>403684</v>
      </c>
      <c r="N16" s="753">
        <v>403684</v>
      </c>
      <c r="O16" s="752" t="s">
        <v>984</v>
      </c>
      <c r="P16" s="753" t="s">
        <v>984</v>
      </c>
      <c r="Q16" s="789" t="s">
        <v>985</v>
      </c>
      <c r="R16" s="790"/>
      <c r="S16" s="787" t="s">
        <v>28</v>
      </c>
      <c r="T16" s="788"/>
      <c r="U16" s="773" t="s">
        <v>996</v>
      </c>
      <c r="V16" s="774"/>
    </row>
    <row r="17" spans="1:22" s="43" customFormat="1" ht="30.9" customHeight="1">
      <c r="A17" s="262">
        <v>8</v>
      </c>
      <c r="B17" s="777">
        <v>1170750</v>
      </c>
      <c r="C17" s="777"/>
      <c r="D17" s="777" t="s">
        <v>950</v>
      </c>
      <c r="E17" s="777"/>
      <c r="F17" s="752" t="s">
        <v>986</v>
      </c>
      <c r="G17" s="753" t="s">
        <v>986</v>
      </c>
      <c r="H17" s="278">
        <v>1</v>
      </c>
      <c r="I17" s="752" t="s">
        <v>987</v>
      </c>
      <c r="J17" s="753" t="s">
        <v>987</v>
      </c>
      <c r="K17" s="752" t="s">
        <v>988</v>
      </c>
      <c r="L17" s="753" t="s">
        <v>988</v>
      </c>
      <c r="M17" s="752">
        <v>400119</v>
      </c>
      <c r="N17" s="753">
        <v>400119</v>
      </c>
      <c r="O17" s="752" t="s">
        <v>989</v>
      </c>
      <c r="P17" s="753" t="s">
        <v>989</v>
      </c>
      <c r="Q17" s="789" t="s">
        <v>990</v>
      </c>
      <c r="R17" s="790"/>
      <c r="S17" s="787" t="s">
        <v>28</v>
      </c>
      <c r="T17" s="788"/>
      <c r="U17" s="773" t="s">
        <v>996</v>
      </c>
      <c r="V17" s="774"/>
    </row>
    <row r="18" spans="1:22" s="43" customFormat="1" ht="30.9" customHeight="1">
      <c r="A18" s="262">
        <v>9</v>
      </c>
      <c r="B18" s="777">
        <v>1170750</v>
      </c>
      <c r="C18" s="777"/>
      <c r="D18" s="777" t="s">
        <v>950</v>
      </c>
      <c r="E18" s="777"/>
      <c r="F18" s="752" t="s">
        <v>991</v>
      </c>
      <c r="G18" s="753" t="s">
        <v>991</v>
      </c>
      <c r="H18" s="278">
        <v>1</v>
      </c>
      <c r="I18" s="752" t="s">
        <v>992</v>
      </c>
      <c r="J18" s="753" t="s">
        <v>992</v>
      </c>
      <c r="K18" s="752" t="s">
        <v>993</v>
      </c>
      <c r="L18" s="753" t="s">
        <v>993</v>
      </c>
      <c r="M18" s="752">
        <v>408508</v>
      </c>
      <c r="N18" s="753">
        <v>408508</v>
      </c>
      <c r="O18" s="752" t="s">
        <v>994</v>
      </c>
      <c r="P18" s="753" t="s">
        <v>994</v>
      </c>
      <c r="Q18" s="789" t="s">
        <v>995</v>
      </c>
      <c r="R18" s="790"/>
      <c r="S18" s="787" t="s">
        <v>28</v>
      </c>
      <c r="T18" s="788"/>
      <c r="U18" s="773" t="s">
        <v>996</v>
      </c>
      <c r="V18" s="774"/>
    </row>
    <row r="19" spans="1:22" ht="74.099999999999994" customHeight="1">
      <c r="A19" s="781" t="s">
        <v>832</v>
      </c>
      <c r="B19" s="782"/>
      <c r="C19" s="782"/>
      <c r="D19" s="782"/>
      <c r="E19" s="782"/>
      <c r="F19" s="782"/>
      <c r="G19" s="782"/>
      <c r="H19" s="782"/>
      <c r="I19" s="782"/>
      <c r="J19" s="782"/>
      <c r="K19" s="782"/>
      <c r="L19" s="782"/>
      <c r="M19" s="782"/>
      <c r="N19" s="782"/>
      <c r="O19" s="782"/>
      <c r="P19" s="782"/>
      <c r="Q19" s="782"/>
      <c r="R19" s="782"/>
      <c r="S19" s="782"/>
      <c r="T19" s="782"/>
      <c r="U19" s="782"/>
      <c r="V19" s="783"/>
    </row>
    <row r="20" spans="1:22" ht="74.099999999999994" customHeight="1">
      <c r="A20" s="784"/>
      <c r="B20" s="785"/>
      <c r="C20" s="785"/>
      <c r="D20" s="785"/>
      <c r="E20" s="785"/>
      <c r="F20" s="785"/>
      <c r="G20" s="785"/>
      <c r="H20" s="785"/>
      <c r="I20" s="785"/>
      <c r="J20" s="785"/>
      <c r="K20" s="785"/>
      <c r="L20" s="785"/>
      <c r="M20" s="785"/>
      <c r="N20" s="785"/>
      <c r="O20" s="785"/>
      <c r="P20" s="785"/>
      <c r="Q20" s="785"/>
      <c r="R20" s="785"/>
      <c r="S20" s="785"/>
      <c r="T20" s="785"/>
      <c r="U20" s="785"/>
      <c r="V20" s="786"/>
    </row>
    <row r="21" spans="1:22" ht="18.3" customHeight="1">
      <c r="A21" s="738" t="s">
        <v>833</v>
      </c>
      <c r="B21" s="737"/>
      <c r="C21" s="737"/>
      <c r="D21" s="737"/>
      <c r="E21" s="737"/>
      <c r="F21" s="737"/>
      <c r="G21" s="737"/>
      <c r="H21" s="737" t="s">
        <v>837</v>
      </c>
      <c r="I21" s="737"/>
      <c r="J21" s="737"/>
      <c r="K21" s="737"/>
      <c r="L21" s="737"/>
      <c r="M21" s="737"/>
      <c r="N21" s="737"/>
      <c r="O21" s="737"/>
      <c r="P21" s="737" t="s">
        <v>844</v>
      </c>
      <c r="Q21" s="737"/>
      <c r="R21" s="737"/>
      <c r="S21" s="737"/>
      <c r="T21" s="737"/>
      <c r="U21" s="737"/>
      <c r="V21" s="739"/>
    </row>
    <row r="22" spans="1:22" ht="18.3" customHeight="1">
      <c r="A22" s="735" t="s">
        <v>834</v>
      </c>
      <c r="B22" s="736"/>
      <c r="C22" s="736"/>
      <c r="D22" s="736"/>
      <c r="E22" s="736"/>
      <c r="F22" s="736"/>
      <c r="G22" s="736"/>
      <c r="H22" s="736" t="s">
        <v>843</v>
      </c>
      <c r="I22" s="736"/>
      <c r="J22" s="736"/>
      <c r="K22" s="736"/>
      <c r="L22" s="736"/>
      <c r="M22" s="736"/>
      <c r="N22" s="736"/>
      <c r="O22" s="736"/>
      <c r="P22" s="736" t="s">
        <v>845</v>
      </c>
      <c r="Q22" s="736"/>
      <c r="R22" s="736"/>
      <c r="S22" s="736"/>
      <c r="T22" s="736"/>
      <c r="U22" s="736"/>
      <c r="V22" s="740"/>
    </row>
    <row r="23" spans="1:22" ht="18.3" customHeight="1">
      <c r="A23" s="735"/>
      <c r="B23" s="736"/>
      <c r="C23" s="736"/>
      <c r="D23" s="736"/>
      <c r="E23" s="736"/>
      <c r="F23" s="736"/>
      <c r="G23" s="736"/>
      <c r="H23" s="736"/>
      <c r="I23" s="736"/>
      <c r="J23" s="736"/>
      <c r="K23" s="736"/>
      <c r="L23" s="736"/>
      <c r="M23" s="736"/>
      <c r="N23" s="736"/>
      <c r="O23" s="736"/>
      <c r="P23" s="736"/>
      <c r="Q23" s="736"/>
      <c r="R23" s="736"/>
      <c r="S23" s="736"/>
      <c r="T23" s="736"/>
      <c r="U23" s="736"/>
      <c r="V23" s="740"/>
    </row>
    <row r="24" spans="1:22" ht="18.3" customHeight="1" thickBot="1">
      <c r="A24" s="749" t="s">
        <v>829</v>
      </c>
      <c r="B24" s="733"/>
      <c r="C24" s="733"/>
      <c r="D24" s="733"/>
      <c r="E24" s="733"/>
      <c r="F24" s="733"/>
      <c r="G24" s="733"/>
      <c r="H24" s="733" t="s">
        <v>829</v>
      </c>
      <c r="I24" s="733"/>
      <c r="J24" s="733"/>
      <c r="K24" s="733"/>
      <c r="L24" s="733"/>
      <c r="M24" s="733"/>
      <c r="N24" s="733"/>
      <c r="O24" s="733"/>
      <c r="P24" s="733" t="s">
        <v>829</v>
      </c>
      <c r="Q24" s="733"/>
      <c r="R24" s="733"/>
      <c r="S24" s="733"/>
      <c r="T24" s="733"/>
      <c r="U24" s="733"/>
      <c r="V24" s="734"/>
    </row>
  </sheetData>
  <mergeCells count="142">
    <mergeCell ref="U17:V17"/>
    <mergeCell ref="B18:C18"/>
    <mergeCell ref="D18:E18"/>
    <mergeCell ref="F18:G18"/>
    <mergeCell ref="I18:J18"/>
    <mergeCell ref="K18:L18"/>
    <mergeCell ref="M18:N18"/>
    <mergeCell ref="O18:P18"/>
    <mergeCell ref="Q18:R18"/>
    <mergeCell ref="S18:T18"/>
    <mergeCell ref="U18:V18"/>
    <mergeCell ref="B17:C17"/>
    <mergeCell ref="D17:E17"/>
    <mergeCell ref="F17:G17"/>
    <mergeCell ref="I17:J17"/>
    <mergeCell ref="K17:L17"/>
    <mergeCell ref="M17:N17"/>
    <mergeCell ref="O17:P17"/>
    <mergeCell ref="Q17:R17"/>
    <mergeCell ref="S17:T17"/>
    <mergeCell ref="U15:V15"/>
    <mergeCell ref="B16:C16"/>
    <mergeCell ref="D16:E16"/>
    <mergeCell ref="F16:G16"/>
    <mergeCell ref="I16:J16"/>
    <mergeCell ref="K16:L16"/>
    <mergeCell ref="M16:N16"/>
    <mergeCell ref="O16:P16"/>
    <mergeCell ref="Q16:R16"/>
    <mergeCell ref="S16:T16"/>
    <mergeCell ref="U16:V16"/>
    <mergeCell ref="B15:C15"/>
    <mergeCell ref="D15:E15"/>
    <mergeCell ref="F15:G15"/>
    <mergeCell ref="I15:J15"/>
    <mergeCell ref="K15:L15"/>
    <mergeCell ref="M15:N15"/>
    <mergeCell ref="O15:P15"/>
    <mergeCell ref="Q15:R15"/>
    <mergeCell ref="S15:T15"/>
    <mergeCell ref="U13:V13"/>
    <mergeCell ref="B14:C14"/>
    <mergeCell ref="D14:E14"/>
    <mergeCell ref="F14:G14"/>
    <mergeCell ref="I14:J14"/>
    <mergeCell ref="K14:L14"/>
    <mergeCell ref="M14:N14"/>
    <mergeCell ref="O14:P14"/>
    <mergeCell ref="Q14:R14"/>
    <mergeCell ref="S14:T14"/>
    <mergeCell ref="U14:V14"/>
    <mergeCell ref="B13:C13"/>
    <mergeCell ref="D13:E13"/>
    <mergeCell ref="F13:G13"/>
    <mergeCell ref="I13:J13"/>
    <mergeCell ref="K13:L13"/>
    <mergeCell ref="M13:N13"/>
    <mergeCell ref="O13:P13"/>
    <mergeCell ref="Q13:R13"/>
    <mergeCell ref="S13:T13"/>
    <mergeCell ref="A7:V7"/>
    <mergeCell ref="A19:V20"/>
    <mergeCell ref="B11:C11"/>
    <mergeCell ref="D11:E11"/>
    <mergeCell ref="F11:G11"/>
    <mergeCell ref="I11:J11"/>
    <mergeCell ref="K11:L11"/>
    <mergeCell ref="M11:N11"/>
    <mergeCell ref="O11:P11"/>
    <mergeCell ref="Q11:R11"/>
    <mergeCell ref="M10:N10"/>
    <mergeCell ref="S10:T10"/>
    <mergeCell ref="S11:T11"/>
    <mergeCell ref="U11:V11"/>
    <mergeCell ref="B12:C12"/>
    <mergeCell ref="D12:E12"/>
    <mergeCell ref="F12:G12"/>
    <mergeCell ref="I12:J12"/>
    <mergeCell ref="K12:L12"/>
    <mergeCell ref="M12:N12"/>
    <mergeCell ref="O12:P12"/>
    <mergeCell ref="Q12:R12"/>
    <mergeCell ref="S12:T12"/>
    <mergeCell ref="U12:V12"/>
    <mergeCell ref="A8:A9"/>
    <mergeCell ref="B8:C9"/>
    <mergeCell ref="D8:E9"/>
    <mergeCell ref="H8:H9"/>
    <mergeCell ref="I8:J9"/>
    <mergeCell ref="I10:J10"/>
    <mergeCell ref="S8:T9"/>
    <mergeCell ref="M8:N9"/>
    <mergeCell ref="U8:V9"/>
    <mergeCell ref="U10:V10"/>
    <mergeCell ref="Q8:R9"/>
    <mergeCell ref="Q10:R10"/>
    <mergeCell ref="K10:L10"/>
    <mergeCell ref="K8:L9"/>
    <mergeCell ref="B10:C10"/>
    <mergeCell ref="D10:E10"/>
    <mergeCell ref="U6:V6"/>
    <mergeCell ref="H1:R1"/>
    <mergeCell ref="H2:R3"/>
    <mergeCell ref="S1:V3"/>
    <mergeCell ref="J5:N5"/>
    <mergeCell ref="J6:N6"/>
    <mergeCell ref="O4:P4"/>
    <mergeCell ref="O5:P5"/>
    <mergeCell ref="O6:P6"/>
    <mergeCell ref="Q4:R4"/>
    <mergeCell ref="Q5:R5"/>
    <mergeCell ref="Q6:R6"/>
    <mergeCell ref="S4:T4"/>
    <mergeCell ref="S5:T5"/>
    <mergeCell ref="S6:T6"/>
    <mergeCell ref="H4:I4"/>
    <mergeCell ref="H5:I5"/>
    <mergeCell ref="H6:I6"/>
    <mergeCell ref="A1:B3"/>
    <mergeCell ref="C1:G3"/>
    <mergeCell ref="P24:V24"/>
    <mergeCell ref="A22:G23"/>
    <mergeCell ref="H21:O21"/>
    <mergeCell ref="H22:O23"/>
    <mergeCell ref="A21:G21"/>
    <mergeCell ref="P21:V21"/>
    <mergeCell ref="P22:V23"/>
    <mergeCell ref="J4:N4"/>
    <mergeCell ref="A4:B4"/>
    <mergeCell ref="A5:B5"/>
    <mergeCell ref="A6:B6"/>
    <mergeCell ref="C4:G4"/>
    <mergeCell ref="C5:G5"/>
    <mergeCell ref="C6:G6"/>
    <mergeCell ref="A24:G24"/>
    <mergeCell ref="H24:O24"/>
    <mergeCell ref="O8:P9"/>
    <mergeCell ref="F10:G10"/>
    <mergeCell ref="O10:P10"/>
    <mergeCell ref="F8:G9"/>
    <mergeCell ref="U4:V4"/>
    <mergeCell ref="U5:V5"/>
  </mergeCells>
  <printOptions horizontalCentered="1"/>
  <pageMargins left="0.25" right="0.25" top="0.75" bottom="0.75" header="0.3" footer="0.3"/>
  <pageSetup paperSize="9" scale="70" orientation="landscape" verticalDpi="0" r:id="rId1"/>
  <headerFooter>
    <oddFooter>&amp;LPPAP Documents-NBL Chassis&amp;R&amp;P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E6590-41C4-4979-906E-673ECF7CBD6A}">
  <sheetPr>
    <tabColor rgb="FF92D050"/>
    <pageSetUpPr fitToPage="1"/>
  </sheetPr>
  <dimension ref="A1:V49"/>
  <sheetViews>
    <sheetView topLeftCell="A16" zoomScaleNormal="100" workbookViewId="0">
      <selection activeCell="P1" sqref="P1:R2"/>
    </sheetView>
  </sheetViews>
  <sheetFormatPr defaultRowHeight="12.3"/>
  <cols>
    <col min="1" max="1" width="6.734375" style="139" customWidth="1"/>
    <col min="2" max="8" width="8" style="139" customWidth="1"/>
    <col min="9" max="9" width="8.9453125" style="139" customWidth="1"/>
    <col min="10" max="11" width="8" style="139" customWidth="1"/>
    <col min="12" max="12" width="8.734375" style="139" customWidth="1"/>
    <col min="13" max="13" width="11.3671875" style="139" customWidth="1"/>
    <col min="14" max="14" width="11.05078125" style="139" customWidth="1"/>
    <col min="15" max="15" width="8" style="139" bestFit="1" customWidth="1"/>
    <col min="16" max="16" width="9.3671875" style="139" customWidth="1"/>
    <col min="17" max="17" width="6.5234375" style="139" customWidth="1"/>
    <col min="18" max="18" width="9.3671875" style="139" customWidth="1"/>
    <col min="19" max="19" width="8.83984375" style="139"/>
    <col min="20" max="21" width="11.3671875" style="139" customWidth="1"/>
    <col min="22" max="23" width="8.83984375" style="139"/>
    <col min="24" max="24" width="13.89453125" style="139" customWidth="1"/>
    <col min="25" max="256" width="8.83984375" style="139"/>
    <col min="257" max="257" width="6.734375" style="139" customWidth="1"/>
    <col min="258" max="267" width="8" style="139" customWidth="1"/>
    <col min="268" max="268" width="8.734375" style="139" customWidth="1"/>
    <col min="269" max="269" width="11.3671875" style="139" customWidth="1"/>
    <col min="270" max="270" width="11.05078125" style="139" customWidth="1"/>
    <col min="271" max="271" width="8" style="139" bestFit="1" customWidth="1"/>
    <col min="272" max="272" width="9.3671875" style="139" customWidth="1"/>
    <col min="273" max="273" width="6.5234375" style="139" customWidth="1"/>
    <col min="274" max="274" width="7.05078125" style="139" customWidth="1"/>
    <col min="275" max="275" width="8.83984375" style="139"/>
    <col min="276" max="277" width="11.3671875" style="139" customWidth="1"/>
    <col min="278" max="279" width="8.83984375" style="139"/>
    <col min="280" max="280" width="13.89453125" style="139" customWidth="1"/>
    <col min="281" max="512" width="8.83984375" style="139"/>
    <col min="513" max="513" width="6.734375" style="139" customWidth="1"/>
    <col min="514" max="523" width="8" style="139" customWidth="1"/>
    <col min="524" max="524" width="8.734375" style="139" customWidth="1"/>
    <col min="525" max="525" width="11.3671875" style="139" customWidth="1"/>
    <col min="526" max="526" width="11.05078125" style="139" customWidth="1"/>
    <col min="527" max="527" width="8" style="139" bestFit="1" customWidth="1"/>
    <col min="528" max="528" width="9.3671875" style="139" customWidth="1"/>
    <col min="529" max="529" width="6.5234375" style="139" customWidth="1"/>
    <col min="530" max="530" width="7.05078125" style="139" customWidth="1"/>
    <col min="531" max="531" width="8.83984375" style="139"/>
    <col min="532" max="533" width="11.3671875" style="139" customWidth="1"/>
    <col min="534" max="535" width="8.83984375" style="139"/>
    <col min="536" max="536" width="13.89453125" style="139" customWidth="1"/>
    <col min="537" max="768" width="8.83984375" style="139"/>
    <col min="769" max="769" width="6.734375" style="139" customWidth="1"/>
    <col min="770" max="779" width="8" style="139" customWidth="1"/>
    <col min="780" max="780" width="8.734375" style="139" customWidth="1"/>
    <col min="781" max="781" width="11.3671875" style="139" customWidth="1"/>
    <col min="782" max="782" width="11.05078125" style="139" customWidth="1"/>
    <col min="783" max="783" width="8" style="139" bestFit="1" customWidth="1"/>
    <col min="784" max="784" width="9.3671875" style="139" customWidth="1"/>
    <col min="785" max="785" width="6.5234375" style="139" customWidth="1"/>
    <col min="786" max="786" width="7.05078125" style="139" customWidth="1"/>
    <col min="787" max="787" width="8.83984375" style="139"/>
    <col min="788" max="789" width="11.3671875" style="139" customWidth="1"/>
    <col min="790" max="791" width="8.83984375" style="139"/>
    <col min="792" max="792" width="13.89453125" style="139" customWidth="1"/>
    <col min="793" max="1024" width="8.83984375" style="139"/>
    <col min="1025" max="1025" width="6.734375" style="139" customWidth="1"/>
    <col min="1026" max="1035" width="8" style="139" customWidth="1"/>
    <col min="1036" max="1036" width="8.734375" style="139" customWidth="1"/>
    <col min="1037" max="1037" width="11.3671875" style="139" customWidth="1"/>
    <col min="1038" max="1038" width="11.05078125" style="139" customWidth="1"/>
    <col min="1039" max="1039" width="8" style="139" bestFit="1" customWidth="1"/>
    <col min="1040" max="1040" width="9.3671875" style="139" customWidth="1"/>
    <col min="1041" max="1041" width="6.5234375" style="139" customWidth="1"/>
    <col min="1042" max="1042" width="7.05078125" style="139" customWidth="1"/>
    <col min="1043" max="1043" width="8.83984375" style="139"/>
    <col min="1044" max="1045" width="11.3671875" style="139" customWidth="1"/>
    <col min="1046" max="1047" width="8.83984375" style="139"/>
    <col min="1048" max="1048" width="13.89453125" style="139" customWidth="1"/>
    <col min="1049" max="1280" width="8.83984375" style="139"/>
    <col min="1281" max="1281" width="6.734375" style="139" customWidth="1"/>
    <col min="1282" max="1291" width="8" style="139" customWidth="1"/>
    <col min="1292" max="1292" width="8.734375" style="139" customWidth="1"/>
    <col min="1293" max="1293" width="11.3671875" style="139" customWidth="1"/>
    <col min="1294" max="1294" width="11.05078125" style="139" customWidth="1"/>
    <col min="1295" max="1295" width="8" style="139" bestFit="1" customWidth="1"/>
    <col min="1296" max="1296" width="9.3671875" style="139" customWidth="1"/>
    <col min="1297" max="1297" width="6.5234375" style="139" customWidth="1"/>
    <col min="1298" max="1298" width="7.05078125" style="139" customWidth="1"/>
    <col min="1299" max="1299" width="8.83984375" style="139"/>
    <col min="1300" max="1301" width="11.3671875" style="139" customWidth="1"/>
    <col min="1302" max="1303" width="8.83984375" style="139"/>
    <col min="1304" max="1304" width="13.89453125" style="139" customWidth="1"/>
    <col min="1305" max="1536" width="8.83984375" style="139"/>
    <col min="1537" max="1537" width="6.734375" style="139" customWidth="1"/>
    <col min="1538" max="1547" width="8" style="139" customWidth="1"/>
    <col min="1548" max="1548" width="8.734375" style="139" customWidth="1"/>
    <col min="1549" max="1549" width="11.3671875" style="139" customWidth="1"/>
    <col min="1550" max="1550" width="11.05078125" style="139" customWidth="1"/>
    <col min="1551" max="1551" width="8" style="139" bestFit="1" customWidth="1"/>
    <col min="1552" max="1552" width="9.3671875" style="139" customWidth="1"/>
    <col min="1553" max="1553" width="6.5234375" style="139" customWidth="1"/>
    <col min="1554" max="1554" width="7.05078125" style="139" customWidth="1"/>
    <col min="1555" max="1555" width="8.83984375" style="139"/>
    <col min="1556" max="1557" width="11.3671875" style="139" customWidth="1"/>
    <col min="1558" max="1559" width="8.83984375" style="139"/>
    <col min="1560" max="1560" width="13.89453125" style="139" customWidth="1"/>
    <col min="1561" max="1792" width="8.83984375" style="139"/>
    <col min="1793" max="1793" width="6.734375" style="139" customWidth="1"/>
    <col min="1794" max="1803" width="8" style="139" customWidth="1"/>
    <col min="1804" max="1804" width="8.734375" style="139" customWidth="1"/>
    <col min="1805" max="1805" width="11.3671875" style="139" customWidth="1"/>
    <col min="1806" max="1806" width="11.05078125" style="139" customWidth="1"/>
    <col min="1807" max="1807" width="8" style="139" bestFit="1" customWidth="1"/>
    <col min="1808" max="1808" width="9.3671875" style="139" customWidth="1"/>
    <col min="1809" max="1809" width="6.5234375" style="139" customWidth="1"/>
    <col min="1810" max="1810" width="7.05078125" style="139" customWidth="1"/>
    <col min="1811" max="1811" width="8.83984375" style="139"/>
    <col min="1812" max="1813" width="11.3671875" style="139" customWidth="1"/>
    <col min="1814" max="1815" width="8.83984375" style="139"/>
    <col min="1816" max="1816" width="13.89453125" style="139" customWidth="1"/>
    <col min="1817" max="2048" width="8.83984375" style="139"/>
    <col min="2049" max="2049" width="6.734375" style="139" customWidth="1"/>
    <col min="2050" max="2059" width="8" style="139" customWidth="1"/>
    <col min="2060" max="2060" width="8.734375" style="139" customWidth="1"/>
    <col min="2061" max="2061" width="11.3671875" style="139" customWidth="1"/>
    <col min="2062" max="2062" width="11.05078125" style="139" customWidth="1"/>
    <col min="2063" max="2063" width="8" style="139" bestFit="1" customWidth="1"/>
    <col min="2064" max="2064" width="9.3671875" style="139" customWidth="1"/>
    <col min="2065" max="2065" width="6.5234375" style="139" customWidth="1"/>
    <col min="2066" max="2066" width="7.05078125" style="139" customWidth="1"/>
    <col min="2067" max="2067" width="8.83984375" style="139"/>
    <col min="2068" max="2069" width="11.3671875" style="139" customWidth="1"/>
    <col min="2070" max="2071" width="8.83984375" style="139"/>
    <col min="2072" max="2072" width="13.89453125" style="139" customWidth="1"/>
    <col min="2073" max="2304" width="8.83984375" style="139"/>
    <col min="2305" max="2305" width="6.734375" style="139" customWidth="1"/>
    <col min="2306" max="2315" width="8" style="139" customWidth="1"/>
    <col min="2316" max="2316" width="8.734375" style="139" customWidth="1"/>
    <col min="2317" max="2317" width="11.3671875" style="139" customWidth="1"/>
    <col min="2318" max="2318" width="11.05078125" style="139" customWidth="1"/>
    <col min="2319" max="2319" width="8" style="139" bestFit="1" customWidth="1"/>
    <col min="2320" max="2320" width="9.3671875" style="139" customWidth="1"/>
    <col min="2321" max="2321" width="6.5234375" style="139" customWidth="1"/>
    <col min="2322" max="2322" width="7.05078125" style="139" customWidth="1"/>
    <col min="2323" max="2323" width="8.83984375" style="139"/>
    <col min="2324" max="2325" width="11.3671875" style="139" customWidth="1"/>
    <col min="2326" max="2327" width="8.83984375" style="139"/>
    <col min="2328" max="2328" width="13.89453125" style="139" customWidth="1"/>
    <col min="2329" max="2560" width="8.83984375" style="139"/>
    <col min="2561" max="2561" width="6.734375" style="139" customWidth="1"/>
    <col min="2562" max="2571" width="8" style="139" customWidth="1"/>
    <col min="2572" max="2572" width="8.734375" style="139" customWidth="1"/>
    <col min="2573" max="2573" width="11.3671875" style="139" customWidth="1"/>
    <col min="2574" max="2574" width="11.05078125" style="139" customWidth="1"/>
    <col min="2575" max="2575" width="8" style="139" bestFit="1" customWidth="1"/>
    <col min="2576" max="2576" width="9.3671875" style="139" customWidth="1"/>
    <col min="2577" max="2577" width="6.5234375" style="139" customWidth="1"/>
    <col min="2578" max="2578" width="7.05078125" style="139" customWidth="1"/>
    <col min="2579" max="2579" width="8.83984375" style="139"/>
    <col min="2580" max="2581" width="11.3671875" style="139" customWidth="1"/>
    <col min="2582" max="2583" width="8.83984375" style="139"/>
    <col min="2584" max="2584" width="13.89453125" style="139" customWidth="1"/>
    <col min="2585" max="2816" width="8.83984375" style="139"/>
    <col min="2817" max="2817" width="6.734375" style="139" customWidth="1"/>
    <col min="2818" max="2827" width="8" style="139" customWidth="1"/>
    <col min="2828" max="2828" width="8.734375" style="139" customWidth="1"/>
    <col min="2829" max="2829" width="11.3671875" style="139" customWidth="1"/>
    <col min="2830" max="2830" width="11.05078125" style="139" customWidth="1"/>
    <col min="2831" max="2831" width="8" style="139" bestFit="1" customWidth="1"/>
    <col min="2832" max="2832" width="9.3671875" style="139" customWidth="1"/>
    <col min="2833" max="2833" width="6.5234375" style="139" customWidth="1"/>
    <col min="2834" max="2834" width="7.05078125" style="139" customWidth="1"/>
    <col min="2835" max="2835" width="8.83984375" style="139"/>
    <col min="2836" max="2837" width="11.3671875" style="139" customWidth="1"/>
    <col min="2838" max="2839" width="8.83984375" style="139"/>
    <col min="2840" max="2840" width="13.89453125" style="139" customWidth="1"/>
    <col min="2841" max="3072" width="8.83984375" style="139"/>
    <col min="3073" max="3073" width="6.734375" style="139" customWidth="1"/>
    <col min="3074" max="3083" width="8" style="139" customWidth="1"/>
    <col min="3084" max="3084" width="8.734375" style="139" customWidth="1"/>
    <col min="3085" max="3085" width="11.3671875" style="139" customWidth="1"/>
    <col min="3086" max="3086" width="11.05078125" style="139" customWidth="1"/>
    <col min="3087" max="3087" width="8" style="139" bestFit="1" customWidth="1"/>
    <col min="3088" max="3088" width="9.3671875" style="139" customWidth="1"/>
    <col min="3089" max="3089" width="6.5234375" style="139" customWidth="1"/>
    <col min="3090" max="3090" width="7.05078125" style="139" customWidth="1"/>
    <col min="3091" max="3091" width="8.83984375" style="139"/>
    <col min="3092" max="3093" width="11.3671875" style="139" customWidth="1"/>
    <col min="3094" max="3095" width="8.83984375" style="139"/>
    <col min="3096" max="3096" width="13.89453125" style="139" customWidth="1"/>
    <col min="3097" max="3328" width="8.83984375" style="139"/>
    <col min="3329" max="3329" width="6.734375" style="139" customWidth="1"/>
    <col min="3330" max="3339" width="8" style="139" customWidth="1"/>
    <col min="3340" max="3340" width="8.734375" style="139" customWidth="1"/>
    <col min="3341" max="3341" width="11.3671875" style="139" customWidth="1"/>
    <col min="3342" max="3342" width="11.05078125" style="139" customWidth="1"/>
    <col min="3343" max="3343" width="8" style="139" bestFit="1" customWidth="1"/>
    <col min="3344" max="3344" width="9.3671875" style="139" customWidth="1"/>
    <col min="3345" max="3345" width="6.5234375" style="139" customWidth="1"/>
    <col min="3346" max="3346" width="7.05078125" style="139" customWidth="1"/>
    <col min="3347" max="3347" width="8.83984375" style="139"/>
    <col min="3348" max="3349" width="11.3671875" style="139" customWidth="1"/>
    <col min="3350" max="3351" width="8.83984375" style="139"/>
    <col min="3352" max="3352" width="13.89453125" style="139" customWidth="1"/>
    <col min="3353" max="3584" width="8.83984375" style="139"/>
    <col min="3585" max="3585" width="6.734375" style="139" customWidth="1"/>
    <col min="3586" max="3595" width="8" style="139" customWidth="1"/>
    <col min="3596" max="3596" width="8.734375" style="139" customWidth="1"/>
    <col min="3597" max="3597" width="11.3671875" style="139" customWidth="1"/>
    <col min="3598" max="3598" width="11.05078125" style="139" customWidth="1"/>
    <col min="3599" max="3599" width="8" style="139" bestFit="1" customWidth="1"/>
    <col min="3600" max="3600" width="9.3671875" style="139" customWidth="1"/>
    <col min="3601" max="3601" width="6.5234375" style="139" customWidth="1"/>
    <col min="3602" max="3602" width="7.05078125" style="139" customWidth="1"/>
    <col min="3603" max="3603" width="8.83984375" style="139"/>
    <col min="3604" max="3605" width="11.3671875" style="139" customWidth="1"/>
    <col min="3606" max="3607" width="8.83984375" style="139"/>
    <col min="3608" max="3608" width="13.89453125" style="139" customWidth="1"/>
    <col min="3609" max="3840" width="8.83984375" style="139"/>
    <col min="3841" max="3841" width="6.734375" style="139" customWidth="1"/>
    <col min="3842" max="3851" width="8" style="139" customWidth="1"/>
    <col min="3852" max="3852" width="8.734375" style="139" customWidth="1"/>
    <col min="3853" max="3853" width="11.3671875" style="139" customWidth="1"/>
    <col min="3854" max="3854" width="11.05078125" style="139" customWidth="1"/>
    <col min="3855" max="3855" width="8" style="139" bestFit="1" customWidth="1"/>
    <col min="3856" max="3856" width="9.3671875" style="139" customWidth="1"/>
    <col min="3857" max="3857" width="6.5234375" style="139" customWidth="1"/>
    <col min="3858" max="3858" width="7.05078125" style="139" customWidth="1"/>
    <col min="3859" max="3859" width="8.83984375" style="139"/>
    <col min="3860" max="3861" width="11.3671875" style="139" customWidth="1"/>
    <col min="3862" max="3863" width="8.83984375" style="139"/>
    <col min="3864" max="3864" width="13.89453125" style="139" customWidth="1"/>
    <col min="3865" max="4096" width="8.83984375" style="139"/>
    <col min="4097" max="4097" width="6.734375" style="139" customWidth="1"/>
    <col min="4098" max="4107" width="8" style="139" customWidth="1"/>
    <col min="4108" max="4108" width="8.734375" style="139" customWidth="1"/>
    <col min="4109" max="4109" width="11.3671875" style="139" customWidth="1"/>
    <col min="4110" max="4110" width="11.05078125" style="139" customWidth="1"/>
    <col min="4111" max="4111" width="8" style="139" bestFit="1" customWidth="1"/>
    <col min="4112" max="4112" width="9.3671875" style="139" customWidth="1"/>
    <col min="4113" max="4113" width="6.5234375" style="139" customWidth="1"/>
    <col min="4114" max="4114" width="7.05078125" style="139" customWidth="1"/>
    <col min="4115" max="4115" width="8.83984375" style="139"/>
    <col min="4116" max="4117" width="11.3671875" style="139" customWidth="1"/>
    <col min="4118" max="4119" width="8.83984375" style="139"/>
    <col min="4120" max="4120" width="13.89453125" style="139" customWidth="1"/>
    <col min="4121" max="4352" width="8.83984375" style="139"/>
    <col min="4353" max="4353" width="6.734375" style="139" customWidth="1"/>
    <col min="4354" max="4363" width="8" style="139" customWidth="1"/>
    <col min="4364" max="4364" width="8.734375" style="139" customWidth="1"/>
    <col min="4365" max="4365" width="11.3671875" style="139" customWidth="1"/>
    <col min="4366" max="4366" width="11.05078125" style="139" customWidth="1"/>
    <col min="4367" max="4367" width="8" style="139" bestFit="1" customWidth="1"/>
    <col min="4368" max="4368" width="9.3671875" style="139" customWidth="1"/>
    <col min="4369" max="4369" width="6.5234375" style="139" customWidth="1"/>
    <col min="4370" max="4370" width="7.05078125" style="139" customWidth="1"/>
    <col min="4371" max="4371" width="8.83984375" style="139"/>
    <col min="4372" max="4373" width="11.3671875" style="139" customWidth="1"/>
    <col min="4374" max="4375" width="8.83984375" style="139"/>
    <col min="4376" max="4376" width="13.89453125" style="139" customWidth="1"/>
    <col min="4377" max="4608" width="8.83984375" style="139"/>
    <col min="4609" max="4609" width="6.734375" style="139" customWidth="1"/>
    <col min="4610" max="4619" width="8" style="139" customWidth="1"/>
    <col min="4620" max="4620" width="8.734375" style="139" customWidth="1"/>
    <col min="4621" max="4621" width="11.3671875" style="139" customWidth="1"/>
    <col min="4622" max="4622" width="11.05078125" style="139" customWidth="1"/>
    <col min="4623" max="4623" width="8" style="139" bestFit="1" customWidth="1"/>
    <col min="4624" max="4624" width="9.3671875" style="139" customWidth="1"/>
    <col min="4625" max="4625" width="6.5234375" style="139" customWidth="1"/>
    <col min="4626" max="4626" width="7.05078125" style="139" customWidth="1"/>
    <col min="4627" max="4627" width="8.83984375" style="139"/>
    <col min="4628" max="4629" width="11.3671875" style="139" customWidth="1"/>
    <col min="4630" max="4631" width="8.83984375" style="139"/>
    <col min="4632" max="4632" width="13.89453125" style="139" customWidth="1"/>
    <col min="4633" max="4864" width="8.83984375" style="139"/>
    <col min="4865" max="4865" width="6.734375" style="139" customWidth="1"/>
    <col min="4866" max="4875" width="8" style="139" customWidth="1"/>
    <col min="4876" max="4876" width="8.734375" style="139" customWidth="1"/>
    <col min="4877" max="4877" width="11.3671875" style="139" customWidth="1"/>
    <col min="4878" max="4878" width="11.05078125" style="139" customWidth="1"/>
    <col min="4879" max="4879" width="8" style="139" bestFit="1" customWidth="1"/>
    <col min="4880" max="4880" width="9.3671875" style="139" customWidth="1"/>
    <col min="4881" max="4881" width="6.5234375" style="139" customWidth="1"/>
    <col min="4882" max="4882" width="7.05078125" style="139" customWidth="1"/>
    <col min="4883" max="4883" width="8.83984375" style="139"/>
    <col min="4884" max="4885" width="11.3671875" style="139" customWidth="1"/>
    <col min="4886" max="4887" width="8.83984375" style="139"/>
    <col min="4888" max="4888" width="13.89453125" style="139" customWidth="1"/>
    <col min="4889" max="5120" width="8.83984375" style="139"/>
    <col min="5121" max="5121" width="6.734375" style="139" customWidth="1"/>
    <col min="5122" max="5131" width="8" style="139" customWidth="1"/>
    <col min="5132" max="5132" width="8.734375" style="139" customWidth="1"/>
    <col min="5133" max="5133" width="11.3671875" style="139" customWidth="1"/>
    <col min="5134" max="5134" width="11.05078125" style="139" customWidth="1"/>
    <col min="5135" max="5135" width="8" style="139" bestFit="1" customWidth="1"/>
    <col min="5136" max="5136" width="9.3671875" style="139" customWidth="1"/>
    <col min="5137" max="5137" width="6.5234375" style="139" customWidth="1"/>
    <col min="5138" max="5138" width="7.05078125" style="139" customWidth="1"/>
    <col min="5139" max="5139" width="8.83984375" style="139"/>
    <col min="5140" max="5141" width="11.3671875" style="139" customWidth="1"/>
    <col min="5142" max="5143" width="8.83984375" style="139"/>
    <col min="5144" max="5144" width="13.89453125" style="139" customWidth="1"/>
    <col min="5145" max="5376" width="8.83984375" style="139"/>
    <col min="5377" max="5377" width="6.734375" style="139" customWidth="1"/>
    <col min="5378" max="5387" width="8" style="139" customWidth="1"/>
    <col min="5388" max="5388" width="8.734375" style="139" customWidth="1"/>
    <col min="5389" max="5389" width="11.3671875" style="139" customWidth="1"/>
    <col min="5390" max="5390" width="11.05078125" style="139" customWidth="1"/>
    <col min="5391" max="5391" width="8" style="139" bestFit="1" customWidth="1"/>
    <col min="5392" max="5392" width="9.3671875" style="139" customWidth="1"/>
    <col min="5393" max="5393" width="6.5234375" style="139" customWidth="1"/>
    <col min="5394" max="5394" width="7.05078125" style="139" customWidth="1"/>
    <col min="5395" max="5395" width="8.83984375" style="139"/>
    <col min="5396" max="5397" width="11.3671875" style="139" customWidth="1"/>
    <col min="5398" max="5399" width="8.83984375" style="139"/>
    <col min="5400" max="5400" width="13.89453125" style="139" customWidth="1"/>
    <col min="5401" max="5632" width="8.83984375" style="139"/>
    <col min="5633" max="5633" width="6.734375" style="139" customWidth="1"/>
    <col min="5634" max="5643" width="8" style="139" customWidth="1"/>
    <col min="5644" max="5644" width="8.734375" style="139" customWidth="1"/>
    <col min="5645" max="5645" width="11.3671875" style="139" customWidth="1"/>
    <col min="5646" max="5646" width="11.05078125" style="139" customWidth="1"/>
    <col min="5647" max="5647" width="8" style="139" bestFit="1" customWidth="1"/>
    <col min="5648" max="5648" width="9.3671875" style="139" customWidth="1"/>
    <col min="5649" max="5649" width="6.5234375" style="139" customWidth="1"/>
    <col min="5650" max="5650" width="7.05078125" style="139" customWidth="1"/>
    <col min="5651" max="5651" width="8.83984375" style="139"/>
    <col min="5652" max="5653" width="11.3671875" style="139" customWidth="1"/>
    <col min="5654" max="5655" width="8.83984375" style="139"/>
    <col min="5656" max="5656" width="13.89453125" style="139" customWidth="1"/>
    <col min="5657" max="5888" width="8.83984375" style="139"/>
    <col min="5889" max="5889" width="6.734375" style="139" customWidth="1"/>
    <col min="5890" max="5899" width="8" style="139" customWidth="1"/>
    <col min="5900" max="5900" width="8.734375" style="139" customWidth="1"/>
    <col min="5901" max="5901" width="11.3671875" style="139" customWidth="1"/>
    <col min="5902" max="5902" width="11.05078125" style="139" customWidth="1"/>
    <col min="5903" max="5903" width="8" style="139" bestFit="1" customWidth="1"/>
    <col min="5904" max="5904" width="9.3671875" style="139" customWidth="1"/>
    <col min="5905" max="5905" width="6.5234375" style="139" customWidth="1"/>
    <col min="5906" max="5906" width="7.05078125" style="139" customWidth="1"/>
    <col min="5907" max="5907" width="8.83984375" style="139"/>
    <col min="5908" max="5909" width="11.3671875" style="139" customWidth="1"/>
    <col min="5910" max="5911" width="8.83984375" style="139"/>
    <col min="5912" max="5912" width="13.89453125" style="139" customWidth="1"/>
    <col min="5913" max="6144" width="8.83984375" style="139"/>
    <col min="6145" max="6145" width="6.734375" style="139" customWidth="1"/>
    <col min="6146" max="6155" width="8" style="139" customWidth="1"/>
    <col min="6156" max="6156" width="8.734375" style="139" customWidth="1"/>
    <col min="6157" max="6157" width="11.3671875" style="139" customWidth="1"/>
    <col min="6158" max="6158" width="11.05078125" style="139" customWidth="1"/>
    <col min="6159" max="6159" width="8" style="139" bestFit="1" customWidth="1"/>
    <col min="6160" max="6160" width="9.3671875" style="139" customWidth="1"/>
    <col min="6161" max="6161" width="6.5234375" style="139" customWidth="1"/>
    <col min="6162" max="6162" width="7.05078125" style="139" customWidth="1"/>
    <col min="6163" max="6163" width="8.83984375" style="139"/>
    <col min="6164" max="6165" width="11.3671875" style="139" customWidth="1"/>
    <col min="6166" max="6167" width="8.83984375" style="139"/>
    <col min="6168" max="6168" width="13.89453125" style="139" customWidth="1"/>
    <col min="6169" max="6400" width="8.83984375" style="139"/>
    <col min="6401" max="6401" width="6.734375" style="139" customWidth="1"/>
    <col min="6402" max="6411" width="8" style="139" customWidth="1"/>
    <col min="6412" max="6412" width="8.734375" style="139" customWidth="1"/>
    <col min="6413" max="6413" width="11.3671875" style="139" customWidth="1"/>
    <col min="6414" max="6414" width="11.05078125" style="139" customWidth="1"/>
    <col min="6415" max="6415" width="8" style="139" bestFit="1" customWidth="1"/>
    <col min="6416" max="6416" width="9.3671875" style="139" customWidth="1"/>
    <col min="6417" max="6417" width="6.5234375" style="139" customWidth="1"/>
    <col min="6418" max="6418" width="7.05078125" style="139" customWidth="1"/>
    <col min="6419" max="6419" width="8.83984375" style="139"/>
    <col min="6420" max="6421" width="11.3671875" style="139" customWidth="1"/>
    <col min="6422" max="6423" width="8.83984375" style="139"/>
    <col min="6424" max="6424" width="13.89453125" style="139" customWidth="1"/>
    <col min="6425" max="6656" width="8.83984375" style="139"/>
    <col min="6657" max="6657" width="6.734375" style="139" customWidth="1"/>
    <col min="6658" max="6667" width="8" style="139" customWidth="1"/>
    <col min="6668" max="6668" width="8.734375" style="139" customWidth="1"/>
    <col min="6669" max="6669" width="11.3671875" style="139" customWidth="1"/>
    <col min="6670" max="6670" width="11.05078125" style="139" customWidth="1"/>
    <col min="6671" max="6671" width="8" style="139" bestFit="1" customWidth="1"/>
    <col min="6672" max="6672" width="9.3671875" style="139" customWidth="1"/>
    <col min="6673" max="6673" width="6.5234375" style="139" customWidth="1"/>
    <col min="6674" max="6674" width="7.05078125" style="139" customWidth="1"/>
    <col min="6675" max="6675" width="8.83984375" style="139"/>
    <col min="6676" max="6677" width="11.3671875" style="139" customWidth="1"/>
    <col min="6678" max="6679" width="8.83984375" style="139"/>
    <col min="6680" max="6680" width="13.89453125" style="139" customWidth="1"/>
    <col min="6681" max="6912" width="8.83984375" style="139"/>
    <col min="6913" max="6913" width="6.734375" style="139" customWidth="1"/>
    <col min="6914" max="6923" width="8" style="139" customWidth="1"/>
    <col min="6924" max="6924" width="8.734375" style="139" customWidth="1"/>
    <col min="6925" max="6925" width="11.3671875" style="139" customWidth="1"/>
    <col min="6926" max="6926" width="11.05078125" style="139" customWidth="1"/>
    <col min="6927" max="6927" width="8" style="139" bestFit="1" customWidth="1"/>
    <col min="6928" max="6928" width="9.3671875" style="139" customWidth="1"/>
    <col min="6929" max="6929" width="6.5234375" style="139" customWidth="1"/>
    <col min="6930" max="6930" width="7.05078125" style="139" customWidth="1"/>
    <col min="6931" max="6931" width="8.83984375" style="139"/>
    <col min="6932" max="6933" width="11.3671875" style="139" customWidth="1"/>
    <col min="6934" max="6935" width="8.83984375" style="139"/>
    <col min="6936" max="6936" width="13.89453125" style="139" customWidth="1"/>
    <col min="6937" max="7168" width="8.83984375" style="139"/>
    <col min="7169" max="7169" width="6.734375" style="139" customWidth="1"/>
    <col min="7170" max="7179" width="8" style="139" customWidth="1"/>
    <col min="7180" max="7180" width="8.734375" style="139" customWidth="1"/>
    <col min="7181" max="7181" width="11.3671875" style="139" customWidth="1"/>
    <col min="7182" max="7182" width="11.05078125" style="139" customWidth="1"/>
    <col min="7183" max="7183" width="8" style="139" bestFit="1" customWidth="1"/>
    <col min="7184" max="7184" width="9.3671875" style="139" customWidth="1"/>
    <col min="7185" max="7185" width="6.5234375" style="139" customWidth="1"/>
    <col min="7186" max="7186" width="7.05078125" style="139" customWidth="1"/>
    <col min="7187" max="7187" width="8.83984375" style="139"/>
    <col min="7188" max="7189" width="11.3671875" style="139" customWidth="1"/>
    <col min="7190" max="7191" width="8.83984375" style="139"/>
    <col min="7192" max="7192" width="13.89453125" style="139" customWidth="1"/>
    <col min="7193" max="7424" width="8.83984375" style="139"/>
    <col min="7425" max="7425" width="6.734375" style="139" customWidth="1"/>
    <col min="7426" max="7435" width="8" style="139" customWidth="1"/>
    <col min="7436" max="7436" width="8.734375" style="139" customWidth="1"/>
    <col min="7437" max="7437" width="11.3671875" style="139" customWidth="1"/>
    <col min="7438" max="7438" width="11.05078125" style="139" customWidth="1"/>
    <col min="7439" max="7439" width="8" style="139" bestFit="1" customWidth="1"/>
    <col min="7440" max="7440" width="9.3671875" style="139" customWidth="1"/>
    <col min="7441" max="7441" width="6.5234375" style="139" customWidth="1"/>
    <col min="7442" max="7442" width="7.05078125" style="139" customWidth="1"/>
    <col min="7443" max="7443" width="8.83984375" style="139"/>
    <col min="7444" max="7445" width="11.3671875" style="139" customWidth="1"/>
    <col min="7446" max="7447" width="8.83984375" style="139"/>
    <col min="7448" max="7448" width="13.89453125" style="139" customWidth="1"/>
    <col min="7449" max="7680" width="8.83984375" style="139"/>
    <col min="7681" max="7681" width="6.734375" style="139" customWidth="1"/>
    <col min="7682" max="7691" width="8" style="139" customWidth="1"/>
    <col min="7692" max="7692" width="8.734375" style="139" customWidth="1"/>
    <col min="7693" max="7693" width="11.3671875" style="139" customWidth="1"/>
    <col min="7694" max="7694" width="11.05078125" style="139" customWidth="1"/>
    <col min="7695" max="7695" width="8" style="139" bestFit="1" customWidth="1"/>
    <col min="7696" max="7696" width="9.3671875" style="139" customWidth="1"/>
    <col min="7697" max="7697" width="6.5234375" style="139" customWidth="1"/>
    <col min="7698" max="7698" width="7.05078125" style="139" customWidth="1"/>
    <col min="7699" max="7699" width="8.83984375" style="139"/>
    <col min="7700" max="7701" width="11.3671875" style="139" customWidth="1"/>
    <col min="7702" max="7703" width="8.83984375" style="139"/>
    <col min="7704" max="7704" width="13.89453125" style="139" customWidth="1"/>
    <col min="7705" max="7936" width="8.83984375" style="139"/>
    <col min="7937" max="7937" width="6.734375" style="139" customWidth="1"/>
    <col min="7938" max="7947" width="8" style="139" customWidth="1"/>
    <col min="7948" max="7948" width="8.734375" style="139" customWidth="1"/>
    <col min="7949" max="7949" width="11.3671875" style="139" customWidth="1"/>
    <col min="7950" max="7950" width="11.05078125" style="139" customWidth="1"/>
    <col min="7951" max="7951" width="8" style="139" bestFit="1" customWidth="1"/>
    <col min="7952" max="7952" width="9.3671875" style="139" customWidth="1"/>
    <col min="7953" max="7953" width="6.5234375" style="139" customWidth="1"/>
    <col min="7954" max="7954" width="7.05078125" style="139" customWidth="1"/>
    <col min="7955" max="7955" width="8.83984375" style="139"/>
    <col min="7956" max="7957" width="11.3671875" style="139" customWidth="1"/>
    <col min="7958" max="7959" width="8.83984375" style="139"/>
    <col min="7960" max="7960" width="13.89453125" style="139" customWidth="1"/>
    <col min="7961" max="8192" width="8.83984375" style="139"/>
    <col min="8193" max="8193" width="6.734375" style="139" customWidth="1"/>
    <col min="8194" max="8203" width="8" style="139" customWidth="1"/>
    <col min="8204" max="8204" width="8.734375" style="139" customWidth="1"/>
    <col min="8205" max="8205" width="11.3671875" style="139" customWidth="1"/>
    <col min="8206" max="8206" width="11.05078125" style="139" customWidth="1"/>
    <col min="8207" max="8207" width="8" style="139" bestFit="1" customWidth="1"/>
    <col min="8208" max="8208" width="9.3671875" style="139" customWidth="1"/>
    <col min="8209" max="8209" width="6.5234375" style="139" customWidth="1"/>
    <col min="8210" max="8210" width="7.05078125" style="139" customWidth="1"/>
    <col min="8211" max="8211" width="8.83984375" style="139"/>
    <col min="8212" max="8213" width="11.3671875" style="139" customWidth="1"/>
    <col min="8214" max="8215" width="8.83984375" style="139"/>
    <col min="8216" max="8216" width="13.89453125" style="139" customWidth="1"/>
    <col min="8217" max="8448" width="8.83984375" style="139"/>
    <col min="8449" max="8449" width="6.734375" style="139" customWidth="1"/>
    <col min="8450" max="8459" width="8" style="139" customWidth="1"/>
    <col min="8460" max="8460" width="8.734375" style="139" customWidth="1"/>
    <col min="8461" max="8461" width="11.3671875" style="139" customWidth="1"/>
    <col min="8462" max="8462" width="11.05078125" style="139" customWidth="1"/>
    <col min="8463" max="8463" width="8" style="139" bestFit="1" customWidth="1"/>
    <col min="8464" max="8464" width="9.3671875" style="139" customWidth="1"/>
    <col min="8465" max="8465" width="6.5234375" style="139" customWidth="1"/>
    <col min="8466" max="8466" width="7.05078125" style="139" customWidth="1"/>
    <col min="8467" max="8467" width="8.83984375" style="139"/>
    <col min="8468" max="8469" width="11.3671875" style="139" customWidth="1"/>
    <col min="8470" max="8471" width="8.83984375" style="139"/>
    <col min="8472" max="8472" width="13.89453125" style="139" customWidth="1"/>
    <col min="8473" max="8704" width="8.83984375" style="139"/>
    <col min="8705" max="8705" width="6.734375" style="139" customWidth="1"/>
    <col min="8706" max="8715" width="8" style="139" customWidth="1"/>
    <col min="8716" max="8716" width="8.734375" style="139" customWidth="1"/>
    <col min="8717" max="8717" width="11.3671875" style="139" customWidth="1"/>
    <col min="8718" max="8718" width="11.05078125" style="139" customWidth="1"/>
    <col min="8719" max="8719" width="8" style="139" bestFit="1" customWidth="1"/>
    <col min="8720" max="8720" width="9.3671875" style="139" customWidth="1"/>
    <col min="8721" max="8721" width="6.5234375" style="139" customWidth="1"/>
    <col min="8722" max="8722" width="7.05078125" style="139" customWidth="1"/>
    <col min="8723" max="8723" width="8.83984375" style="139"/>
    <col min="8724" max="8725" width="11.3671875" style="139" customWidth="1"/>
    <col min="8726" max="8727" width="8.83984375" style="139"/>
    <col min="8728" max="8728" width="13.89453125" style="139" customWidth="1"/>
    <col min="8729" max="8960" width="8.83984375" style="139"/>
    <col min="8961" max="8961" width="6.734375" style="139" customWidth="1"/>
    <col min="8962" max="8971" width="8" style="139" customWidth="1"/>
    <col min="8972" max="8972" width="8.734375" style="139" customWidth="1"/>
    <col min="8973" max="8973" width="11.3671875" style="139" customWidth="1"/>
    <col min="8974" max="8974" width="11.05078125" style="139" customWidth="1"/>
    <col min="8975" max="8975" width="8" style="139" bestFit="1" customWidth="1"/>
    <col min="8976" max="8976" width="9.3671875" style="139" customWidth="1"/>
    <col min="8977" max="8977" width="6.5234375" style="139" customWidth="1"/>
    <col min="8978" max="8978" width="7.05078125" style="139" customWidth="1"/>
    <col min="8979" max="8979" width="8.83984375" style="139"/>
    <col min="8980" max="8981" width="11.3671875" style="139" customWidth="1"/>
    <col min="8982" max="8983" width="8.83984375" style="139"/>
    <col min="8984" max="8984" width="13.89453125" style="139" customWidth="1"/>
    <col min="8985" max="9216" width="8.83984375" style="139"/>
    <col min="9217" max="9217" width="6.734375" style="139" customWidth="1"/>
    <col min="9218" max="9227" width="8" style="139" customWidth="1"/>
    <col min="9228" max="9228" width="8.734375" style="139" customWidth="1"/>
    <col min="9229" max="9229" width="11.3671875" style="139" customWidth="1"/>
    <col min="9230" max="9230" width="11.05078125" style="139" customWidth="1"/>
    <col min="9231" max="9231" width="8" style="139" bestFit="1" customWidth="1"/>
    <col min="9232" max="9232" width="9.3671875" style="139" customWidth="1"/>
    <col min="9233" max="9233" width="6.5234375" style="139" customWidth="1"/>
    <col min="9234" max="9234" width="7.05078125" style="139" customWidth="1"/>
    <col min="9235" max="9235" width="8.83984375" style="139"/>
    <col min="9236" max="9237" width="11.3671875" style="139" customWidth="1"/>
    <col min="9238" max="9239" width="8.83984375" style="139"/>
    <col min="9240" max="9240" width="13.89453125" style="139" customWidth="1"/>
    <col min="9241" max="9472" width="8.83984375" style="139"/>
    <col min="9473" max="9473" width="6.734375" style="139" customWidth="1"/>
    <col min="9474" max="9483" width="8" style="139" customWidth="1"/>
    <col min="9484" max="9484" width="8.734375" style="139" customWidth="1"/>
    <col min="9485" max="9485" width="11.3671875" style="139" customWidth="1"/>
    <col min="9486" max="9486" width="11.05078125" style="139" customWidth="1"/>
    <col min="9487" max="9487" width="8" style="139" bestFit="1" customWidth="1"/>
    <col min="9488" max="9488" width="9.3671875" style="139" customWidth="1"/>
    <col min="9489" max="9489" width="6.5234375" style="139" customWidth="1"/>
    <col min="9490" max="9490" width="7.05078125" style="139" customWidth="1"/>
    <col min="9491" max="9491" width="8.83984375" style="139"/>
    <col min="9492" max="9493" width="11.3671875" style="139" customWidth="1"/>
    <col min="9494" max="9495" width="8.83984375" style="139"/>
    <col min="9496" max="9496" width="13.89453125" style="139" customWidth="1"/>
    <col min="9497" max="9728" width="8.83984375" style="139"/>
    <col min="9729" max="9729" width="6.734375" style="139" customWidth="1"/>
    <col min="9730" max="9739" width="8" style="139" customWidth="1"/>
    <col min="9740" max="9740" width="8.734375" style="139" customWidth="1"/>
    <col min="9741" max="9741" width="11.3671875" style="139" customWidth="1"/>
    <col min="9742" max="9742" width="11.05078125" style="139" customWidth="1"/>
    <col min="9743" max="9743" width="8" style="139" bestFit="1" customWidth="1"/>
    <col min="9744" max="9744" width="9.3671875" style="139" customWidth="1"/>
    <col min="9745" max="9745" width="6.5234375" style="139" customWidth="1"/>
    <col min="9746" max="9746" width="7.05078125" style="139" customWidth="1"/>
    <col min="9747" max="9747" width="8.83984375" style="139"/>
    <col min="9748" max="9749" width="11.3671875" style="139" customWidth="1"/>
    <col min="9750" max="9751" width="8.83984375" style="139"/>
    <col min="9752" max="9752" width="13.89453125" style="139" customWidth="1"/>
    <col min="9753" max="9984" width="8.83984375" style="139"/>
    <col min="9985" max="9985" width="6.734375" style="139" customWidth="1"/>
    <col min="9986" max="9995" width="8" style="139" customWidth="1"/>
    <col min="9996" max="9996" width="8.734375" style="139" customWidth="1"/>
    <col min="9997" max="9997" width="11.3671875" style="139" customWidth="1"/>
    <col min="9998" max="9998" width="11.05078125" style="139" customWidth="1"/>
    <col min="9999" max="9999" width="8" style="139" bestFit="1" customWidth="1"/>
    <col min="10000" max="10000" width="9.3671875" style="139" customWidth="1"/>
    <col min="10001" max="10001" width="6.5234375" style="139" customWidth="1"/>
    <col min="10002" max="10002" width="7.05078125" style="139" customWidth="1"/>
    <col min="10003" max="10003" width="8.83984375" style="139"/>
    <col min="10004" max="10005" width="11.3671875" style="139" customWidth="1"/>
    <col min="10006" max="10007" width="8.83984375" style="139"/>
    <col min="10008" max="10008" width="13.89453125" style="139" customWidth="1"/>
    <col min="10009" max="10240" width="8.83984375" style="139"/>
    <col min="10241" max="10241" width="6.734375" style="139" customWidth="1"/>
    <col min="10242" max="10251" width="8" style="139" customWidth="1"/>
    <col min="10252" max="10252" width="8.734375" style="139" customWidth="1"/>
    <col min="10253" max="10253" width="11.3671875" style="139" customWidth="1"/>
    <col min="10254" max="10254" width="11.05078125" style="139" customWidth="1"/>
    <col min="10255" max="10255" width="8" style="139" bestFit="1" customWidth="1"/>
    <col min="10256" max="10256" width="9.3671875" style="139" customWidth="1"/>
    <col min="10257" max="10257" width="6.5234375" style="139" customWidth="1"/>
    <col min="10258" max="10258" width="7.05078125" style="139" customWidth="1"/>
    <col min="10259" max="10259" width="8.83984375" style="139"/>
    <col min="10260" max="10261" width="11.3671875" style="139" customWidth="1"/>
    <col min="10262" max="10263" width="8.83984375" style="139"/>
    <col min="10264" max="10264" width="13.89453125" style="139" customWidth="1"/>
    <col min="10265" max="10496" width="8.83984375" style="139"/>
    <col min="10497" max="10497" width="6.734375" style="139" customWidth="1"/>
    <col min="10498" max="10507" width="8" style="139" customWidth="1"/>
    <col min="10508" max="10508" width="8.734375" style="139" customWidth="1"/>
    <col min="10509" max="10509" width="11.3671875" style="139" customWidth="1"/>
    <col min="10510" max="10510" width="11.05078125" style="139" customWidth="1"/>
    <col min="10511" max="10511" width="8" style="139" bestFit="1" customWidth="1"/>
    <col min="10512" max="10512" width="9.3671875" style="139" customWidth="1"/>
    <col min="10513" max="10513" width="6.5234375" style="139" customWidth="1"/>
    <col min="10514" max="10514" width="7.05078125" style="139" customWidth="1"/>
    <col min="10515" max="10515" width="8.83984375" style="139"/>
    <col min="10516" max="10517" width="11.3671875" style="139" customWidth="1"/>
    <col min="10518" max="10519" width="8.83984375" style="139"/>
    <col min="10520" max="10520" width="13.89453125" style="139" customWidth="1"/>
    <col min="10521" max="10752" width="8.83984375" style="139"/>
    <col min="10753" max="10753" width="6.734375" style="139" customWidth="1"/>
    <col min="10754" max="10763" width="8" style="139" customWidth="1"/>
    <col min="10764" max="10764" width="8.734375" style="139" customWidth="1"/>
    <col min="10765" max="10765" width="11.3671875" style="139" customWidth="1"/>
    <col min="10766" max="10766" width="11.05078125" style="139" customWidth="1"/>
    <col min="10767" max="10767" width="8" style="139" bestFit="1" customWidth="1"/>
    <col min="10768" max="10768" width="9.3671875" style="139" customWidth="1"/>
    <col min="10769" max="10769" width="6.5234375" style="139" customWidth="1"/>
    <col min="10770" max="10770" width="7.05078125" style="139" customWidth="1"/>
    <col min="10771" max="10771" width="8.83984375" style="139"/>
    <col min="10772" max="10773" width="11.3671875" style="139" customWidth="1"/>
    <col min="10774" max="10775" width="8.83984375" style="139"/>
    <col min="10776" max="10776" width="13.89453125" style="139" customWidth="1"/>
    <col min="10777" max="11008" width="8.83984375" style="139"/>
    <col min="11009" max="11009" width="6.734375" style="139" customWidth="1"/>
    <col min="11010" max="11019" width="8" style="139" customWidth="1"/>
    <col min="11020" max="11020" width="8.734375" style="139" customWidth="1"/>
    <col min="11021" max="11021" width="11.3671875" style="139" customWidth="1"/>
    <col min="11022" max="11022" width="11.05078125" style="139" customWidth="1"/>
    <col min="11023" max="11023" width="8" style="139" bestFit="1" customWidth="1"/>
    <col min="11024" max="11024" width="9.3671875" style="139" customWidth="1"/>
    <col min="11025" max="11025" width="6.5234375" style="139" customWidth="1"/>
    <col min="11026" max="11026" width="7.05078125" style="139" customWidth="1"/>
    <col min="11027" max="11027" width="8.83984375" style="139"/>
    <col min="11028" max="11029" width="11.3671875" style="139" customWidth="1"/>
    <col min="11030" max="11031" width="8.83984375" style="139"/>
    <col min="11032" max="11032" width="13.89453125" style="139" customWidth="1"/>
    <col min="11033" max="11264" width="8.83984375" style="139"/>
    <col min="11265" max="11265" width="6.734375" style="139" customWidth="1"/>
    <col min="11266" max="11275" width="8" style="139" customWidth="1"/>
    <col min="11276" max="11276" width="8.734375" style="139" customWidth="1"/>
    <col min="11277" max="11277" width="11.3671875" style="139" customWidth="1"/>
    <col min="11278" max="11278" width="11.05078125" style="139" customWidth="1"/>
    <col min="11279" max="11279" width="8" style="139" bestFit="1" customWidth="1"/>
    <col min="11280" max="11280" width="9.3671875" style="139" customWidth="1"/>
    <col min="11281" max="11281" width="6.5234375" style="139" customWidth="1"/>
    <col min="11282" max="11282" width="7.05078125" style="139" customWidth="1"/>
    <col min="11283" max="11283" width="8.83984375" style="139"/>
    <col min="11284" max="11285" width="11.3671875" style="139" customWidth="1"/>
    <col min="11286" max="11287" width="8.83984375" style="139"/>
    <col min="11288" max="11288" width="13.89453125" style="139" customWidth="1"/>
    <col min="11289" max="11520" width="8.83984375" style="139"/>
    <col min="11521" max="11521" width="6.734375" style="139" customWidth="1"/>
    <col min="11522" max="11531" width="8" style="139" customWidth="1"/>
    <col min="11532" max="11532" width="8.734375" style="139" customWidth="1"/>
    <col min="11533" max="11533" width="11.3671875" style="139" customWidth="1"/>
    <col min="11534" max="11534" width="11.05078125" style="139" customWidth="1"/>
    <col min="11535" max="11535" width="8" style="139" bestFit="1" customWidth="1"/>
    <col min="11536" max="11536" width="9.3671875" style="139" customWidth="1"/>
    <col min="11537" max="11537" width="6.5234375" style="139" customWidth="1"/>
    <col min="11538" max="11538" width="7.05078125" style="139" customWidth="1"/>
    <col min="11539" max="11539" width="8.83984375" style="139"/>
    <col min="11540" max="11541" width="11.3671875" style="139" customWidth="1"/>
    <col min="11542" max="11543" width="8.83984375" style="139"/>
    <col min="11544" max="11544" width="13.89453125" style="139" customWidth="1"/>
    <col min="11545" max="11776" width="8.83984375" style="139"/>
    <col min="11777" max="11777" width="6.734375" style="139" customWidth="1"/>
    <col min="11778" max="11787" width="8" style="139" customWidth="1"/>
    <col min="11788" max="11788" width="8.734375" style="139" customWidth="1"/>
    <col min="11789" max="11789" width="11.3671875" style="139" customWidth="1"/>
    <col min="11790" max="11790" width="11.05078125" style="139" customWidth="1"/>
    <col min="11791" max="11791" width="8" style="139" bestFit="1" customWidth="1"/>
    <col min="11792" max="11792" width="9.3671875" style="139" customWidth="1"/>
    <col min="11793" max="11793" width="6.5234375" style="139" customWidth="1"/>
    <col min="11794" max="11794" width="7.05078125" style="139" customWidth="1"/>
    <col min="11795" max="11795" width="8.83984375" style="139"/>
    <col min="11796" max="11797" width="11.3671875" style="139" customWidth="1"/>
    <col min="11798" max="11799" width="8.83984375" style="139"/>
    <col min="11800" max="11800" width="13.89453125" style="139" customWidth="1"/>
    <col min="11801" max="12032" width="8.83984375" style="139"/>
    <col min="12033" max="12033" width="6.734375" style="139" customWidth="1"/>
    <col min="12034" max="12043" width="8" style="139" customWidth="1"/>
    <col min="12044" max="12044" width="8.734375" style="139" customWidth="1"/>
    <col min="12045" max="12045" width="11.3671875" style="139" customWidth="1"/>
    <col min="12046" max="12046" width="11.05078125" style="139" customWidth="1"/>
    <col min="12047" max="12047" width="8" style="139" bestFit="1" customWidth="1"/>
    <col min="12048" max="12048" width="9.3671875" style="139" customWidth="1"/>
    <col min="12049" max="12049" width="6.5234375" style="139" customWidth="1"/>
    <col min="12050" max="12050" width="7.05078125" style="139" customWidth="1"/>
    <col min="12051" max="12051" width="8.83984375" style="139"/>
    <col min="12052" max="12053" width="11.3671875" style="139" customWidth="1"/>
    <col min="12054" max="12055" width="8.83984375" style="139"/>
    <col min="12056" max="12056" width="13.89453125" style="139" customWidth="1"/>
    <col min="12057" max="12288" width="8.83984375" style="139"/>
    <col min="12289" max="12289" width="6.734375" style="139" customWidth="1"/>
    <col min="12290" max="12299" width="8" style="139" customWidth="1"/>
    <col min="12300" max="12300" width="8.734375" style="139" customWidth="1"/>
    <col min="12301" max="12301" width="11.3671875" style="139" customWidth="1"/>
    <col min="12302" max="12302" width="11.05078125" style="139" customWidth="1"/>
    <col min="12303" max="12303" width="8" style="139" bestFit="1" customWidth="1"/>
    <col min="12304" max="12304" width="9.3671875" style="139" customWidth="1"/>
    <col min="12305" max="12305" width="6.5234375" style="139" customWidth="1"/>
    <col min="12306" max="12306" width="7.05078125" style="139" customWidth="1"/>
    <col min="12307" max="12307" width="8.83984375" style="139"/>
    <col min="12308" max="12309" width="11.3671875" style="139" customWidth="1"/>
    <col min="12310" max="12311" width="8.83984375" style="139"/>
    <col min="12312" max="12312" width="13.89453125" style="139" customWidth="1"/>
    <col min="12313" max="12544" width="8.83984375" style="139"/>
    <col min="12545" max="12545" width="6.734375" style="139" customWidth="1"/>
    <col min="12546" max="12555" width="8" style="139" customWidth="1"/>
    <col min="12556" max="12556" width="8.734375" style="139" customWidth="1"/>
    <col min="12557" max="12557" width="11.3671875" style="139" customWidth="1"/>
    <col min="12558" max="12558" width="11.05078125" style="139" customWidth="1"/>
    <col min="12559" max="12559" width="8" style="139" bestFit="1" customWidth="1"/>
    <col min="12560" max="12560" width="9.3671875" style="139" customWidth="1"/>
    <col min="12561" max="12561" width="6.5234375" style="139" customWidth="1"/>
    <col min="12562" max="12562" width="7.05078125" style="139" customWidth="1"/>
    <col min="12563" max="12563" width="8.83984375" style="139"/>
    <col min="12564" max="12565" width="11.3671875" style="139" customWidth="1"/>
    <col min="12566" max="12567" width="8.83984375" style="139"/>
    <col min="12568" max="12568" width="13.89453125" style="139" customWidth="1"/>
    <col min="12569" max="12800" width="8.83984375" style="139"/>
    <col min="12801" max="12801" width="6.734375" style="139" customWidth="1"/>
    <col min="12802" max="12811" width="8" style="139" customWidth="1"/>
    <col min="12812" max="12812" width="8.734375" style="139" customWidth="1"/>
    <col min="12813" max="12813" width="11.3671875" style="139" customWidth="1"/>
    <col min="12814" max="12814" width="11.05078125" style="139" customWidth="1"/>
    <col min="12815" max="12815" width="8" style="139" bestFit="1" customWidth="1"/>
    <col min="12816" max="12816" width="9.3671875" style="139" customWidth="1"/>
    <col min="12817" max="12817" width="6.5234375" style="139" customWidth="1"/>
    <col min="12818" max="12818" width="7.05078125" style="139" customWidth="1"/>
    <col min="12819" max="12819" width="8.83984375" style="139"/>
    <col min="12820" max="12821" width="11.3671875" style="139" customWidth="1"/>
    <col min="12822" max="12823" width="8.83984375" style="139"/>
    <col min="12824" max="12824" width="13.89453125" style="139" customWidth="1"/>
    <col min="12825" max="13056" width="8.83984375" style="139"/>
    <col min="13057" max="13057" width="6.734375" style="139" customWidth="1"/>
    <col min="13058" max="13067" width="8" style="139" customWidth="1"/>
    <col min="13068" max="13068" width="8.734375" style="139" customWidth="1"/>
    <col min="13069" max="13069" width="11.3671875" style="139" customWidth="1"/>
    <col min="13070" max="13070" width="11.05078125" style="139" customWidth="1"/>
    <col min="13071" max="13071" width="8" style="139" bestFit="1" customWidth="1"/>
    <col min="13072" max="13072" width="9.3671875" style="139" customWidth="1"/>
    <col min="13073" max="13073" width="6.5234375" style="139" customWidth="1"/>
    <col min="13074" max="13074" width="7.05078125" style="139" customWidth="1"/>
    <col min="13075" max="13075" width="8.83984375" style="139"/>
    <col min="13076" max="13077" width="11.3671875" style="139" customWidth="1"/>
    <col min="13078" max="13079" width="8.83984375" style="139"/>
    <col min="13080" max="13080" width="13.89453125" style="139" customWidth="1"/>
    <col min="13081" max="13312" width="8.83984375" style="139"/>
    <col min="13313" max="13313" width="6.734375" style="139" customWidth="1"/>
    <col min="13314" max="13323" width="8" style="139" customWidth="1"/>
    <col min="13324" max="13324" width="8.734375" style="139" customWidth="1"/>
    <col min="13325" max="13325" width="11.3671875" style="139" customWidth="1"/>
    <col min="13326" max="13326" width="11.05078125" style="139" customWidth="1"/>
    <col min="13327" max="13327" width="8" style="139" bestFit="1" customWidth="1"/>
    <col min="13328" max="13328" width="9.3671875" style="139" customWidth="1"/>
    <col min="13329" max="13329" width="6.5234375" style="139" customWidth="1"/>
    <col min="13330" max="13330" width="7.05078125" style="139" customWidth="1"/>
    <col min="13331" max="13331" width="8.83984375" style="139"/>
    <col min="13332" max="13333" width="11.3671875" style="139" customWidth="1"/>
    <col min="13334" max="13335" width="8.83984375" style="139"/>
    <col min="13336" max="13336" width="13.89453125" style="139" customWidth="1"/>
    <col min="13337" max="13568" width="8.83984375" style="139"/>
    <col min="13569" max="13569" width="6.734375" style="139" customWidth="1"/>
    <col min="13570" max="13579" width="8" style="139" customWidth="1"/>
    <col min="13580" max="13580" width="8.734375" style="139" customWidth="1"/>
    <col min="13581" max="13581" width="11.3671875" style="139" customWidth="1"/>
    <col min="13582" max="13582" width="11.05078125" style="139" customWidth="1"/>
    <col min="13583" max="13583" width="8" style="139" bestFit="1" customWidth="1"/>
    <col min="13584" max="13584" width="9.3671875" style="139" customWidth="1"/>
    <col min="13585" max="13585" width="6.5234375" style="139" customWidth="1"/>
    <col min="13586" max="13586" width="7.05078125" style="139" customWidth="1"/>
    <col min="13587" max="13587" width="8.83984375" style="139"/>
    <col min="13588" max="13589" width="11.3671875" style="139" customWidth="1"/>
    <col min="13590" max="13591" width="8.83984375" style="139"/>
    <col min="13592" max="13592" width="13.89453125" style="139" customWidth="1"/>
    <col min="13593" max="13824" width="8.83984375" style="139"/>
    <col min="13825" max="13825" width="6.734375" style="139" customWidth="1"/>
    <col min="13826" max="13835" width="8" style="139" customWidth="1"/>
    <col min="13836" max="13836" width="8.734375" style="139" customWidth="1"/>
    <col min="13837" max="13837" width="11.3671875" style="139" customWidth="1"/>
    <col min="13838" max="13838" width="11.05078125" style="139" customWidth="1"/>
    <col min="13839" max="13839" width="8" style="139" bestFit="1" customWidth="1"/>
    <col min="13840" max="13840" width="9.3671875" style="139" customWidth="1"/>
    <col min="13841" max="13841" width="6.5234375" style="139" customWidth="1"/>
    <col min="13842" max="13842" width="7.05078125" style="139" customWidth="1"/>
    <col min="13843" max="13843" width="8.83984375" style="139"/>
    <col min="13844" max="13845" width="11.3671875" style="139" customWidth="1"/>
    <col min="13846" max="13847" width="8.83984375" style="139"/>
    <col min="13848" max="13848" width="13.89453125" style="139" customWidth="1"/>
    <col min="13849" max="14080" width="8.83984375" style="139"/>
    <col min="14081" max="14081" width="6.734375" style="139" customWidth="1"/>
    <col min="14082" max="14091" width="8" style="139" customWidth="1"/>
    <col min="14092" max="14092" width="8.734375" style="139" customWidth="1"/>
    <col min="14093" max="14093" width="11.3671875" style="139" customWidth="1"/>
    <col min="14094" max="14094" width="11.05078125" style="139" customWidth="1"/>
    <col min="14095" max="14095" width="8" style="139" bestFit="1" customWidth="1"/>
    <col min="14096" max="14096" width="9.3671875" style="139" customWidth="1"/>
    <col min="14097" max="14097" width="6.5234375" style="139" customWidth="1"/>
    <col min="14098" max="14098" width="7.05078125" style="139" customWidth="1"/>
    <col min="14099" max="14099" width="8.83984375" style="139"/>
    <col min="14100" max="14101" width="11.3671875" style="139" customWidth="1"/>
    <col min="14102" max="14103" width="8.83984375" style="139"/>
    <col min="14104" max="14104" width="13.89453125" style="139" customWidth="1"/>
    <col min="14105" max="14336" width="8.83984375" style="139"/>
    <col min="14337" max="14337" width="6.734375" style="139" customWidth="1"/>
    <col min="14338" max="14347" width="8" style="139" customWidth="1"/>
    <col min="14348" max="14348" width="8.734375" style="139" customWidth="1"/>
    <col min="14349" max="14349" width="11.3671875" style="139" customWidth="1"/>
    <col min="14350" max="14350" width="11.05078125" style="139" customWidth="1"/>
    <col min="14351" max="14351" width="8" style="139" bestFit="1" customWidth="1"/>
    <col min="14352" max="14352" width="9.3671875" style="139" customWidth="1"/>
    <col min="14353" max="14353" width="6.5234375" style="139" customWidth="1"/>
    <col min="14354" max="14354" width="7.05078125" style="139" customWidth="1"/>
    <col min="14355" max="14355" width="8.83984375" style="139"/>
    <col min="14356" max="14357" width="11.3671875" style="139" customWidth="1"/>
    <col min="14358" max="14359" width="8.83984375" style="139"/>
    <col min="14360" max="14360" width="13.89453125" style="139" customWidth="1"/>
    <col min="14361" max="14592" width="8.83984375" style="139"/>
    <col min="14593" max="14593" width="6.734375" style="139" customWidth="1"/>
    <col min="14594" max="14603" width="8" style="139" customWidth="1"/>
    <col min="14604" max="14604" width="8.734375" style="139" customWidth="1"/>
    <col min="14605" max="14605" width="11.3671875" style="139" customWidth="1"/>
    <col min="14606" max="14606" width="11.05078125" style="139" customWidth="1"/>
    <col min="14607" max="14607" width="8" style="139" bestFit="1" customWidth="1"/>
    <col min="14608" max="14608" width="9.3671875" style="139" customWidth="1"/>
    <col min="14609" max="14609" width="6.5234375" style="139" customWidth="1"/>
    <col min="14610" max="14610" width="7.05078125" style="139" customWidth="1"/>
    <col min="14611" max="14611" width="8.83984375" style="139"/>
    <col min="14612" max="14613" width="11.3671875" style="139" customWidth="1"/>
    <col min="14614" max="14615" width="8.83984375" style="139"/>
    <col min="14616" max="14616" width="13.89453125" style="139" customWidth="1"/>
    <col min="14617" max="14848" width="8.83984375" style="139"/>
    <col min="14849" max="14849" width="6.734375" style="139" customWidth="1"/>
    <col min="14850" max="14859" width="8" style="139" customWidth="1"/>
    <col min="14860" max="14860" width="8.734375" style="139" customWidth="1"/>
    <col min="14861" max="14861" width="11.3671875" style="139" customWidth="1"/>
    <col min="14862" max="14862" width="11.05078125" style="139" customWidth="1"/>
    <col min="14863" max="14863" width="8" style="139" bestFit="1" customWidth="1"/>
    <col min="14864" max="14864" width="9.3671875" style="139" customWidth="1"/>
    <col min="14865" max="14865" width="6.5234375" style="139" customWidth="1"/>
    <col min="14866" max="14866" width="7.05078125" style="139" customWidth="1"/>
    <col min="14867" max="14867" width="8.83984375" style="139"/>
    <col min="14868" max="14869" width="11.3671875" style="139" customWidth="1"/>
    <col min="14870" max="14871" width="8.83984375" style="139"/>
    <col min="14872" max="14872" width="13.89453125" style="139" customWidth="1"/>
    <col min="14873" max="15104" width="8.83984375" style="139"/>
    <col min="15105" max="15105" width="6.734375" style="139" customWidth="1"/>
    <col min="15106" max="15115" width="8" style="139" customWidth="1"/>
    <col min="15116" max="15116" width="8.734375" style="139" customWidth="1"/>
    <col min="15117" max="15117" width="11.3671875" style="139" customWidth="1"/>
    <col min="15118" max="15118" width="11.05078125" style="139" customWidth="1"/>
    <col min="15119" max="15119" width="8" style="139" bestFit="1" customWidth="1"/>
    <col min="15120" max="15120" width="9.3671875" style="139" customWidth="1"/>
    <col min="15121" max="15121" width="6.5234375" style="139" customWidth="1"/>
    <col min="15122" max="15122" width="7.05078125" style="139" customWidth="1"/>
    <col min="15123" max="15123" width="8.83984375" style="139"/>
    <col min="15124" max="15125" width="11.3671875" style="139" customWidth="1"/>
    <col min="15126" max="15127" width="8.83984375" style="139"/>
    <col min="15128" max="15128" width="13.89453125" style="139" customWidth="1"/>
    <col min="15129" max="15360" width="8.83984375" style="139"/>
    <col min="15361" max="15361" width="6.734375" style="139" customWidth="1"/>
    <col min="15362" max="15371" width="8" style="139" customWidth="1"/>
    <col min="15372" max="15372" width="8.734375" style="139" customWidth="1"/>
    <col min="15373" max="15373" width="11.3671875" style="139" customWidth="1"/>
    <col min="15374" max="15374" width="11.05078125" style="139" customWidth="1"/>
    <col min="15375" max="15375" width="8" style="139" bestFit="1" customWidth="1"/>
    <col min="15376" max="15376" width="9.3671875" style="139" customWidth="1"/>
    <col min="15377" max="15377" width="6.5234375" style="139" customWidth="1"/>
    <col min="15378" max="15378" width="7.05078125" style="139" customWidth="1"/>
    <col min="15379" max="15379" width="8.83984375" style="139"/>
    <col min="15380" max="15381" width="11.3671875" style="139" customWidth="1"/>
    <col min="15382" max="15383" width="8.83984375" style="139"/>
    <col min="15384" max="15384" width="13.89453125" style="139" customWidth="1"/>
    <col min="15385" max="15616" width="8.83984375" style="139"/>
    <col min="15617" max="15617" width="6.734375" style="139" customWidth="1"/>
    <col min="15618" max="15627" width="8" style="139" customWidth="1"/>
    <col min="15628" max="15628" width="8.734375" style="139" customWidth="1"/>
    <col min="15629" max="15629" width="11.3671875" style="139" customWidth="1"/>
    <col min="15630" max="15630" width="11.05078125" style="139" customWidth="1"/>
    <col min="15631" max="15631" width="8" style="139" bestFit="1" customWidth="1"/>
    <col min="15632" max="15632" width="9.3671875" style="139" customWidth="1"/>
    <col min="15633" max="15633" width="6.5234375" style="139" customWidth="1"/>
    <col min="15634" max="15634" width="7.05078125" style="139" customWidth="1"/>
    <col min="15635" max="15635" width="8.83984375" style="139"/>
    <col min="15636" max="15637" width="11.3671875" style="139" customWidth="1"/>
    <col min="15638" max="15639" width="8.83984375" style="139"/>
    <col min="15640" max="15640" width="13.89453125" style="139" customWidth="1"/>
    <col min="15641" max="15872" width="8.83984375" style="139"/>
    <col min="15873" max="15873" width="6.734375" style="139" customWidth="1"/>
    <col min="15874" max="15883" width="8" style="139" customWidth="1"/>
    <col min="15884" max="15884" width="8.734375" style="139" customWidth="1"/>
    <col min="15885" max="15885" width="11.3671875" style="139" customWidth="1"/>
    <col min="15886" max="15886" width="11.05078125" style="139" customWidth="1"/>
    <col min="15887" max="15887" width="8" style="139" bestFit="1" customWidth="1"/>
    <col min="15888" max="15888" width="9.3671875" style="139" customWidth="1"/>
    <col min="15889" max="15889" width="6.5234375" style="139" customWidth="1"/>
    <col min="15890" max="15890" width="7.05078125" style="139" customWidth="1"/>
    <col min="15891" max="15891" width="8.83984375" style="139"/>
    <col min="15892" max="15893" width="11.3671875" style="139" customWidth="1"/>
    <col min="15894" max="15895" width="8.83984375" style="139"/>
    <col min="15896" max="15896" width="13.89453125" style="139" customWidth="1"/>
    <col min="15897" max="16128" width="8.83984375" style="139"/>
    <col min="16129" max="16129" width="6.734375" style="139" customWidth="1"/>
    <col min="16130" max="16139" width="8" style="139" customWidth="1"/>
    <col min="16140" max="16140" width="8.734375" style="139" customWidth="1"/>
    <col min="16141" max="16141" width="11.3671875" style="139" customWidth="1"/>
    <col min="16142" max="16142" width="11.05078125" style="139" customWidth="1"/>
    <col min="16143" max="16143" width="8" style="139" bestFit="1" customWidth="1"/>
    <col min="16144" max="16144" width="9.3671875" style="139" customWidth="1"/>
    <col min="16145" max="16145" width="6.5234375" style="139" customWidth="1"/>
    <col min="16146" max="16146" width="7.05078125" style="139" customWidth="1"/>
    <col min="16147" max="16147" width="8.83984375" style="139"/>
    <col min="16148" max="16149" width="11.3671875" style="139" customWidth="1"/>
    <col min="16150" max="16151" width="8.83984375" style="139"/>
    <col min="16152" max="16152" width="13.89453125" style="139" customWidth="1"/>
    <col min="16153" max="16384" width="8.83984375" style="139"/>
  </cols>
  <sheetData>
    <row r="1" spans="1:18" ht="36" customHeight="1" thickBot="1">
      <c r="A1" s="803"/>
      <c r="B1" s="803"/>
      <c r="C1" s="796" t="s">
        <v>800</v>
      </c>
      <c r="D1" s="796"/>
      <c r="E1" s="796"/>
      <c r="F1" s="796"/>
      <c r="G1" s="796"/>
      <c r="H1" s="796"/>
      <c r="I1" s="796"/>
      <c r="J1" s="796"/>
      <c r="K1" s="796"/>
      <c r="L1" s="796"/>
      <c r="M1" s="796"/>
      <c r="N1" s="796"/>
      <c r="O1" s="796"/>
      <c r="P1" s="797" t="s">
        <v>799</v>
      </c>
      <c r="Q1" s="798"/>
      <c r="R1" s="798"/>
    </row>
    <row r="2" spans="1:18" ht="35.25" customHeight="1" thickBot="1">
      <c r="A2" s="804"/>
      <c r="B2" s="804"/>
      <c r="C2" s="799" t="s">
        <v>798</v>
      </c>
      <c r="D2" s="799"/>
      <c r="E2" s="799"/>
      <c r="F2" s="799"/>
      <c r="G2" s="799"/>
      <c r="H2" s="799"/>
      <c r="I2" s="799"/>
      <c r="J2" s="799"/>
      <c r="K2" s="799"/>
      <c r="L2" s="799"/>
      <c r="M2" s="799"/>
      <c r="N2" s="799"/>
      <c r="O2" s="799"/>
      <c r="P2" s="798"/>
      <c r="Q2" s="798"/>
      <c r="R2" s="798"/>
    </row>
    <row r="3" spans="1:18" ht="19.2" customHeight="1">
      <c r="A3" s="246" t="s">
        <v>797</v>
      </c>
      <c r="B3" s="244"/>
      <c r="C3" s="800" t="s">
        <v>796</v>
      </c>
      <c r="D3" s="800"/>
      <c r="E3" s="800"/>
      <c r="F3" s="245" t="s">
        <v>795</v>
      </c>
      <c r="G3" s="244"/>
      <c r="H3" s="800" t="s">
        <v>794</v>
      </c>
      <c r="I3" s="800"/>
      <c r="J3" s="800"/>
      <c r="K3" s="245" t="s">
        <v>793</v>
      </c>
      <c r="L3" s="244"/>
      <c r="M3" s="243">
        <v>1E-3</v>
      </c>
      <c r="N3" s="801" t="s">
        <v>792</v>
      </c>
      <c r="O3" s="801"/>
      <c r="P3" s="800" t="s">
        <v>131</v>
      </c>
      <c r="Q3" s="800"/>
      <c r="R3" s="802"/>
    </row>
    <row r="4" spans="1:18" ht="19.2" customHeight="1">
      <c r="A4" s="242" t="s">
        <v>791</v>
      </c>
      <c r="B4" s="238"/>
      <c r="C4" s="829">
        <v>1368082</v>
      </c>
      <c r="D4" s="830"/>
      <c r="E4" s="831"/>
      <c r="F4" s="241" t="s">
        <v>790</v>
      </c>
      <c r="G4" s="240"/>
      <c r="H4" s="829" t="s">
        <v>789</v>
      </c>
      <c r="I4" s="830"/>
      <c r="J4" s="831"/>
      <c r="K4" s="239" t="s">
        <v>788</v>
      </c>
      <c r="L4" s="238"/>
      <c r="M4" s="237" t="s">
        <v>787</v>
      </c>
      <c r="N4" s="832" t="s">
        <v>49</v>
      </c>
      <c r="O4" s="833"/>
      <c r="P4" s="834" t="s">
        <v>786</v>
      </c>
      <c r="Q4" s="835"/>
      <c r="R4" s="836"/>
    </row>
    <row r="5" spans="1:18" ht="19.2" customHeight="1">
      <c r="A5" s="192" t="s">
        <v>785</v>
      </c>
      <c r="B5" s="236"/>
      <c r="C5" s="809" t="s">
        <v>784</v>
      </c>
      <c r="D5" s="810"/>
      <c r="E5" s="811"/>
      <c r="F5" s="188" t="s">
        <v>783</v>
      </c>
      <c r="G5" s="235"/>
      <c r="H5" s="812" t="s">
        <v>782</v>
      </c>
      <c r="I5" s="813"/>
      <c r="J5" s="814"/>
      <c r="K5" s="188" t="s">
        <v>781</v>
      </c>
      <c r="L5" s="234"/>
      <c r="M5" s="233"/>
      <c r="N5" s="147" t="s">
        <v>780</v>
      </c>
      <c r="O5" s="812"/>
      <c r="P5" s="814"/>
      <c r="Q5" s="146" t="s">
        <v>779</v>
      </c>
      <c r="R5" s="232" t="s">
        <v>778</v>
      </c>
    </row>
    <row r="6" spans="1:18" ht="14.25" customHeight="1">
      <c r="A6" s="218" t="s">
        <v>777</v>
      </c>
      <c r="B6" s="217"/>
      <c r="C6" s="217"/>
      <c r="D6" s="217"/>
      <c r="E6" s="217"/>
      <c r="F6" s="217"/>
      <c r="G6" s="217"/>
      <c r="H6" s="217"/>
      <c r="I6" s="217"/>
      <c r="J6" s="217"/>
      <c r="K6" s="217"/>
      <c r="L6" s="217"/>
      <c r="M6" s="217"/>
      <c r="N6" s="217"/>
      <c r="O6" s="217"/>
      <c r="P6" s="217"/>
      <c r="Q6" s="217"/>
      <c r="R6" s="216"/>
    </row>
    <row r="7" spans="1:18" ht="14.25" customHeight="1">
      <c r="A7" s="204" t="s">
        <v>776</v>
      </c>
      <c r="B7" s="146">
        <v>1</v>
      </c>
      <c r="C7" s="146">
        <v>2</v>
      </c>
      <c r="D7" s="146">
        <v>3</v>
      </c>
      <c r="E7" s="146">
        <v>4</v>
      </c>
      <c r="F7" s="146">
        <v>5</v>
      </c>
      <c r="G7" s="146"/>
      <c r="H7" s="146"/>
      <c r="I7" s="146"/>
      <c r="J7" s="146"/>
      <c r="K7" s="146"/>
      <c r="L7" s="815" t="s">
        <v>775</v>
      </c>
      <c r="M7" s="818">
        <v>76</v>
      </c>
      <c r="N7" s="818"/>
      <c r="O7" s="231" t="s">
        <v>774</v>
      </c>
      <c r="P7" s="231" t="s">
        <v>773</v>
      </c>
      <c r="Q7" s="231" t="s">
        <v>772</v>
      </c>
      <c r="R7" s="230" t="s">
        <v>771</v>
      </c>
    </row>
    <row r="8" spans="1:18" ht="14.25" customHeight="1">
      <c r="A8" s="204">
        <v>1</v>
      </c>
      <c r="B8" s="223">
        <v>75.861999999999995</v>
      </c>
      <c r="C8" s="223">
        <v>75.789000000000001</v>
      </c>
      <c r="D8" s="223">
        <v>75.760000000000005</v>
      </c>
      <c r="E8" s="223">
        <v>75.853999999999999</v>
      </c>
      <c r="F8" s="223">
        <v>75.875</v>
      </c>
      <c r="G8" s="223"/>
      <c r="H8" s="223"/>
      <c r="I8" s="223"/>
      <c r="J8" s="223"/>
      <c r="K8" s="223"/>
      <c r="L8" s="816"/>
      <c r="M8" s="229"/>
      <c r="N8" s="228"/>
      <c r="O8" s="220" t="s">
        <v>770</v>
      </c>
      <c r="P8" s="146">
        <v>1.123</v>
      </c>
      <c r="Q8" s="220" t="s">
        <v>769</v>
      </c>
      <c r="R8" s="219" t="s">
        <v>766</v>
      </c>
    </row>
    <row r="9" spans="1:18" ht="14.25" customHeight="1">
      <c r="A9" s="204">
        <v>2</v>
      </c>
      <c r="B9" s="223">
        <v>75.75</v>
      </c>
      <c r="C9" s="223">
        <v>75.894000000000005</v>
      </c>
      <c r="D9" s="223">
        <v>75.858000000000004</v>
      </c>
      <c r="E9" s="223">
        <v>75.861999999999995</v>
      </c>
      <c r="F9" s="223">
        <v>75.754999999999995</v>
      </c>
      <c r="G9" s="223"/>
      <c r="H9" s="223"/>
      <c r="I9" s="223"/>
      <c r="J9" s="223"/>
      <c r="K9" s="223"/>
      <c r="L9" s="817"/>
      <c r="M9" s="227"/>
      <c r="N9" s="226"/>
      <c r="O9" s="220" t="s">
        <v>768</v>
      </c>
      <c r="P9" s="146">
        <v>1.1279999999999999</v>
      </c>
      <c r="Q9" s="220" t="s">
        <v>767</v>
      </c>
      <c r="R9" s="219" t="s">
        <v>766</v>
      </c>
    </row>
    <row r="10" spans="1:18" ht="14.25" customHeight="1">
      <c r="A10" s="215">
        <v>3</v>
      </c>
      <c r="B10" s="223">
        <v>75.757999999999996</v>
      </c>
      <c r="C10" s="223">
        <v>75.897999999999996</v>
      </c>
      <c r="D10" s="223">
        <v>75.855000000000004</v>
      </c>
      <c r="E10" s="223">
        <v>75.900000000000006</v>
      </c>
      <c r="F10" s="223">
        <v>75.843999999999994</v>
      </c>
      <c r="G10" s="223"/>
      <c r="H10" s="223"/>
      <c r="I10" s="223"/>
      <c r="J10" s="223"/>
      <c r="K10" s="223"/>
      <c r="L10" s="819" t="s">
        <v>765</v>
      </c>
      <c r="M10" s="820">
        <v>75.644999999999996</v>
      </c>
      <c r="N10" s="818"/>
      <c r="O10" s="225" t="s">
        <v>764</v>
      </c>
      <c r="P10" s="224">
        <v>1.6930000000000001</v>
      </c>
      <c r="Q10" s="220" t="s">
        <v>763</v>
      </c>
      <c r="R10" s="219" t="s">
        <v>762</v>
      </c>
    </row>
    <row r="11" spans="1:18" ht="14.25" customHeight="1">
      <c r="A11" s="213">
        <v>4</v>
      </c>
      <c r="B11" s="223">
        <v>75.894999999999996</v>
      </c>
      <c r="C11" s="223">
        <v>75.787000000000006</v>
      </c>
      <c r="D11" s="223">
        <v>75.902000000000001</v>
      </c>
      <c r="E11" s="223">
        <v>75.89</v>
      </c>
      <c r="F11" s="223">
        <v>75.903999999999996</v>
      </c>
      <c r="G11" s="223"/>
      <c r="H11" s="223"/>
      <c r="I11" s="223"/>
      <c r="J11" s="223"/>
      <c r="K11" s="223"/>
      <c r="L11" s="819"/>
      <c r="M11" s="222"/>
      <c r="N11" s="222"/>
      <c r="O11" s="220" t="s">
        <v>761</v>
      </c>
      <c r="P11" s="146">
        <v>2.0590000000000002</v>
      </c>
      <c r="Q11" s="220" t="s">
        <v>760</v>
      </c>
      <c r="R11" s="219" t="s">
        <v>759</v>
      </c>
    </row>
    <row r="12" spans="1:18" ht="14.25" customHeight="1">
      <c r="A12" s="209">
        <v>5</v>
      </c>
      <c r="B12" s="223">
        <v>75.882000000000005</v>
      </c>
      <c r="C12" s="223">
        <v>75.858999999999995</v>
      </c>
      <c r="D12" s="223">
        <v>75.784999999999997</v>
      </c>
      <c r="E12" s="223">
        <v>75.757999999999996</v>
      </c>
      <c r="F12" s="223">
        <v>75.875</v>
      </c>
      <c r="G12" s="223"/>
      <c r="H12" s="223"/>
      <c r="I12" s="223"/>
      <c r="J12" s="223"/>
      <c r="K12" s="223"/>
      <c r="L12" s="819"/>
      <c r="M12" s="222"/>
      <c r="N12" s="222"/>
      <c r="O12" s="220" t="s">
        <v>758</v>
      </c>
      <c r="P12" s="221">
        <v>2.3260000000000001</v>
      </c>
      <c r="Q12" s="220" t="s">
        <v>757</v>
      </c>
      <c r="R12" s="219" t="s">
        <v>756</v>
      </c>
    </row>
    <row r="13" spans="1:18" ht="14.25" customHeight="1">
      <c r="A13" s="218" t="s">
        <v>755</v>
      </c>
      <c r="B13" s="217"/>
      <c r="C13" s="217"/>
      <c r="D13" s="217"/>
      <c r="E13" s="217"/>
      <c r="F13" s="217"/>
      <c r="G13" s="217"/>
      <c r="H13" s="217"/>
      <c r="I13" s="217"/>
      <c r="J13" s="217"/>
      <c r="K13" s="217"/>
      <c r="L13" s="217"/>
      <c r="M13" s="217"/>
      <c r="N13" s="217"/>
      <c r="O13" s="217"/>
      <c r="P13" s="217"/>
      <c r="Q13" s="217"/>
      <c r="R13" s="216"/>
    </row>
    <row r="14" spans="1:18" ht="14.25" customHeight="1">
      <c r="A14" s="218" t="s">
        <v>754</v>
      </c>
      <c r="B14" s="217"/>
      <c r="C14" s="217"/>
      <c r="D14" s="217"/>
      <c r="E14" s="217"/>
      <c r="F14" s="217"/>
      <c r="G14" s="217"/>
      <c r="H14" s="217"/>
      <c r="I14" s="217"/>
      <c r="J14" s="217"/>
      <c r="K14" s="217"/>
      <c r="L14" s="217"/>
      <c r="M14" s="217"/>
      <c r="N14" s="217"/>
      <c r="O14" s="217"/>
      <c r="P14" s="217"/>
      <c r="Q14" s="217"/>
      <c r="R14" s="216"/>
    </row>
    <row r="15" spans="1:18" ht="14.25" customHeight="1">
      <c r="A15" s="215" t="s">
        <v>753</v>
      </c>
      <c r="B15" s="214">
        <f t="shared" ref="B15:K15" si="0">MAX(B8:B12)</f>
        <v>75.894999999999996</v>
      </c>
      <c r="C15" s="214">
        <f t="shared" si="0"/>
        <v>75.897999999999996</v>
      </c>
      <c r="D15" s="214">
        <f t="shared" si="0"/>
        <v>75.902000000000001</v>
      </c>
      <c r="E15" s="214">
        <f t="shared" si="0"/>
        <v>75.900000000000006</v>
      </c>
      <c r="F15" s="214">
        <f t="shared" si="0"/>
        <v>75.903999999999996</v>
      </c>
      <c r="G15" s="214">
        <f t="shared" si="0"/>
        <v>0</v>
      </c>
      <c r="H15" s="214">
        <f t="shared" si="0"/>
        <v>0</v>
      </c>
      <c r="I15" s="214">
        <f t="shared" si="0"/>
        <v>0</v>
      </c>
      <c r="J15" s="214">
        <f t="shared" si="0"/>
        <v>0</v>
      </c>
      <c r="K15" s="214">
        <f t="shared" si="0"/>
        <v>0</v>
      </c>
      <c r="L15" s="146" t="s">
        <v>752</v>
      </c>
      <c r="M15" s="212">
        <f>(MAX(B15:K15))</f>
        <v>75.903999999999996</v>
      </c>
      <c r="N15" s="821" t="s">
        <v>751</v>
      </c>
      <c r="O15" s="822"/>
      <c r="P15" s="823"/>
      <c r="Q15" s="206">
        <f>SUM(Q17:R18)</f>
        <v>0</v>
      </c>
      <c r="R15" s="205" t="s">
        <v>744</v>
      </c>
    </row>
    <row r="16" spans="1:18" ht="14.25" customHeight="1">
      <c r="A16" s="213" t="s">
        <v>750</v>
      </c>
      <c r="B16" s="143">
        <f>MIN(B8:B12)</f>
        <v>75.75</v>
      </c>
      <c r="C16" s="143">
        <f>MIN(C8:C12)</f>
        <v>75.787000000000006</v>
      </c>
      <c r="D16" s="143">
        <f>MIN(D8:D12)</f>
        <v>75.760000000000005</v>
      </c>
      <c r="E16" s="143">
        <f>MIN(E8:E12)</f>
        <v>75.757999999999996</v>
      </c>
      <c r="F16" s="143">
        <f>MIN(F8:F12)</f>
        <v>75.754999999999995</v>
      </c>
      <c r="G16" s="143"/>
      <c r="H16" s="143"/>
      <c r="I16" s="143"/>
      <c r="J16" s="143"/>
      <c r="K16" s="143"/>
      <c r="L16" s="146" t="s">
        <v>749</v>
      </c>
      <c r="M16" s="212">
        <f>MIN(B16:K16)</f>
        <v>75.75</v>
      </c>
      <c r="N16" s="824"/>
      <c r="O16" s="825"/>
      <c r="P16" s="826"/>
      <c r="Q16" s="211"/>
      <c r="R16" s="210"/>
    </row>
    <row r="17" spans="1:22" ht="14.25" customHeight="1">
      <c r="A17" s="209" t="s">
        <v>715</v>
      </c>
      <c r="B17" s="208">
        <f>SUM(MAX(B8:B12)-MIN(B8:B12))</f>
        <v>0.14499999999999602</v>
      </c>
      <c r="C17" s="208">
        <f>SUM(MAX(C8:C12)-MIN(C8:C12))</f>
        <v>0.11099999999999</v>
      </c>
      <c r="D17" s="208">
        <f>SUM(MAX(D8:D12)-MIN(D8:D12))</f>
        <v>0.14199999999999591</v>
      </c>
      <c r="E17" s="208">
        <f>SUM(MAX(E8:E12)-MIN(E8:E12))</f>
        <v>0.14200000000001012</v>
      </c>
      <c r="F17" s="208">
        <f>SUM(MAX(F8:F12)-MIN(F8:F12))</f>
        <v>0.14900000000000091</v>
      </c>
      <c r="G17" s="208"/>
      <c r="H17" s="208"/>
      <c r="I17" s="208"/>
      <c r="J17" s="208"/>
      <c r="K17" s="143"/>
      <c r="L17" s="142" t="s">
        <v>748</v>
      </c>
      <c r="M17" s="203">
        <f>AVERAGE(B17:K17)</f>
        <v>0.13779999999999859</v>
      </c>
      <c r="N17" s="202" t="s">
        <v>747</v>
      </c>
      <c r="O17" s="207"/>
      <c r="P17" s="207"/>
      <c r="Q17" s="206">
        <f>COUNTIF(B8:K12,"&gt;"&amp;TEXT(M7,"0.000000"))</f>
        <v>0</v>
      </c>
      <c r="R17" s="205" t="s">
        <v>744</v>
      </c>
    </row>
    <row r="18" spans="1:22" ht="14.25" customHeight="1">
      <c r="A18" s="204" t="s">
        <v>721</v>
      </c>
      <c r="B18" s="143">
        <f>(AVERAGE(B8:B12))</f>
        <v>75.829399999999993</v>
      </c>
      <c r="C18" s="143">
        <f>AVERAGE(C8:C12)</f>
        <v>75.845399999999998</v>
      </c>
      <c r="D18" s="143">
        <f>AVERAGE(D8:D12)</f>
        <v>75.831999999999994</v>
      </c>
      <c r="E18" s="143">
        <f>AVERAGE(E8:E12)</f>
        <v>75.852800000000002</v>
      </c>
      <c r="F18" s="143">
        <f>AVERAGE(F8:F12)</f>
        <v>75.8506</v>
      </c>
      <c r="G18" s="143"/>
      <c r="H18" s="143"/>
      <c r="I18" s="143"/>
      <c r="J18" s="143"/>
      <c r="K18" s="143"/>
      <c r="L18" s="142" t="s">
        <v>746</v>
      </c>
      <c r="M18" s="203">
        <f>ROUNDUP(AVERAGE(B8:K12),4)</f>
        <v>75.842100000000002</v>
      </c>
      <c r="N18" s="202" t="s">
        <v>745</v>
      </c>
      <c r="O18" s="201"/>
      <c r="P18" s="201"/>
      <c r="Q18" s="200">
        <f>COUNTIF(B8:K12,"&lt;"&amp;TEXT(M10,"0.000000"))</f>
        <v>0</v>
      </c>
      <c r="R18" s="199" t="s">
        <v>744</v>
      </c>
    </row>
    <row r="19" spans="1:22" ht="14.25" customHeight="1">
      <c r="A19" s="192" t="s">
        <v>743</v>
      </c>
      <c r="B19" s="187"/>
      <c r="C19" s="187"/>
      <c r="D19" s="190">
        <f>ROUNDUP(SUM(M15-M16),4)</f>
        <v>0.154</v>
      </c>
      <c r="E19" s="191"/>
      <c r="F19" s="188" t="s">
        <v>742</v>
      </c>
      <c r="G19" s="187"/>
      <c r="H19" s="187"/>
      <c r="I19" s="190">
        <f>ROUNDUP(ABS(SUM(M7-M10)),4)</f>
        <v>0.35509999999999997</v>
      </c>
      <c r="J19" s="191"/>
      <c r="K19" s="188" t="s">
        <v>741</v>
      </c>
      <c r="L19" s="187"/>
      <c r="M19" s="187"/>
      <c r="N19" s="198">
        <f>ROUNDUP(SUM((2*(N21))/I19),4)</f>
        <v>0.1104</v>
      </c>
      <c r="O19" s="827" t="s">
        <v>740</v>
      </c>
      <c r="P19" s="828"/>
      <c r="Q19" s="197" t="s">
        <v>739</v>
      </c>
      <c r="R19" s="196" t="s">
        <v>738</v>
      </c>
      <c r="T19" s="791"/>
      <c r="U19" s="791"/>
    </row>
    <row r="20" spans="1:22" ht="14.25" customHeight="1">
      <c r="A20" s="192" t="s">
        <v>737</v>
      </c>
      <c r="B20" s="187"/>
      <c r="C20" s="187"/>
      <c r="D20" s="190">
        <f>ROUNDUP(AVERAGE(M7:M10),4)</f>
        <v>75.822500000000005</v>
      </c>
      <c r="E20" s="191"/>
      <c r="F20" s="188" t="s">
        <v>736</v>
      </c>
      <c r="G20" s="187"/>
      <c r="H20" s="187"/>
      <c r="I20" s="195">
        <f>ROUNDUP(SUM(D19/N20),4)</f>
        <v>3.0800000000000001E-2</v>
      </c>
      <c r="J20" s="194"/>
      <c r="K20" s="188" t="s">
        <v>735</v>
      </c>
      <c r="L20" s="187"/>
      <c r="M20" s="187"/>
      <c r="N20" s="193" t="str">
        <f>IF(I21/10&lt;=5,"5",IF(I21/10&lt;=6,"6",IF(I21/10&lt;=7,"7","8")))</f>
        <v>5</v>
      </c>
      <c r="O20" s="179">
        <f>ROUNDUP(SUM(P20-I20),4)</f>
        <v>75.657600000000002</v>
      </c>
      <c r="P20" s="179">
        <f>ROUNDUP(SUM(P21-I20),4)</f>
        <v>75.688400000000001</v>
      </c>
      <c r="Q20" s="146">
        <f>SUM(R20)</f>
        <v>0</v>
      </c>
      <c r="R20" s="178">
        <f>FREQUENCY(B8:K12,P19:P20)</f>
        <v>0</v>
      </c>
      <c r="T20" s="172"/>
      <c r="U20" s="172"/>
      <c r="V20" s="177"/>
    </row>
    <row r="21" spans="1:22" ht="14.25" customHeight="1">
      <c r="A21" s="192" t="s">
        <v>734</v>
      </c>
      <c r="B21" s="187"/>
      <c r="C21" s="187"/>
      <c r="D21" s="190">
        <f>ROUNDUP(SUM(M16-(IF(M5=L8,N8,(IF(M5=L9,N9,(IF(M5=L10,M10,(IF(M5=L11,N11,(IF(M5=L12,N12))))))))))),4)</f>
        <v>75.75</v>
      </c>
      <c r="E21" s="191"/>
      <c r="F21" s="188" t="s">
        <v>733</v>
      </c>
      <c r="G21" s="187"/>
      <c r="H21" s="187"/>
      <c r="I21" s="190">
        <f>COUNTIF((B8:K12),"&gt;0")</f>
        <v>25</v>
      </c>
      <c r="J21" s="189"/>
      <c r="K21" s="188" t="s">
        <v>732</v>
      </c>
      <c r="L21" s="187"/>
      <c r="M21" s="187"/>
      <c r="N21" s="186">
        <f>(ABS(SUM(M18-D20)))</f>
        <v>1.9599999999996953E-2</v>
      </c>
      <c r="O21" s="179">
        <f>ROUNDUP(SUM(P21-I20),4)</f>
        <v>75.688400000000001</v>
      </c>
      <c r="P21" s="179">
        <f>ROUNDUP(SUM(P22-I20),4)</f>
        <v>75.719200000000001</v>
      </c>
      <c r="Q21" s="146">
        <f t="shared" ref="Q21:Q31" si="1">SUM(R21-R20)</f>
        <v>0</v>
      </c>
      <c r="R21" s="178">
        <f>FREQUENCY(B8:K12,P20:P21)</f>
        <v>0</v>
      </c>
      <c r="T21" s="172"/>
      <c r="U21" s="172"/>
      <c r="V21" s="177"/>
    </row>
    <row r="22" spans="1:22" ht="15" customHeight="1">
      <c r="A22" s="183"/>
      <c r="B22" s="182"/>
      <c r="C22" s="182"/>
      <c r="D22" s="182"/>
      <c r="E22" s="182"/>
      <c r="F22" s="182"/>
      <c r="G22" s="182"/>
      <c r="H22" s="182"/>
      <c r="I22" s="182"/>
      <c r="J22" s="182"/>
      <c r="K22" s="182"/>
      <c r="L22" s="182"/>
      <c r="M22" s="182"/>
      <c r="N22" s="182"/>
      <c r="O22" s="179">
        <f>ROUNDUP(SUM(P22-I20),4)</f>
        <v>75.719200000000001</v>
      </c>
      <c r="P22" s="179">
        <f>ROUNDUP((D21),4)</f>
        <v>75.75</v>
      </c>
      <c r="Q22" s="146">
        <f t="shared" si="1"/>
        <v>0</v>
      </c>
      <c r="R22" s="178">
        <f>FREQUENCY(B8:K12,P21:P22)</f>
        <v>0</v>
      </c>
      <c r="T22" s="172"/>
      <c r="U22" s="172"/>
      <c r="V22" s="177"/>
    </row>
    <row r="23" spans="1:22" ht="15" customHeight="1">
      <c r="A23" s="185"/>
      <c r="L23" s="171"/>
      <c r="M23" s="180"/>
      <c r="N23" s="180"/>
      <c r="O23" s="179">
        <f>ROUNDUP((D21),4)</f>
        <v>75.75</v>
      </c>
      <c r="P23" s="179">
        <f>ROUNDUP(SUM(P22+I20),4)</f>
        <v>75.780799999999999</v>
      </c>
      <c r="Q23" s="146">
        <f t="shared" si="1"/>
        <v>1</v>
      </c>
      <c r="R23" s="178">
        <f>FREQUENCY(B8:K12,P22:P23)</f>
        <v>1</v>
      </c>
      <c r="T23" s="172"/>
      <c r="U23" s="172"/>
      <c r="V23" s="177"/>
    </row>
    <row r="24" spans="1:22" ht="15" customHeight="1">
      <c r="A24" s="185"/>
      <c r="L24" s="171"/>
      <c r="M24" s="171"/>
      <c r="N24" s="171"/>
      <c r="O24" s="179">
        <f>ROUNDUP(SUM(P22+I20),4)</f>
        <v>75.780799999999999</v>
      </c>
      <c r="P24" s="179">
        <f>ROUNDUP(SUM(P23+I20),4)</f>
        <v>75.811599999999999</v>
      </c>
      <c r="Q24" s="146">
        <f t="shared" si="1"/>
        <v>4</v>
      </c>
      <c r="R24" s="178">
        <f>FREQUENCY(B8:K12,P23:P24)</f>
        <v>5</v>
      </c>
      <c r="T24" s="172"/>
      <c r="U24" s="172"/>
      <c r="V24" s="177"/>
    </row>
    <row r="25" spans="1:22" ht="15" customHeight="1">
      <c r="A25" s="185"/>
      <c r="L25" s="171"/>
      <c r="M25" s="171"/>
      <c r="N25" s="171"/>
      <c r="O25" s="179">
        <f>ROUNDUP(SUM(P23+I20),4)</f>
        <v>75.811599999999999</v>
      </c>
      <c r="P25" s="179">
        <f>ROUNDUP(SUM(P24+I20),4)</f>
        <v>75.842399999999998</v>
      </c>
      <c r="Q25" s="146">
        <f t="shared" si="1"/>
        <v>3</v>
      </c>
      <c r="R25" s="178">
        <f>FREQUENCY(B8:K12,P24:P25)</f>
        <v>8</v>
      </c>
      <c r="T25" s="172"/>
      <c r="U25" s="172"/>
      <c r="V25" s="177"/>
    </row>
    <row r="26" spans="1:22" ht="15" customHeight="1">
      <c r="A26" s="185"/>
      <c r="L26" s="171"/>
      <c r="M26" s="171"/>
      <c r="N26" s="171"/>
      <c r="O26" s="179">
        <f>ROUNDUP(SUM(P24+I20),4)</f>
        <v>75.842399999999998</v>
      </c>
      <c r="P26" s="179">
        <f>ROUNDUP(SUM(P25+I20),4)</f>
        <v>75.873199999999997</v>
      </c>
      <c r="Q26" s="146">
        <f t="shared" si="1"/>
        <v>0</v>
      </c>
      <c r="R26" s="178">
        <f>FREQUENCY(B8:K12,P25:P26)</f>
        <v>8</v>
      </c>
      <c r="T26" s="172"/>
      <c r="U26" s="172"/>
      <c r="V26" s="177"/>
    </row>
    <row r="27" spans="1:22" ht="15" customHeight="1">
      <c r="A27" s="185"/>
      <c r="L27" s="171"/>
      <c r="M27" s="171"/>
      <c r="N27" s="171"/>
      <c r="O27" s="179">
        <f>ROUNDUP(SUM(P25+I20),4)</f>
        <v>75.873199999999997</v>
      </c>
      <c r="P27" s="179">
        <f>ROUNDUP(SUM(P26+I20),4)</f>
        <v>75.903999999999996</v>
      </c>
      <c r="Q27" s="146">
        <f t="shared" si="1"/>
        <v>7</v>
      </c>
      <c r="R27" s="178">
        <f>FREQUENCY(B8:K12,P26:P27)</f>
        <v>15</v>
      </c>
      <c r="T27" s="172"/>
      <c r="U27" s="172"/>
      <c r="V27" s="177"/>
    </row>
    <row r="28" spans="1:22" ht="15" customHeight="1">
      <c r="A28" s="185"/>
      <c r="L28" s="184"/>
      <c r="M28" s="171"/>
      <c r="N28" s="171"/>
      <c r="O28" s="179">
        <f>ROUNDUP(SUM(P26+I20),4)</f>
        <v>75.903999999999996</v>
      </c>
      <c r="P28" s="179">
        <f>ROUNDUP(SUM(P27+I20),4)</f>
        <v>75.934799999999996</v>
      </c>
      <c r="Q28" s="146">
        <f t="shared" si="1"/>
        <v>10</v>
      </c>
      <c r="R28" s="178">
        <f>FREQUENCY(B8:K12,P27:P28)</f>
        <v>25</v>
      </c>
      <c r="T28" s="172"/>
      <c r="U28" s="172"/>
      <c r="V28" s="177"/>
    </row>
    <row r="29" spans="1:22" ht="15" customHeight="1">
      <c r="A29" s="173"/>
      <c r="B29" s="172"/>
      <c r="C29" s="172"/>
      <c r="D29" s="172"/>
      <c r="E29" s="172"/>
      <c r="F29" s="172"/>
      <c r="G29" s="172"/>
      <c r="H29" s="172"/>
      <c r="I29" s="172"/>
      <c r="J29" s="172"/>
      <c r="K29" s="172"/>
      <c r="L29" s="171"/>
      <c r="M29" s="171"/>
      <c r="N29" s="171"/>
      <c r="O29" s="179">
        <f>ROUNDUP(SUM(P27+I20),4)</f>
        <v>75.934799999999996</v>
      </c>
      <c r="P29" s="179">
        <f>ROUNDUP(SUM(P28+I20),4)</f>
        <v>75.965599999999995</v>
      </c>
      <c r="Q29" s="146">
        <f t="shared" si="1"/>
        <v>0</v>
      </c>
      <c r="R29" s="178">
        <f>FREQUENCY(B8:K12,P28:P29)</f>
        <v>25</v>
      </c>
      <c r="T29" s="172"/>
      <c r="U29" s="172"/>
      <c r="V29" s="177"/>
    </row>
    <row r="30" spans="1:22" ht="15" customHeight="1">
      <c r="A30" s="183"/>
      <c r="B30" s="182"/>
      <c r="C30" s="172"/>
      <c r="D30" s="182"/>
      <c r="E30" s="182"/>
      <c r="F30" s="182"/>
      <c r="G30" s="182"/>
      <c r="H30" s="182"/>
      <c r="I30" s="182"/>
      <c r="J30" s="182"/>
      <c r="K30" s="182"/>
      <c r="L30" s="182"/>
      <c r="M30" s="182"/>
      <c r="N30" s="182"/>
      <c r="O30" s="179">
        <f>ROUNDUP(SUM(P28+I20),4)</f>
        <v>75.965599999999995</v>
      </c>
      <c r="P30" s="179">
        <f>ROUNDUP(SUM(P29+I20),4)</f>
        <v>75.996399999999994</v>
      </c>
      <c r="Q30" s="146">
        <f t="shared" si="1"/>
        <v>0</v>
      </c>
      <c r="R30" s="178">
        <f>FREQUENCY(B8:K12,P29:P30)</f>
        <v>25</v>
      </c>
      <c r="T30" s="172"/>
      <c r="U30" s="172"/>
      <c r="V30" s="177"/>
    </row>
    <row r="31" spans="1:22" ht="15" customHeight="1">
      <c r="A31" s="173"/>
      <c r="B31" s="177"/>
      <c r="C31" s="177"/>
      <c r="D31" s="177"/>
      <c r="E31" s="177"/>
      <c r="F31" s="181"/>
      <c r="G31" s="181"/>
      <c r="H31" s="181"/>
      <c r="I31" s="177"/>
      <c r="J31" s="177"/>
      <c r="K31" s="177"/>
      <c r="L31" s="180"/>
      <c r="M31" s="180"/>
      <c r="N31" s="180"/>
      <c r="O31" s="179">
        <f>ROUNDUP(SUM(P29+I20),4)</f>
        <v>75.996399999999994</v>
      </c>
      <c r="P31" s="179">
        <f>ROUNDUP(SUM(P30+I20),4)</f>
        <v>76.027199999999993</v>
      </c>
      <c r="Q31" s="146">
        <f t="shared" si="1"/>
        <v>0</v>
      </c>
      <c r="R31" s="178">
        <f>FREQUENCY(B8:K12,P30:P31)</f>
        <v>25</v>
      </c>
      <c r="T31" s="172"/>
      <c r="U31" s="172"/>
      <c r="V31" s="177"/>
    </row>
    <row r="32" spans="1:22" ht="15" customHeight="1">
      <c r="A32" s="173"/>
      <c r="B32" s="172"/>
      <c r="C32" s="172"/>
      <c r="D32" s="172"/>
      <c r="E32" s="172"/>
      <c r="F32" s="172"/>
      <c r="G32" s="172"/>
      <c r="H32" s="172"/>
      <c r="I32" s="172"/>
      <c r="J32" s="172"/>
      <c r="K32" s="172"/>
      <c r="L32" s="171"/>
      <c r="M32" s="171"/>
      <c r="N32" s="171"/>
      <c r="O32" s="170" t="s">
        <v>731</v>
      </c>
      <c r="P32" s="169"/>
      <c r="Q32" s="168">
        <f>(M18+(Q12*M17))</f>
        <v>75.923401999999996</v>
      </c>
      <c r="R32" s="157"/>
    </row>
    <row r="33" spans="1:18" ht="15" customHeight="1">
      <c r="A33" s="173"/>
      <c r="B33" s="172"/>
      <c r="C33" s="172"/>
      <c r="D33" s="172"/>
      <c r="E33" s="172"/>
      <c r="F33" s="172"/>
      <c r="G33" s="172"/>
      <c r="H33" s="172"/>
      <c r="I33" s="172"/>
      <c r="J33" s="172"/>
      <c r="K33" s="172"/>
      <c r="L33" s="171"/>
      <c r="M33" s="171"/>
      <c r="N33" s="171"/>
      <c r="O33" s="176" t="s">
        <v>730</v>
      </c>
      <c r="P33" s="169"/>
      <c r="Q33" s="175">
        <f>(M18-(Q12*M17))</f>
        <v>75.760798000000008</v>
      </c>
      <c r="R33" s="157"/>
    </row>
    <row r="34" spans="1:18" ht="15" customHeight="1">
      <c r="A34" s="173"/>
      <c r="B34" s="172"/>
      <c r="C34" s="172"/>
      <c r="D34" s="172"/>
      <c r="E34" s="172"/>
      <c r="F34" s="172"/>
      <c r="G34" s="172"/>
      <c r="H34" s="172"/>
      <c r="I34" s="172"/>
      <c r="J34" s="172"/>
      <c r="K34" s="172"/>
      <c r="L34" s="171"/>
      <c r="M34" s="171"/>
      <c r="N34" s="171"/>
      <c r="O34" s="170" t="s">
        <v>729</v>
      </c>
      <c r="P34" s="169"/>
      <c r="Q34" s="174">
        <f>M17*R12</f>
        <v>0.29075799999999702</v>
      </c>
      <c r="R34" s="157"/>
    </row>
    <row r="35" spans="1:18" ht="15" customHeight="1">
      <c r="A35" s="173"/>
      <c r="B35" s="172"/>
      <c r="C35" s="172"/>
      <c r="D35" s="172"/>
      <c r="E35" s="172"/>
      <c r="F35" s="172"/>
      <c r="G35" s="172"/>
      <c r="H35" s="172"/>
      <c r="I35" s="172"/>
      <c r="J35" s="172"/>
      <c r="K35" s="172"/>
      <c r="L35" s="171"/>
      <c r="M35" s="171"/>
      <c r="N35" s="171"/>
      <c r="O35" s="170" t="s">
        <v>728</v>
      </c>
      <c r="P35" s="169"/>
      <c r="Q35" s="168">
        <f>M17*0</f>
        <v>0</v>
      </c>
      <c r="R35" s="163"/>
    </row>
    <row r="36" spans="1:18" ht="15" customHeight="1">
      <c r="A36" s="167"/>
      <c r="B36" s="161"/>
      <c r="C36" s="166"/>
      <c r="D36" s="160"/>
      <c r="E36" s="160"/>
      <c r="F36" s="160"/>
      <c r="G36" s="160"/>
      <c r="H36" s="160"/>
      <c r="I36" s="160"/>
      <c r="J36" s="160"/>
      <c r="K36" s="160"/>
      <c r="L36" s="160"/>
      <c r="M36" s="160"/>
      <c r="N36" s="160"/>
      <c r="O36" s="165" t="s">
        <v>727</v>
      </c>
      <c r="P36" s="164"/>
      <c r="Q36" s="158">
        <f>STDEV(B8:K12)</f>
        <v>5.5209057227958935E-2</v>
      </c>
      <c r="R36" s="163"/>
    </row>
    <row r="37" spans="1:18" ht="15" customHeight="1">
      <c r="A37" s="162"/>
      <c r="B37" s="161"/>
      <c r="C37" s="160"/>
      <c r="D37" s="160"/>
      <c r="E37" s="160"/>
      <c r="F37" s="160"/>
      <c r="G37" s="160"/>
      <c r="H37" s="160"/>
      <c r="I37" s="160"/>
      <c r="J37" s="160"/>
      <c r="K37" s="160"/>
      <c r="L37" s="160"/>
      <c r="M37" s="160"/>
      <c r="N37" s="160"/>
      <c r="O37" s="159" t="s">
        <v>726</v>
      </c>
      <c r="P37" s="159"/>
      <c r="Q37" s="158">
        <f>ROUNDUP(SUM(I19/(6*Q36)),4)</f>
        <v>1.0720000000000001</v>
      </c>
      <c r="R37" s="157"/>
    </row>
    <row r="38" spans="1:18" ht="13.5" customHeight="1">
      <c r="A38" s="156" t="s">
        <v>725</v>
      </c>
      <c r="B38" s="155"/>
      <c r="C38" s="154" t="str">
        <f>IF(OR(AND(Q37&gt;=0,Q37&lt;=0.5),AND(Q38&gt;=0,Q38&lt;=0.5)),"PROCESS IS VERY POOR TAKE IMMEDIATE ACTION",IF(OR(AND(Q37&gt;0.5,Q37&lt;=1.33),AND(Q38&gt;0.5,Q38&lt;=1.33)),"PROCESS NEEDS CORRECTION ,Cp &amp; Cpk SHOULD BE &gt;=1.33",IF(OR(AND(Q37&gt;1,Q37&lt;=1.67),AND(Q38&gt;1,Q38&lt;=1.67)),"PROCESS IS GOOD BUT STILL IMPROVEMENT IS REQIURED","PROCESS IS EXCELLENT")))</f>
        <v>PROCESS NEEDS CORRECTION ,Cp &amp; Cpk SHOULD BE &gt;=1.33</v>
      </c>
      <c r="D38" s="153"/>
      <c r="E38" s="153"/>
      <c r="F38" s="153"/>
      <c r="G38" s="153"/>
      <c r="H38" s="153"/>
      <c r="I38" s="153"/>
      <c r="J38" s="153"/>
      <c r="K38" s="153"/>
      <c r="L38" s="153"/>
      <c r="M38" s="153"/>
      <c r="N38" s="153"/>
      <c r="O38" s="152" t="s">
        <v>724</v>
      </c>
      <c r="P38" s="151"/>
      <c r="Q38" s="807">
        <f>ROUNDUP(SUM((1-N19)*Q37),4)</f>
        <v>0.95369999999999999</v>
      </c>
      <c r="R38" s="808"/>
    </row>
    <row r="39" spans="1:18" ht="13.5" customHeight="1" thickBot="1">
      <c r="A39" s="150"/>
      <c r="B39" s="149"/>
      <c r="C39" s="148"/>
      <c r="D39" s="148"/>
      <c r="E39" s="148"/>
      <c r="F39" s="148"/>
      <c r="G39" s="148"/>
      <c r="H39" s="148"/>
      <c r="I39" s="148"/>
      <c r="J39" s="148"/>
      <c r="K39" s="148"/>
      <c r="L39" s="148"/>
      <c r="M39" s="148"/>
      <c r="N39" s="148"/>
      <c r="O39" s="792" t="s">
        <v>723</v>
      </c>
      <c r="P39" s="793"/>
      <c r="Q39" s="794" t="s">
        <v>722</v>
      </c>
      <c r="R39" s="795"/>
    </row>
    <row r="41" spans="1:18">
      <c r="A41" s="142" t="s">
        <v>721</v>
      </c>
      <c r="B41" s="143">
        <f>B18</f>
        <v>75.829399999999993</v>
      </c>
      <c r="C41" s="143">
        <f>C18</f>
        <v>75.845399999999998</v>
      </c>
      <c r="D41" s="143">
        <f>D18</f>
        <v>75.831999999999994</v>
      </c>
      <c r="E41" s="143">
        <f>E18</f>
        <v>75.852800000000002</v>
      </c>
      <c r="F41" s="143">
        <f>F18</f>
        <v>75.8506</v>
      </c>
      <c r="G41" s="143"/>
      <c r="H41" s="143"/>
      <c r="I41" s="143"/>
      <c r="J41" s="143"/>
      <c r="K41" s="143"/>
      <c r="L41" s="805"/>
      <c r="M41" s="791"/>
      <c r="N41" s="791"/>
      <c r="O41" s="791"/>
      <c r="P41" s="791"/>
      <c r="Q41" s="791"/>
      <c r="R41" s="791"/>
    </row>
    <row r="42" spans="1:18">
      <c r="A42" s="142" t="s">
        <v>720</v>
      </c>
      <c r="B42" s="143">
        <f>ROUNDUP(AVERAGE(B8:K12),5)</f>
        <v>75.842039999999997</v>
      </c>
      <c r="C42" s="143">
        <f>ROUNDUP(AVERAGE(B8:K12),5)</f>
        <v>75.842039999999997</v>
      </c>
      <c r="D42" s="143">
        <f>ROUNDUP(AVERAGE(B8:K12),5)</f>
        <v>75.842039999999997</v>
      </c>
      <c r="E42" s="144">
        <f>ROUNDUP(AVERAGE(B8:K12),5)</f>
        <v>75.842039999999997</v>
      </c>
      <c r="F42" s="144">
        <f>ROUNDUP(AVERAGE(B8:K12),5)</f>
        <v>75.842039999999997</v>
      </c>
      <c r="G42" s="144"/>
      <c r="H42" s="143"/>
      <c r="I42" s="143"/>
      <c r="J42" s="143"/>
      <c r="K42" s="143"/>
      <c r="L42" s="806"/>
      <c r="M42" s="791"/>
      <c r="N42" s="791"/>
      <c r="O42" s="791"/>
      <c r="P42" s="791"/>
      <c r="Q42" s="791"/>
      <c r="R42" s="791"/>
    </row>
    <row r="43" spans="1:18">
      <c r="A43" s="142" t="s">
        <v>719</v>
      </c>
      <c r="B43" s="146">
        <f>Q32</f>
        <v>75.923401999999996</v>
      </c>
      <c r="C43" s="146">
        <f>Q32</f>
        <v>75.923401999999996</v>
      </c>
      <c r="D43" s="146">
        <f>Q32</f>
        <v>75.923401999999996</v>
      </c>
      <c r="E43" s="146">
        <f>Q32</f>
        <v>75.923401999999996</v>
      </c>
      <c r="F43" s="147">
        <f>Q32</f>
        <v>75.923401999999996</v>
      </c>
      <c r="G43" s="147"/>
      <c r="H43" s="147"/>
      <c r="I43" s="146"/>
      <c r="J43" s="146"/>
      <c r="K43" s="143"/>
      <c r="L43" s="806"/>
      <c r="M43" s="791"/>
      <c r="N43" s="791"/>
      <c r="O43" s="791"/>
      <c r="P43" s="791"/>
      <c r="Q43" s="791"/>
      <c r="R43" s="791"/>
    </row>
    <row r="44" spans="1:18">
      <c r="A44" s="145" t="s">
        <v>717</v>
      </c>
      <c r="B44" s="143">
        <f>Q33</f>
        <v>75.760798000000008</v>
      </c>
      <c r="C44" s="143">
        <f>Q33</f>
        <v>75.760798000000008</v>
      </c>
      <c r="D44" s="143">
        <f>Q33</f>
        <v>75.760798000000008</v>
      </c>
      <c r="E44" s="143">
        <f>Q33</f>
        <v>75.760798000000008</v>
      </c>
      <c r="F44" s="143">
        <f>Q33</f>
        <v>75.760798000000008</v>
      </c>
      <c r="G44" s="143"/>
      <c r="H44" s="143"/>
      <c r="I44" s="143"/>
      <c r="J44" s="143"/>
      <c r="K44" s="143"/>
      <c r="L44" s="806"/>
      <c r="M44" s="791"/>
      <c r="N44" s="791"/>
      <c r="O44" s="791"/>
      <c r="P44" s="791"/>
      <c r="Q44" s="791"/>
      <c r="R44" s="791"/>
    </row>
    <row r="45" spans="1:18">
      <c r="A45" s="145"/>
      <c r="B45" s="143"/>
      <c r="C45" s="143"/>
      <c r="D45" s="143"/>
      <c r="E45" s="143"/>
      <c r="F45" s="143"/>
      <c r="G45" s="143"/>
      <c r="H45" s="143"/>
      <c r="I45" s="143"/>
      <c r="J45" s="143"/>
      <c r="K45" s="143"/>
      <c r="L45" s="806"/>
      <c r="M45" s="791"/>
      <c r="N45" s="791"/>
      <c r="O45" s="791"/>
      <c r="P45" s="791"/>
      <c r="Q45" s="791"/>
      <c r="R45" s="791"/>
    </row>
    <row r="46" spans="1:18">
      <c r="A46" s="142" t="s">
        <v>718</v>
      </c>
      <c r="B46" s="143">
        <f>Q34</f>
        <v>0.29075799999999702</v>
      </c>
      <c r="C46" s="143">
        <f>Q34</f>
        <v>0.29075799999999702</v>
      </c>
      <c r="D46" s="143">
        <f>Q34</f>
        <v>0.29075799999999702</v>
      </c>
      <c r="E46" s="144">
        <f>Q34</f>
        <v>0.29075799999999702</v>
      </c>
      <c r="F46" s="144">
        <f>Q34</f>
        <v>0.29075799999999702</v>
      </c>
      <c r="G46" s="144"/>
      <c r="H46" s="143"/>
      <c r="I46" s="143"/>
      <c r="J46" s="143"/>
      <c r="K46" s="143"/>
      <c r="L46" s="806"/>
      <c r="M46" s="791"/>
      <c r="N46" s="791"/>
      <c r="O46" s="791"/>
      <c r="P46" s="791"/>
      <c r="Q46" s="791"/>
      <c r="R46" s="791"/>
    </row>
    <row r="47" spans="1:18">
      <c r="A47" s="142" t="s">
        <v>717</v>
      </c>
      <c r="B47" s="144">
        <f>Q35</f>
        <v>0</v>
      </c>
      <c r="C47" s="144">
        <f>Q35</f>
        <v>0</v>
      </c>
      <c r="D47" s="144">
        <f>Q35</f>
        <v>0</v>
      </c>
      <c r="E47" s="144">
        <f>Q35</f>
        <v>0</v>
      </c>
      <c r="F47" s="144">
        <f>Q35</f>
        <v>0</v>
      </c>
      <c r="G47" s="144"/>
      <c r="H47" s="144"/>
      <c r="I47" s="144"/>
      <c r="J47" s="144"/>
      <c r="K47" s="143"/>
      <c r="L47" s="806"/>
      <c r="M47" s="791"/>
      <c r="N47" s="791"/>
      <c r="O47" s="791"/>
      <c r="P47" s="791"/>
      <c r="Q47" s="791"/>
      <c r="R47" s="791"/>
    </row>
    <row r="48" spans="1:18">
      <c r="A48" s="142" t="s">
        <v>716</v>
      </c>
      <c r="B48" s="143">
        <f>AVERAGE(B17:K17)</f>
        <v>0.13779999999999859</v>
      </c>
      <c r="C48" s="143">
        <f>AVERAGE(B17:K17)</f>
        <v>0.13779999999999859</v>
      </c>
      <c r="D48" s="143">
        <f>AVERAGE(B17:K17)</f>
        <v>0.13779999999999859</v>
      </c>
      <c r="E48" s="143">
        <f>AVERAGE(B17:K17)</f>
        <v>0.13779999999999859</v>
      </c>
      <c r="F48" s="143">
        <f>AVERAGE(B17:K17)</f>
        <v>0.13779999999999859</v>
      </c>
      <c r="G48" s="143"/>
      <c r="H48" s="143"/>
      <c r="I48" s="143"/>
      <c r="J48" s="143"/>
      <c r="K48" s="143"/>
      <c r="L48" s="806"/>
      <c r="M48" s="791"/>
      <c r="N48" s="791"/>
      <c r="O48" s="791"/>
      <c r="P48" s="791"/>
      <c r="Q48" s="791"/>
      <c r="R48" s="791"/>
    </row>
    <row r="49" spans="1:18">
      <c r="A49" s="142" t="s">
        <v>715</v>
      </c>
      <c r="B49" s="141">
        <f>B17</f>
        <v>0.14499999999999602</v>
      </c>
      <c r="C49" s="141">
        <f>C17</f>
        <v>0.11099999999999</v>
      </c>
      <c r="D49" s="141">
        <f>D17</f>
        <v>0.14199999999999591</v>
      </c>
      <c r="E49" s="141">
        <f>E17</f>
        <v>0.14200000000001012</v>
      </c>
      <c r="F49" s="141">
        <f>F17</f>
        <v>0.14900000000000091</v>
      </c>
      <c r="G49" s="141"/>
      <c r="H49" s="141"/>
      <c r="I49" s="141"/>
      <c r="J49" s="141"/>
      <c r="K49" s="141"/>
      <c r="L49" s="806"/>
      <c r="M49" s="791"/>
      <c r="N49" s="791"/>
      <c r="O49" s="791"/>
      <c r="P49" s="791"/>
      <c r="Q49" s="791"/>
      <c r="R49" s="791"/>
    </row>
  </sheetData>
  <mergeCells count="26">
    <mergeCell ref="A1:B2"/>
    <mergeCell ref="L41:R49"/>
    <mergeCell ref="Q38:R38"/>
    <mergeCell ref="C5:E5"/>
    <mergeCell ref="H5:J5"/>
    <mergeCell ref="O5:P5"/>
    <mergeCell ref="L7:L9"/>
    <mergeCell ref="M7:N7"/>
    <mergeCell ref="L10:L12"/>
    <mergeCell ref="M10:N10"/>
    <mergeCell ref="N15:P16"/>
    <mergeCell ref="O19:P19"/>
    <mergeCell ref="C4:E4"/>
    <mergeCell ref="H4:J4"/>
    <mergeCell ref="N4:O4"/>
    <mergeCell ref="P4:R4"/>
    <mergeCell ref="T19:U19"/>
    <mergeCell ref="O39:P39"/>
    <mergeCell ref="Q39:R39"/>
    <mergeCell ref="C1:O1"/>
    <mergeCell ref="P1:R2"/>
    <mergeCell ref="C2:O2"/>
    <mergeCell ref="C3:E3"/>
    <mergeCell ref="H3:J3"/>
    <mergeCell ref="N3:O3"/>
    <mergeCell ref="P3:R3"/>
  </mergeCells>
  <pageMargins left="0.15748031496063" right="0.15748031496063" top="0.23622047244094499" bottom="0" header="0.196850393700787" footer="0.118110236220472"/>
  <pageSetup paperSize="9" scale="75" orientation="landscape" horizontalDpi="4294967294" verticalDpi="0" r:id="rId1"/>
  <headerFooter alignWithMargins="0">
    <oddFooter>&amp;CPPAP Documents NBL - 1170750-RAW-Rev H&amp;R&amp;P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D890-1E8D-4BC5-BE57-ABF3DF9E3757}">
  <sheetPr>
    <tabColor rgb="FF92D050"/>
    <pageSetUpPr fitToPage="1"/>
  </sheetPr>
  <dimension ref="A1:Z40"/>
  <sheetViews>
    <sheetView zoomScale="55" zoomScaleNormal="55" workbookViewId="0">
      <selection activeCell="AB18" sqref="AB18"/>
    </sheetView>
  </sheetViews>
  <sheetFormatPr defaultRowHeight="12.3"/>
  <cols>
    <col min="1" max="1" width="8.83984375" style="139"/>
    <col min="2" max="2" width="9.89453125" style="139" customWidth="1"/>
    <col min="3" max="3" width="8.9453125" style="139" bestFit="1" customWidth="1"/>
    <col min="4" max="4" width="8.83984375" style="139"/>
    <col min="5" max="30" width="8.20703125" style="139" customWidth="1"/>
    <col min="31" max="256" width="8.83984375" style="139"/>
    <col min="257" max="257" width="9.89453125" style="139" customWidth="1"/>
    <col min="258" max="258" width="8.9453125" style="139" bestFit="1" customWidth="1"/>
    <col min="259" max="259" width="8.83984375" style="139"/>
    <col min="260" max="286" width="8.20703125" style="139" customWidth="1"/>
    <col min="287" max="512" width="8.83984375" style="139"/>
    <col min="513" max="513" width="9.89453125" style="139" customWidth="1"/>
    <col min="514" max="514" width="8.9453125" style="139" bestFit="1" customWidth="1"/>
    <col min="515" max="515" width="8.83984375" style="139"/>
    <col min="516" max="542" width="8.20703125" style="139" customWidth="1"/>
    <col min="543" max="768" width="8.83984375" style="139"/>
    <col min="769" max="769" width="9.89453125" style="139" customWidth="1"/>
    <col min="770" max="770" width="8.9453125" style="139" bestFit="1" customWidth="1"/>
    <col min="771" max="771" width="8.83984375" style="139"/>
    <col min="772" max="798" width="8.20703125" style="139" customWidth="1"/>
    <col min="799" max="1024" width="8.83984375" style="139"/>
    <col min="1025" max="1025" width="9.89453125" style="139" customWidth="1"/>
    <col min="1026" max="1026" width="8.9453125" style="139" bestFit="1" customWidth="1"/>
    <col min="1027" max="1027" width="8.83984375" style="139"/>
    <col min="1028" max="1054" width="8.20703125" style="139" customWidth="1"/>
    <col min="1055" max="1280" width="8.83984375" style="139"/>
    <col min="1281" max="1281" width="9.89453125" style="139" customWidth="1"/>
    <col min="1282" max="1282" width="8.9453125" style="139" bestFit="1" customWidth="1"/>
    <col min="1283" max="1283" width="8.83984375" style="139"/>
    <col min="1284" max="1310" width="8.20703125" style="139" customWidth="1"/>
    <col min="1311" max="1536" width="8.83984375" style="139"/>
    <col min="1537" max="1537" width="9.89453125" style="139" customWidth="1"/>
    <col min="1538" max="1538" width="8.9453125" style="139" bestFit="1" customWidth="1"/>
    <col min="1539" max="1539" width="8.83984375" style="139"/>
    <col min="1540" max="1566" width="8.20703125" style="139" customWidth="1"/>
    <col min="1567" max="1792" width="8.83984375" style="139"/>
    <col min="1793" max="1793" width="9.89453125" style="139" customWidth="1"/>
    <col min="1794" max="1794" width="8.9453125" style="139" bestFit="1" customWidth="1"/>
    <col min="1795" max="1795" width="8.83984375" style="139"/>
    <col min="1796" max="1822" width="8.20703125" style="139" customWidth="1"/>
    <col min="1823" max="2048" width="8.83984375" style="139"/>
    <col min="2049" max="2049" width="9.89453125" style="139" customWidth="1"/>
    <col min="2050" max="2050" width="8.9453125" style="139" bestFit="1" customWidth="1"/>
    <col min="2051" max="2051" width="8.83984375" style="139"/>
    <col min="2052" max="2078" width="8.20703125" style="139" customWidth="1"/>
    <col min="2079" max="2304" width="8.83984375" style="139"/>
    <col min="2305" max="2305" width="9.89453125" style="139" customWidth="1"/>
    <col min="2306" max="2306" width="8.9453125" style="139" bestFit="1" customWidth="1"/>
    <col min="2307" max="2307" width="8.83984375" style="139"/>
    <col min="2308" max="2334" width="8.20703125" style="139" customWidth="1"/>
    <col min="2335" max="2560" width="8.83984375" style="139"/>
    <col min="2561" max="2561" width="9.89453125" style="139" customWidth="1"/>
    <col min="2562" max="2562" width="8.9453125" style="139" bestFit="1" customWidth="1"/>
    <col min="2563" max="2563" width="8.83984375" style="139"/>
    <col min="2564" max="2590" width="8.20703125" style="139" customWidth="1"/>
    <col min="2591" max="2816" width="8.83984375" style="139"/>
    <col min="2817" max="2817" width="9.89453125" style="139" customWidth="1"/>
    <col min="2818" max="2818" width="8.9453125" style="139" bestFit="1" customWidth="1"/>
    <col min="2819" max="2819" width="8.83984375" style="139"/>
    <col min="2820" max="2846" width="8.20703125" style="139" customWidth="1"/>
    <col min="2847" max="3072" width="8.83984375" style="139"/>
    <col min="3073" max="3073" width="9.89453125" style="139" customWidth="1"/>
    <col min="3074" max="3074" width="8.9453125" style="139" bestFit="1" customWidth="1"/>
    <col min="3075" max="3075" width="8.83984375" style="139"/>
    <col min="3076" max="3102" width="8.20703125" style="139" customWidth="1"/>
    <col min="3103" max="3328" width="8.83984375" style="139"/>
    <col min="3329" max="3329" width="9.89453125" style="139" customWidth="1"/>
    <col min="3330" max="3330" width="8.9453125" style="139" bestFit="1" customWidth="1"/>
    <col min="3331" max="3331" width="8.83984375" style="139"/>
    <col min="3332" max="3358" width="8.20703125" style="139" customWidth="1"/>
    <col min="3359" max="3584" width="8.83984375" style="139"/>
    <col min="3585" max="3585" width="9.89453125" style="139" customWidth="1"/>
    <col min="3586" max="3586" width="8.9453125" style="139" bestFit="1" customWidth="1"/>
    <col min="3587" max="3587" width="8.83984375" style="139"/>
    <col min="3588" max="3614" width="8.20703125" style="139" customWidth="1"/>
    <col min="3615" max="3840" width="8.83984375" style="139"/>
    <col min="3841" max="3841" width="9.89453125" style="139" customWidth="1"/>
    <col min="3842" max="3842" width="8.9453125" style="139" bestFit="1" customWidth="1"/>
    <col min="3843" max="3843" width="8.83984375" style="139"/>
    <col min="3844" max="3870" width="8.20703125" style="139" customWidth="1"/>
    <col min="3871" max="4096" width="8.83984375" style="139"/>
    <col min="4097" max="4097" width="9.89453125" style="139" customWidth="1"/>
    <col min="4098" max="4098" width="8.9453125" style="139" bestFit="1" customWidth="1"/>
    <col min="4099" max="4099" width="8.83984375" style="139"/>
    <col min="4100" max="4126" width="8.20703125" style="139" customWidth="1"/>
    <col min="4127" max="4352" width="8.83984375" style="139"/>
    <col min="4353" max="4353" width="9.89453125" style="139" customWidth="1"/>
    <col min="4354" max="4354" width="8.9453125" style="139" bestFit="1" customWidth="1"/>
    <col min="4355" max="4355" width="8.83984375" style="139"/>
    <col min="4356" max="4382" width="8.20703125" style="139" customWidth="1"/>
    <col min="4383" max="4608" width="8.83984375" style="139"/>
    <col min="4609" max="4609" width="9.89453125" style="139" customWidth="1"/>
    <col min="4610" max="4610" width="8.9453125" style="139" bestFit="1" customWidth="1"/>
    <col min="4611" max="4611" width="8.83984375" style="139"/>
    <col min="4612" max="4638" width="8.20703125" style="139" customWidth="1"/>
    <col min="4639" max="4864" width="8.83984375" style="139"/>
    <col min="4865" max="4865" width="9.89453125" style="139" customWidth="1"/>
    <col min="4866" max="4866" width="8.9453125" style="139" bestFit="1" customWidth="1"/>
    <col min="4867" max="4867" width="8.83984375" style="139"/>
    <col min="4868" max="4894" width="8.20703125" style="139" customWidth="1"/>
    <col min="4895" max="5120" width="8.83984375" style="139"/>
    <col min="5121" max="5121" width="9.89453125" style="139" customWidth="1"/>
    <col min="5122" max="5122" width="8.9453125" style="139" bestFit="1" customWidth="1"/>
    <col min="5123" max="5123" width="8.83984375" style="139"/>
    <col min="5124" max="5150" width="8.20703125" style="139" customWidth="1"/>
    <col min="5151" max="5376" width="8.83984375" style="139"/>
    <col min="5377" max="5377" width="9.89453125" style="139" customWidth="1"/>
    <col min="5378" max="5378" width="8.9453125" style="139" bestFit="1" customWidth="1"/>
    <col min="5379" max="5379" width="8.83984375" style="139"/>
    <col min="5380" max="5406" width="8.20703125" style="139" customWidth="1"/>
    <col min="5407" max="5632" width="8.83984375" style="139"/>
    <col min="5633" max="5633" width="9.89453125" style="139" customWidth="1"/>
    <col min="5634" max="5634" width="8.9453125" style="139" bestFit="1" customWidth="1"/>
    <col min="5635" max="5635" width="8.83984375" style="139"/>
    <col min="5636" max="5662" width="8.20703125" style="139" customWidth="1"/>
    <col min="5663" max="5888" width="8.83984375" style="139"/>
    <col min="5889" max="5889" width="9.89453125" style="139" customWidth="1"/>
    <col min="5890" max="5890" width="8.9453125" style="139" bestFit="1" customWidth="1"/>
    <col min="5891" max="5891" width="8.83984375" style="139"/>
    <col min="5892" max="5918" width="8.20703125" style="139" customWidth="1"/>
    <col min="5919" max="6144" width="8.83984375" style="139"/>
    <col min="6145" max="6145" width="9.89453125" style="139" customWidth="1"/>
    <col min="6146" max="6146" width="8.9453125" style="139" bestFit="1" customWidth="1"/>
    <col min="6147" max="6147" width="8.83984375" style="139"/>
    <col min="6148" max="6174" width="8.20703125" style="139" customWidth="1"/>
    <col min="6175" max="6400" width="8.83984375" style="139"/>
    <col min="6401" max="6401" width="9.89453125" style="139" customWidth="1"/>
    <col min="6402" max="6402" width="8.9453125" style="139" bestFit="1" customWidth="1"/>
    <col min="6403" max="6403" width="8.83984375" style="139"/>
    <col min="6404" max="6430" width="8.20703125" style="139" customWidth="1"/>
    <col min="6431" max="6656" width="8.83984375" style="139"/>
    <col min="6657" max="6657" width="9.89453125" style="139" customWidth="1"/>
    <col min="6658" max="6658" width="8.9453125" style="139" bestFit="1" customWidth="1"/>
    <col min="6659" max="6659" width="8.83984375" style="139"/>
    <col min="6660" max="6686" width="8.20703125" style="139" customWidth="1"/>
    <col min="6687" max="6912" width="8.83984375" style="139"/>
    <col min="6913" max="6913" width="9.89453125" style="139" customWidth="1"/>
    <col min="6914" max="6914" width="8.9453125" style="139" bestFit="1" customWidth="1"/>
    <col min="6915" max="6915" width="8.83984375" style="139"/>
    <col min="6916" max="6942" width="8.20703125" style="139" customWidth="1"/>
    <col min="6943" max="7168" width="8.83984375" style="139"/>
    <col min="7169" max="7169" width="9.89453125" style="139" customWidth="1"/>
    <col min="7170" max="7170" width="8.9453125" style="139" bestFit="1" customWidth="1"/>
    <col min="7171" max="7171" width="8.83984375" style="139"/>
    <col min="7172" max="7198" width="8.20703125" style="139" customWidth="1"/>
    <col min="7199" max="7424" width="8.83984375" style="139"/>
    <col min="7425" max="7425" width="9.89453125" style="139" customWidth="1"/>
    <col min="7426" max="7426" width="8.9453125" style="139" bestFit="1" customWidth="1"/>
    <col min="7427" max="7427" width="8.83984375" style="139"/>
    <col min="7428" max="7454" width="8.20703125" style="139" customWidth="1"/>
    <col min="7455" max="7680" width="8.83984375" style="139"/>
    <col min="7681" max="7681" width="9.89453125" style="139" customWidth="1"/>
    <col min="7682" max="7682" width="8.9453125" style="139" bestFit="1" customWidth="1"/>
    <col min="7683" max="7683" width="8.83984375" style="139"/>
    <col min="7684" max="7710" width="8.20703125" style="139" customWidth="1"/>
    <col min="7711" max="7936" width="8.83984375" style="139"/>
    <col min="7937" max="7937" width="9.89453125" style="139" customWidth="1"/>
    <col min="7938" max="7938" width="8.9453125" style="139" bestFit="1" customWidth="1"/>
    <col min="7939" max="7939" width="8.83984375" style="139"/>
    <col min="7940" max="7966" width="8.20703125" style="139" customWidth="1"/>
    <col min="7967" max="8192" width="8.83984375" style="139"/>
    <col min="8193" max="8193" width="9.89453125" style="139" customWidth="1"/>
    <col min="8194" max="8194" width="8.9453125" style="139" bestFit="1" customWidth="1"/>
    <col min="8195" max="8195" width="8.83984375" style="139"/>
    <col min="8196" max="8222" width="8.20703125" style="139" customWidth="1"/>
    <col min="8223" max="8448" width="8.83984375" style="139"/>
    <col min="8449" max="8449" width="9.89453125" style="139" customWidth="1"/>
    <col min="8450" max="8450" width="8.9453125" style="139" bestFit="1" customWidth="1"/>
    <col min="8451" max="8451" width="8.83984375" style="139"/>
    <col min="8452" max="8478" width="8.20703125" style="139" customWidth="1"/>
    <col min="8479" max="8704" width="8.83984375" style="139"/>
    <col min="8705" max="8705" width="9.89453125" style="139" customWidth="1"/>
    <col min="8706" max="8706" width="8.9453125" style="139" bestFit="1" customWidth="1"/>
    <col min="8707" max="8707" width="8.83984375" style="139"/>
    <col min="8708" max="8734" width="8.20703125" style="139" customWidth="1"/>
    <col min="8735" max="8960" width="8.83984375" style="139"/>
    <col min="8961" max="8961" width="9.89453125" style="139" customWidth="1"/>
    <col min="8962" max="8962" width="8.9453125" style="139" bestFit="1" customWidth="1"/>
    <col min="8963" max="8963" width="8.83984375" style="139"/>
    <col min="8964" max="8990" width="8.20703125" style="139" customWidth="1"/>
    <col min="8991" max="9216" width="8.83984375" style="139"/>
    <col min="9217" max="9217" width="9.89453125" style="139" customWidth="1"/>
    <col min="9218" max="9218" width="8.9453125" style="139" bestFit="1" customWidth="1"/>
    <col min="9219" max="9219" width="8.83984375" style="139"/>
    <col min="9220" max="9246" width="8.20703125" style="139" customWidth="1"/>
    <col min="9247" max="9472" width="8.83984375" style="139"/>
    <col min="9473" max="9473" width="9.89453125" style="139" customWidth="1"/>
    <col min="9474" max="9474" width="8.9453125" style="139" bestFit="1" customWidth="1"/>
    <col min="9475" max="9475" width="8.83984375" style="139"/>
    <col min="9476" max="9502" width="8.20703125" style="139" customWidth="1"/>
    <col min="9503" max="9728" width="8.83984375" style="139"/>
    <col min="9729" max="9729" width="9.89453125" style="139" customWidth="1"/>
    <col min="9730" max="9730" width="8.9453125" style="139" bestFit="1" customWidth="1"/>
    <col min="9731" max="9731" width="8.83984375" style="139"/>
    <col min="9732" max="9758" width="8.20703125" style="139" customWidth="1"/>
    <col min="9759" max="9984" width="8.83984375" style="139"/>
    <col min="9985" max="9985" width="9.89453125" style="139" customWidth="1"/>
    <col min="9986" max="9986" width="8.9453125" style="139" bestFit="1" customWidth="1"/>
    <col min="9987" max="9987" width="8.83984375" style="139"/>
    <col min="9988" max="10014" width="8.20703125" style="139" customWidth="1"/>
    <col min="10015" max="10240" width="8.83984375" style="139"/>
    <col min="10241" max="10241" width="9.89453125" style="139" customWidth="1"/>
    <col min="10242" max="10242" width="8.9453125" style="139" bestFit="1" customWidth="1"/>
    <col min="10243" max="10243" width="8.83984375" style="139"/>
    <col min="10244" max="10270" width="8.20703125" style="139" customWidth="1"/>
    <col min="10271" max="10496" width="8.83984375" style="139"/>
    <col min="10497" max="10497" width="9.89453125" style="139" customWidth="1"/>
    <col min="10498" max="10498" width="8.9453125" style="139" bestFit="1" customWidth="1"/>
    <col min="10499" max="10499" width="8.83984375" style="139"/>
    <col min="10500" max="10526" width="8.20703125" style="139" customWidth="1"/>
    <col min="10527" max="10752" width="8.83984375" style="139"/>
    <col min="10753" max="10753" width="9.89453125" style="139" customWidth="1"/>
    <col min="10754" max="10754" width="8.9453125" style="139" bestFit="1" customWidth="1"/>
    <col min="10755" max="10755" width="8.83984375" style="139"/>
    <col min="10756" max="10782" width="8.20703125" style="139" customWidth="1"/>
    <col min="10783" max="11008" width="8.83984375" style="139"/>
    <col min="11009" max="11009" width="9.89453125" style="139" customWidth="1"/>
    <col min="11010" max="11010" width="8.9453125" style="139" bestFit="1" customWidth="1"/>
    <col min="11011" max="11011" width="8.83984375" style="139"/>
    <col min="11012" max="11038" width="8.20703125" style="139" customWidth="1"/>
    <col min="11039" max="11264" width="8.83984375" style="139"/>
    <col min="11265" max="11265" width="9.89453125" style="139" customWidth="1"/>
    <col min="11266" max="11266" width="8.9453125" style="139" bestFit="1" customWidth="1"/>
    <col min="11267" max="11267" width="8.83984375" style="139"/>
    <col min="11268" max="11294" width="8.20703125" style="139" customWidth="1"/>
    <col min="11295" max="11520" width="8.83984375" style="139"/>
    <col min="11521" max="11521" width="9.89453125" style="139" customWidth="1"/>
    <col min="11522" max="11522" width="8.9453125" style="139" bestFit="1" customWidth="1"/>
    <col min="11523" max="11523" width="8.83984375" style="139"/>
    <col min="11524" max="11550" width="8.20703125" style="139" customWidth="1"/>
    <col min="11551" max="11776" width="8.83984375" style="139"/>
    <col min="11777" max="11777" width="9.89453125" style="139" customWidth="1"/>
    <col min="11778" max="11778" width="8.9453125" style="139" bestFit="1" customWidth="1"/>
    <col min="11779" max="11779" width="8.83984375" style="139"/>
    <col min="11780" max="11806" width="8.20703125" style="139" customWidth="1"/>
    <col min="11807" max="12032" width="8.83984375" style="139"/>
    <col min="12033" max="12033" width="9.89453125" style="139" customWidth="1"/>
    <col min="12034" max="12034" width="8.9453125" style="139" bestFit="1" customWidth="1"/>
    <col min="12035" max="12035" width="8.83984375" style="139"/>
    <col min="12036" max="12062" width="8.20703125" style="139" customWidth="1"/>
    <col min="12063" max="12288" width="8.83984375" style="139"/>
    <col min="12289" max="12289" width="9.89453125" style="139" customWidth="1"/>
    <col min="12290" max="12290" width="8.9453125" style="139" bestFit="1" customWidth="1"/>
    <col min="12291" max="12291" width="8.83984375" style="139"/>
    <col min="12292" max="12318" width="8.20703125" style="139" customWidth="1"/>
    <col min="12319" max="12544" width="8.83984375" style="139"/>
    <col min="12545" max="12545" width="9.89453125" style="139" customWidth="1"/>
    <col min="12546" max="12546" width="8.9453125" style="139" bestFit="1" customWidth="1"/>
    <col min="12547" max="12547" width="8.83984375" style="139"/>
    <col min="12548" max="12574" width="8.20703125" style="139" customWidth="1"/>
    <col min="12575" max="12800" width="8.83984375" style="139"/>
    <col min="12801" max="12801" width="9.89453125" style="139" customWidth="1"/>
    <col min="12802" max="12802" width="8.9453125" style="139" bestFit="1" customWidth="1"/>
    <col min="12803" max="12803" width="8.83984375" style="139"/>
    <col min="12804" max="12830" width="8.20703125" style="139" customWidth="1"/>
    <col min="12831" max="13056" width="8.83984375" style="139"/>
    <col min="13057" max="13057" width="9.89453125" style="139" customWidth="1"/>
    <col min="13058" max="13058" width="8.9453125" style="139" bestFit="1" customWidth="1"/>
    <col min="13059" max="13059" width="8.83984375" style="139"/>
    <col min="13060" max="13086" width="8.20703125" style="139" customWidth="1"/>
    <col min="13087" max="13312" width="8.83984375" style="139"/>
    <col min="13313" max="13313" width="9.89453125" style="139" customWidth="1"/>
    <col min="13314" max="13314" width="8.9453125" style="139" bestFit="1" customWidth="1"/>
    <col min="13315" max="13315" width="8.83984375" style="139"/>
    <col min="13316" max="13342" width="8.20703125" style="139" customWidth="1"/>
    <col min="13343" max="13568" width="8.83984375" style="139"/>
    <col min="13569" max="13569" width="9.89453125" style="139" customWidth="1"/>
    <col min="13570" max="13570" width="8.9453125" style="139" bestFit="1" customWidth="1"/>
    <col min="13571" max="13571" width="8.83984375" style="139"/>
    <col min="13572" max="13598" width="8.20703125" style="139" customWidth="1"/>
    <col min="13599" max="13824" width="8.83984375" style="139"/>
    <col min="13825" max="13825" width="9.89453125" style="139" customWidth="1"/>
    <col min="13826" max="13826" width="8.9453125" style="139" bestFit="1" customWidth="1"/>
    <col min="13827" max="13827" width="8.83984375" style="139"/>
    <col min="13828" max="13854" width="8.20703125" style="139" customWidth="1"/>
    <col min="13855" max="14080" width="8.83984375" style="139"/>
    <col min="14081" max="14081" width="9.89453125" style="139" customWidth="1"/>
    <col min="14082" max="14082" width="8.9453125" style="139" bestFit="1" customWidth="1"/>
    <col min="14083" max="14083" width="8.83984375" style="139"/>
    <col min="14084" max="14110" width="8.20703125" style="139" customWidth="1"/>
    <col min="14111" max="14336" width="8.83984375" style="139"/>
    <col min="14337" max="14337" width="9.89453125" style="139" customWidth="1"/>
    <col min="14338" max="14338" width="8.9453125" style="139" bestFit="1" customWidth="1"/>
    <col min="14339" max="14339" width="8.83984375" style="139"/>
    <col min="14340" max="14366" width="8.20703125" style="139" customWidth="1"/>
    <col min="14367" max="14592" width="8.83984375" style="139"/>
    <col min="14593" max="14593" width="9.89453125" style="139" customWidth="1"/>
    <col min="14594" max="14594" width="8.9453125" style="139" bestFit="1" customWidth="1"/>
    <col min="14595" max="14595" width="8.83984375" style="139"/>
    <col min="14596" max="14622" width="8.20703125" style="139" customWidth="1"/>
    <col min="14623" max="14848" width="8.83984375" style="139"/>
    <col min="14849" max="14849" width="9.89453125" style="139" customWidth="1"/>
    <col min="14850" max="14850" width="8.9453125" style="139" bestFit="1" customWidth="1"/>
    <col min="14851" max="14851" width="8.83984375" style="139"/>
    <col min="14852" max="14878" width="8.20703125" style="139" customWidth="1"/>
    <col min="14879" max="15104" width="8.83984375" style="139"/>
    <col min="15105" max="15105" width="9.89453125" style="139" customWidth="1"/>
    <col min="15106" max="15106" width="8.9453125" style="139" bestFit="1" customWidth="1"/>
    <col min="15107" max="15107" width="8.83984375" style="139"/>
    <col min="15108" max="15134" width="8.20703125" style="139" customWidth="1"/>
    <col min="15135" max="15360" width="8.83984375" style="139"/>
    <col min="15361" max="15361" width="9.89453125" style="139" customWidth="1"/>
    <col min="15362" max="15362" width="8.9453125" style="139" bestFit="1" customWidth="1"/>
    <col min="15363" max="15363" width="8.83984375" style="139"/>
    <col min="15364" max="15390" width="8.20703125" style="139" customWidth="1"/>
    <col min="15391" max="15616" width="8.83984375" style="139"/>
    <col min="15617" max="15617" width="9.89453125" style="139" customWidth="1"/>
    <col min="15618" max="15618" width="8.9453125" style="139" bestFit="1" customWidth="1"/>
    <col min="15619" max="15619" width="8.83984375" style="139"/>
    <col min="15620" max="15646" width="8.20703125" style="139" customWidth="1"/>
    <col min="15647" max="15872" width="8.83984375" style="139"/>
    <col min="15873" max="15873" width="9.89453125" style="139" customWidth="1"/>
    <col min="15874" max="15874" width="8.9453125" style="139" bestFit="1" customWidth="1"/>
    <col min="15875" max="15875" width="8.83984375" style="139"/>
    <col min="15876" max="15902" width="8.20703125" style="139" customWidth="1"/>
    <col min="15903" max="16128" width="8.83984375" style="139"/>
    <col min="16129" max="16129" width="9.89453125" style="139" customWidth="1"/>
    <col min="16130" max="16130" width="8.9453125" style="139" bestFit="1" customWidth="1"/>
    <col min="16131" max="16131" width="8.83984375" style="139"/>
    <col min="16132" max="16158" width="8.20703125" style="139" customWidth="1"/>
    <col min="16159" max="16384" width="8.83984375" style="139"/>
  </cols>
  <sheetData>
    <row r="1" spans="1:26" ht="35.4" customHeight="1" thickBot="1">
      <c r="A1" s="846"/>
      <c r="B1" s="847"/>
      <c r="C1" s="850" t="s">
        <v>821</v>
      </c>
      <c r="D1" s="851"/>
      <c r="E1" s="851"/>
      <c r="F1" s="851"/>
      <c r="G1" s="851"/>
      <c r="H1" s="851"/>
      <c r="I1" s="851"/>
      <c r="J1" s="851"/>
      <c r="K1" s="851"/>
      <c r="L1" s="851"/>
      <c r="M1" s="851"/>
      <c r="N1" s="851"/>
      <c r="O1" s="851"/>
      <c r="P1" s="851"/>
      <c r="Q1" s="851"/>
      <c r="R1" s="851"/>
      <c r="S1" s="851"/>
      <c r="T1" s="851"/>
      <c r="U1" s="851"/>
      <c r="V1" s="851"/>
      <c r="W1" s="852"/>
      <c r="X1" s="797" t="s">
        <v>799</v>
      </c>
      <c r="Y1" s="798"/>
      <c r="Z1" s="798"/>
    </row>
    <row r="2" spans="1:26" ht="35.4" customHeight="1" thickBot="1">
      <c r="A2" s="848"/>
      <c r="B2" s="849"/>
      <c r="C2" s="850" t="s">
        <v>798</v>
      </c>
      <c r="D2" s="851"/>
      <c r="E2" s="851"/>
      <c r="F2" s="851"/>
      <c r="G2" s="851"/>
      <c r="H2" s="851"/>
      <c r="I2" s="851"/>
      <c r="J2" s="851"/>
      <c r="K2" s="851"/>
      <c r="L2" s="851"/>
      <c r="M2" s="851"/>
      <c r="N2" s="851"/>
      <c r="O2" s="851"/>
      <c r="P2" s="851"/>
      <c r="Q2" s="851"/>
      <c r="R2" s="851"/>
      <c r="S2" s="851"/>
      <c r="T2" s="851"/>
      <c r="U2" s="851"/>
      <c r="V2" s="851"/>
      <c r="W2" s="852"/>
      <c r="X2" s="798"/>
      <c r="Y2" s="798"/>
      <c r="Z2" s="798"/>
    </row>
    <row r="3" spans="1:26" ht="24" customHeight="1">
      <c r="A3" s="855" t="s">
        <v>58</v>
      </c>
      <c r="B3" s="841"/>
      <c r="C3" s="856" t="s">
        <v>796</v>
      </c>
      <c r="D3" s="857"/>
      <c r="E3" s="858"/>
      <c r="F3" s="841" t="s">
        <v>820</v>
      </c>
      <c r="G3" s="841"/>
      <c r="H3" s="841"/>
      <c r="I3" s="841" t="s">
        <v>794</v>
      </c>
      <c r="J3" s="841"/>
      <c r="K3" s="841" t="s">
        <v>819</v>
      </c>
      <c r="L3" s="841"/>
      <c r="M3" s="841"/>
      <c r="N3" s="841">
        <v>1E-3</v>
      </c>
      <c r="O3" s="841"/>
      <c r="P3" s="841" t="s">
        <v>818</v>
      </c>
      <c r="Q3" s="841"/>
      <c r="R3" s="841"/>
      <c r="S3" s="842">
        <v>25</v>
      </c>
      <c r="T3" s="843"/>
      <c r="U3" s="844"/>
      <c r="V3" s="841" t="s">
        <v>71</v>
      </c>
      <c r="W3" s="841"/>
      <c r="X3" s="853" t="s">
        <v>786</v>
      </c>
      <c r="Y3" s="853"/>
      <c r="Z3" s="854"/>
    </row>
    <row r="4" spans="1:26" ht="24" customHeight="1">
      <c r="A4" s="855" t="s">
        <v>817</v>
      </c>
      <c r="B4" s="841"/>
      <c r="C4" s="841">
        <v>1368082</v>
      </c>
      <c r="D4" s="841"/>
      <c r="E4" s="841"/>
      <c r="F4" s="841" t="s">
        <v>816</v>
      </c>
      <c r="G4" s="841"/>
      <c r="H4" s="841"/>
      <c r="I4" s="841" t="s">
        <v>815</v>
      </c>
      <c r="J4" s="841"/>
      <c r="K4" s="841" t="s">
        <v>814</v>
      </c>
      <c r="L4" s="841"/>
      <c r="M4" s="841"/>
      <c r="N4" s="841" t="s">
        <v>787</v>
      </c>
      <c r="O4" s="841"/>
      <c r="P4" s="841" t="s">
        <v>813</v>
      </c>
      <c r="Q4" s="841"/>
      <c r="R4" s="841"/>
      <c r="S4" s="842" t="s">
        <v>782</v>
      </c>
      <c r="T4" s="843"/>
      <c r="U4" s="844"/>
      <c r="V4" s="845" t="s">
        <v>812</v>
      </c>
      <c r="W4" s="845"/>
      <c r="X4" s="837" t="s">
        <v>811</v>
      </c>
      <c r="Y4" s="837"/>
      <c r="Z4" s="838"/>
    </row>
    <row r="5" spans="1:26" ht="24" customHeight="1">
      <c r="A5" s="185"/>
      <c r="F5" s="261"/>
      <c r="O5" s="261"/>
      <c r="P5" s="261"/>
      <c r="Q5" s="261"/>
      <c r="R5" s="261"/>
      <c r="S5" s="261"/>
      <c r="T5" s="261"/>
      <c r="U5" s="261"/>
      <c r="V5" s="261"/>
      <c r="W5" s="261"/>
      <c r="X5" s="261"/>
      <c r="Y5" s="261"/>
      <c r="Z5" s="260"/>
    </row>
    <row r="6" spans="1:26" ht="15" customHeight="1">
      <c r="A6" s="259" t="s">
        <v>810</v>
      </c>
      <c r="B6" s="255">
        <v>1</v>
      </c>
      <c r="C6" s="255">
        <v>2</v>
      </c>
      <c r="D6" s="255">
        <v>3</v>
      </c>
      <c r="E6" s="255">
        <v>4</v>
      </c>
      <c r="F6" s="255">
        <v>5</v>
      </c>
      <c r="G6" s="255">
        <v>6</v>
      </c>
      <c r="H6" s="255">
        <v>7</v>
      </c>
      <c r="I6" s="255">
        <v>8</v>
      </c>
      <c r="J6" s="255">
        <v>9</v>
      </c>
      <c r="K6" s="255">
        <v>10</v>
      </c>
      <c r="L6" s="255">
        <v>11</v>
      </c>
      <c r="M6" s="255">
        <v>12</v>
      </c>
      <c r="N6" s="255">
        <v>13</v>
      </c>
      <c r="O6" s="255">
        <v>14</v>
      </c>
      <c r="P6" s="255">
        <v>15</v>
      </c>
      <c r="Q6" s="255">
        <v>16</v>
      </c>
      <c r="R6" s="255">
        <v>17</v>
      </c>
      <c r="S6" s="255">
        <v>18</v>
      </c>
      <c r="T6" s="255">
        <v>19</v>
      </c>
      <c r="U6" s="255">
        <v>20</v>
      </c>
      <c r="V6" s="255">
        <v>21</v>
      </c>
      <c r="W6" s="255">
        <v>22</v>
      </c>
      <c r="X6" s="255">
        <v>23</v>
      </c>
      <c r="Y6" s="255">
        <v>24</v>
      </c>
      <c r="Z6" s="254">
        <v>25</v>
      </c>
    </row>
    <row r="7" spans="1:26" ht="15" customHeight="1">
      <c r="A7" s="259" t="s">
        <v>809</v>
      </c>
      <c r="B7" s="258">
        <v>75.861999999999995</v>
      </c>
      <c r="C7" s="258">
        <v>75.75</v>
      </c>
      <c r="D7" s="258">
        <v>75.757999999999996</v>
      </c>
      <c r="E7" s="258">
        <v>75.894999999999996</v>
      </c>
      <c r="F7" s="258">
        <v>75.882000000000005</v>
      </c>
      <c r="G7" s="258">
        <v>75.789000000000001</v>
      </c>
      <c r="H7" s="258">
        <v>75.894000000000005</v>
      </c>
      <c r="I7" s="258">
        <v>75.897999999999996</v>
      </c>
      <c r="J7" s="258">
        <v>75.787000000000006</v>
      </c>
      <c r="K7" s="258">
        <v>75.858999999999995</v>
      </c>
      <c r="L7" s="258">
        <v>75.754999999999995</v>
      </c>
      <c r="M7" s="258">
        <v>75.858000000000004</v>
      </c>
      <c r="N7" s="258">
        <v>75.855000000000004</v>
      </c>
      <c r="O7" s="258">
        <v>75.902000000000001</v>
      </c>
      <c r="P7" s="258">
        <v>75.784999999999997</v>
      </c>
      <c r="Q7" s="258">
        <v>75.853999999999999</v>
      </c>
      <c r="R7" s="258">
        <v>75.861999999999995</v>
      </c>
      <c r="S7" s="258">
        <v>75.900000000000006</v>
      </c>
      <c r="T7" s="258">
        <v>75.89</v>
      </c>
      <c r="U7" s="258">
        <v>75.757999999999996</v>
      </c>
      <c r="V7" s="258">
        <v>75.875</v>
      </c>
      <c r="W7" s="258">
        <v>75.754999999999995</v>
      </c>
      <c r="X7" s="258">
        <v>75.843999999999994</v>
      </c>
      <c r="Y7" s="258">
        <v>75.903999999999996</v>
      </c>
      <c r="Z7" s="257">
        <v>75.875</v>
      </c>
    </row>
    <row r="8" spans="1:26" ht="15" customHeight="1">
      <c r="A8" s="259" t="s">
        <v>808</v>
      </c>
      <c r="B8" s="258">
        <v>76</v>
      </c>
      <c r="C8" s="258">
        <v>76</v>
      </c>
      <c r="D8" s="258">
        <v>76</v>
      </c>
      <c r="E8" s="258">
        <v>76</v>
      </c>
      <c r="F8" s="258">
        <v>76</v>
      </c>
      <c r="G8" s="258">
        <v>76</v>
      </c>
      <c r="H8" s="258">
        <v>76</v>
      </c>
      <c r="I8" s="258">
        <v>76</v>
      </c>
      <c r="J8" s="258">
        <v>76</v>
      </c>
      <c r="K8" s="258">
        <v>76</v>
      </c>
      <c r="L8" s="258">
        <v>76</v>
      </c>
      <c r="M8" s="258">
        <v>76</v>
      </c>
      <c r="N8" s="258">
        <v>76</v>
      </c>
      <c r="O8" s="258">
        <v>76</v>
      </c>
      <c r="P8" s="258">
        <v>76</v>
      </c>
      <c r="Q8" s="258">
        <v>76</v>
      </c>
      <c r="R8" s="258">
        <v>76</v>
      </c>
      <c r="S8" s="258">
        <v>76</v>
      </c>
      <c r="T8" s="258">
        <v>76</v>
      </c>
      <c r="U8" s="258">
        <v>76</v>
      </c>
      <c r="V8" s="258">
        <v>76</v>
      </c>
      <c r="W8" s="258">
        <v>76</v>
      </c>
      <c r="X8" s="258">
        <v>76</v>
      </c>
      <c r="Y8" s="258">
        <v>76</v>
      </c>
      <c r="Z8" s="257">
        <v>76</v>
      </c>
    </row>
    <row r="9" spans="1:26" ht="15" customHeight="1">
      <c r="A9" s="259" t="s">
        <v>807</v>
      </c>
      <c r="B9" s="258">
        <v>75.95</v>
      </c>
      <c r="C9" s="258">
        <v>75.95</v>
      </c>
      <c r="D9" s="258">
        <v>75.95</v>
      </c>
      <c r="E9" s="258">
        <v>75.95</v>
      </c>
      <c r="F9" s="258">
        <v>75.95</v>
      </c>
      <c r="G9" s="258">
        <v>75.95</v>
      </c>
      <c r="H9" s="258">
        <v>75.95</v>
      </c>
      <c r="I9" s="258">
        <v>75.95</v>
      </c>
      <c r="J9" s="258">
        <v>75.95</v>
      </c>
      <c r="K9" s="258">
        <v>75.95</v>
      </c>
      <c r="L9" s="258">
        <v>75.95</v>
      </c>
      <c r="M9" s="258">
        <v>75.95</v>
      </c>
      <c r="N9" s="258">
        <v>75.95</v>
      </c>
      <c r="O9" s="258">
        <v>75.95</v>
      </c>
      <c r="P9" s="258">
        <v>75.95</v>
      </c>
      <c r="Q9" s="258">
        <v>75.95</v>
      </c>
      <c r="R9" s="258">
        <v>75.95</v>
      </c>
      <c r="S9" s="258">
        <v>75.95</v>
      </c>
      <c r="T9" s="258">
        <v>75.95</v>
      </c>
      <c r="U9" s="258">
        <v>75.95</v>
      </c>
      <c r="V9" s="258">
        <v>75.95</v>
      </c>
      <c r="W9" s="258">
        <v>75.95</v>
      </c>
      <c r="X9" s="258">
        <v>75.95</v>
      </c>
      <c r="Y9" s="258">
        <v>75.95</v>
      </c>
      <c r="Z9" s="257">
        <v>75.95</v>
      </c>
    </row>
    <row r="10" spans="1:26" ht="15" customHeight="1">
      <c r="A10" s="259" t="s">
        <v>806</v>
      </c>
      <c r="B10" s="258">
        <v>75.644999999999996</v>
      </c>
      <c r="C10" s="258">
        <v>75.644999999999996</v>
      </c>
      <c r="D10" s="258">
        <v>75.644999999999996</v>
      </c>
      <c r="E10" s="258">
        <v>75.644999999999996</v>
      </c>
      <c r="F10" s="258">
        <v>75.644999999999996</v>
      </c>
      <c r="G10" s="258">
        <v>75.644999999999996</v>
      </c>
      <c r="H10" s="258">
        <v>75.644999999999996</v>
      </c>
      <c r="I10" s="258">
        <v>75.644999999999996</v>
      </c>
      <c r="J10" s="258">
        <v>75.644999999999996</v>
      </c>
      <c r="K10" s="258">
        <v>75.644999999999996</v>
      </c>
      <c r="L10" s="258">
        <v>75.644999999999996</v>
      </c>
      <c r="M10" s="258">
        <v>75.644999999999996</v>
      </c>
      <c r="N10" s="258">
        <v>75.644999999999996</v>
      </c>
      <c r="O10" s="258">
        <v>75.644999999999996</v>
      </c>
      <c r="P10" s="258">
        <v>75.644999999999996</v>
      </c>
      <c r="Q10" s="258">
        <v>75.644999999999996</v>
      </c>
      <c r="R10" s="258">
        <v>75.644999999999996</v>
      </c>
      <c r="S10" s="258">
        <v>75.644999999999996</v>
      </c>
      <c r="T10" s="258">
        <v>75.644999999999996</v>
      </c>
      <c r="U10" s="258">
        <v>75.644999999999996</v>
      </c>
      <c r="V10" s="258">
        <v>75.644999999999996</v>
      </c>
      <c r="W10" s="258">
        <v>75.644999999999996</v>
      </c>
      <c r="X10" s="258">
        <v>75.644999999999996</v>
      </c>
      <c r="Y10" s="258">
        <v>75.644999999999996</v>
      </c>
      <c r="Z10" s="257">
        <v>75.644999999999996</v>
      </c>
    </row>
    <row r="11" spans="1:26" ht="15" customHeight="1">
      <c r="A11" s="259" t="s">
        <v>805</v>
      </c>
      <c r="B11" s="258">
        <v>75.7</v>
      </c>
      <c r="C11" s="258">
        <v>75.7</v>
      </c>
      <c r="D11" s="258">
        <v>75.7</v>
      </c>
      <c r="E11" s="258">
        <v>75.7</v>
      </c>
      <c r="F11" s="258">
        <v>75.7</v>
      </c>
      <c r="G11" s="258">
        <v>75.7</v>
      </c>
      <c r="H11" s="258">
        <v>75.7</v>
      </c>
      <c r="I11" s="258">
        <v>75.7</v>
      </c>
      <c r="J11" s="258">
        <v>75.7</v>
      </c>
      <c r="K11" s="258">
        <v>75.7</v>
      </c>
      <c r="L11" s="258">
        <v>75.7</v>
      </c>
      <c r="M11" s="258">
        <v>75.7</v>
      </c>
      <c r="N11" s="258">
        <v>75.7</v>
      </c>
      <c r="O11" s="258">
        <v>75.7</v>
      </c>
      <c r="P11" s="258">
        <v>75.7</v>
      </c>
      <c r="Q11" s="258">
        <v>75.7</v>
      </c>
      <c r="R11" s="258">
        <v>75.7</v>
      </c>
      <c r="S11" s="258">
        <v>75.7</v>
      </c>
      <c r="T11" s="258">
        <v>75.7</v>
      </c>
      <c r="U11" s="258">
        <v>75.7</v>
      </c>
      <c r="V11" s="258">
        <v>75.7</v>
      </c>
      <c r="W11" s="258">
        <v>75.7</v>
      </c>
      <c r="X11" s="258">
        <v>75.7</v>
      </c>
      <c r="Y11" s="258">
        <v>75.7</v>
      </c>
      <c r="Z11" s="257">
        <v>75.7</v>
      </c>
    </row>
    <row r="12" spans="1:26" ht="15" customHeight="1">
      <c r="A12" s="256" t="s">
        <v>804</v>
      </c>
      <c r="B12" s="255">
        <f t="shared" ref="B12:Z12" si="0">(B8+B10)/2</f>
        <v>75.822499999999991</v>
      </c>
      <c r="C12" s="255">
        <f t="shared" si="0"/>
        <v>75.822499999999991</v>
      </c>
      <c r="D12" s="255">
        <f t="shared" si="0"/>
        <v>75.822499999999991</v>
      </c>
      <c r="E12" s="255">
        <f t="shared" si="0"/>
        <v>75.822499999999991</v>
      </c>
      <c r="F12" s="255">
        <f t="shared" si="0"/>
        <v>75.822499999999991</v>
      </c>
      <c r="G12" s="255">
        <f t="shared" si="0"/>
        <v>75.822499999999991</v>
      </c>
      <c r="H12" s="255">
        <f t="shared" si="0"/>
        <v>75.822499999999991</v>
      </c>
      <c r="I12" s="255">
        <f t="shared" si="0"/>
        <v>75.822499999999991</v>
      </c>
      <c r="J12" s="255">
        <f t="shared" si="0"/>
        <v>75.822499999999991</v>
      </c>
      <c r="K12" s="255">
        <f t="shared" si="0"/>
        <v>75.822499999999991</v>
      </c>
      <c r="L12" s="255">
        <f t="shared" si="0"/>
        <v>75.822499999999991</v>
      </c>
      <c r="M12" s="255">
        <f t="shared" si="0"/>
        <v>75.822499999999991</v>
      </c>
      <c r="N12" s="255">
        <f t="shared" si="0"/>
        <v>75.822499999999991</v>
      </c>
      <c r="O12" s="255">
        <f t="shared" si="0"/>
        <v>75.822499999999991</v>
      </c>
      <c r="P12" s="255">
        <f t="shared" si="0"/>
        <v>75.822499999999991</v>
      </c>
      <c r="Q12" s="255">
        <f t="shared" si="0"/>
        <v>75.822499999999991</v>
      </c>
      <c r="R12" s="255">
        <f t="shared" si="0"/>
        <v>75.822499999999991</v>
      </c>
      <c r="S12" s="255">
        <f t="shared" si="0"/>
        <v>75.822499999999991</v>
      </c>
      <c r="T12" s="255">
        <f t="shared" si="0"/>
        <v>75.822499999999991</v>
      </c>
      <c r="U12" s="255">
        <f t="shared" si="0"/>
        <v>75.822499999999991</v>
      </c>
      <c r="V12" s="255">
        <f t="shared" si="0"/>
        <v>75.822499999999991</v>
      </c>
      <c r="W12" s="255">
        <f t="shared" si="0"/>
        <v>75.822499999999991</v>
      </c>
      <c r="X12" s="255">
        <f t="shared" si="0"/>
        <v>75.822499999999991</v>
      </c>
      <c r="Y12" s="255">
        <f t="shared" si="0"/>
        <v>75.822499999999991</v>
      </c>
      <c r="Z12" s="254">
        <f t="shared" si="0"/>
        <v>75.822499999999991</v>
      </c>
    </row>
    <row r="13" spans="1:26" ht="15" customHeight="1">
      <c r="A13" s="185"/>
      <c r="Z13" s="250"/>
    </row>
    <row r="14" spans="1:26" ht="15" customHeight="1">
      <c r="A14" s="162"/>
      <c r="B14" s="161"/>
      <c r="C14" s="160"/>
      <c r="Z14" s="250"/>
    </row>
    <row r="15" spans="1:26" ht="15" customHeight="1">
      <c r="A15" s="185"/>
      <c r="B15" s="139" t="s">
        <v>803</v>
      </c>
      <c r="C15" s="253">
        <v>1.0720000000000001</v>
      </c>
      <c r="Z15" s="250"/>
    </row>
    <row r="16" spans="1:26" ht="15" customHeight="1">
      <c r="A16" s="185"/>
      <c r="B16" s="139" t="s">
        <v>802</v>
      </c>
      <c r="C16" s="253">
        <v>0.95369999999999999</v>
      </c>
      <c r="D16" s="161"/>
      <c r="Z16" s="250"/>
    </row>
    <row r="17" spans="1:26" ht="15" customHeight="1">
      <c r="A17" s="185"/>
      <c r="C17" s="161"/>
      <c r="D17" s="161"/>
      <c r="Z17" s="250"/>
    </row>
    <row r="18" spans="1:26" ht="15" customHeight="1">
      <c r="A18" s="252"/>
      <c r="C18" s="839"/>
      <c r="D18" s="839"/>
      <c r="Z18" s="250"/>
    </row>
    <row r="19" spans="1:26" ht="15" customHeight="1">
      <c r="A19" s="252"/>
      <c r="B19" s="181"/>
      <c r="C19" s="840"/>
      <c r="D19" s="791"/>
      <c r="Z19" s="250"/>
    </row>
    <row r="20" spans="1:26" ht="15" customHeight="1">
      <c r="A20" s="252"/>
      <c r="B20" s="140"/>
      <c r="C20" s="839"/>
      <c r="D20" s="839"/>
      <c r="Z20" s="250"/>
    </row>
    <row r="21" spans="1:26" ht="15" customHeight="1">
      <c r="A21" s="252"/>
      <c r="C21" s="840"/>
      <c r="D21" s="840"/>
      <c r="Z21" s="250"/>
    </row>
    <row r="22" spans="1:26" ht="15" customHeight="1">
      <c r="A22" s="185"/>
      <c r="Z22" s="250"/>
    </row>
    <row r="23" spans="1:26" ht="15" customHeight="1">
      <c r="A23" s="185"/>
      <c r="Z23" s="250"/>
    </row>
    <row r="24" spans="1:26" ht="15" customHeight="1">
      <c r="A24" s="185"/>
      <c r="Z24" s="250"/>
    </row>
    <row r="25" spans="1:26" ht="15" customHeight="1">
      <c r="A25" s="185"/>
      <c r="Z25" s="250"/>
    </row>
    <row r="26" spans="1:26" ht="15" customHeight="1">
      <c r="A26" s="185"/>
      <c r="Z26" s="250"/>
    </row>
    <row r="27" spans="1:26" ht="15" customHeight="1">
      <c r="A27" s="185"/>
      <c r="Z27" s="250"/>
    </row>
    <row r="28" spans="1:26" ht="15" customHeight="1">
      <c r="A28" s="185"/>
      <c r="Z28" s="250"/>
    </row>
    <row r="29" spans="1:26" ht="15" customHeight="1">
      <c r="A29" s="185"/>
      <c r="Z29" s="250"/>
    </row>
    <row r="30" spans="1:26" ht="15" customHeight="1">
      <c r="A30" s="185"/>
      <c r="Z30" s="250"/>
    </row>
    <row r="31" spans="1:26" ht="15" customHeight="1">
      <c r="A31" s="185"/>
      <c r="Z31" s="250"/>
    </row>
    <row r="32" spans="1:26" ht="15" customHeight="1">
      <c r="A32" s="185"/>
      <c r="Z32" s="250"/>
    </row>
    <row r="33" spans="1:26" ht="15" customHeight="1">
      <c r="A33" s="185"/>
      <c r="Z33" s="250"/>
    </row>
    <row r="34" spans="1:26" ht="15" customHeight="1">
      <c r="A34" s="185"/>
      <c r="D34" s="139" t="s">
        <v>801</v>
      </c>
      <c r="Z34" s="250"/>
    </row>
    <row r="35" spans="1:26" ht="15" customHeight="1">
      <c r="A35" s="185"/>
      <c r="Z35" s="250"/>
    </row>
    <row r="36" spans="1:26" ht="24.9" customHeight="1">
      <c r="A36" s="251"/>
      <c r="B36" s="160"/>
      <c r="C36" s="160"/>
      <c r="Z36" s="250"/>
    </row>
    <row r="37" spans="1:26">
      <c r="A37" s="185"/>
      <c r="Z37" s="250"/>
    </row>
    <row r="38" spans="1:26">
      <c r="A38" s="185"/>
      <c r="Z38" s="250"/>
    </row>
    <row r="39" spans="1:26">
      <c r="A39" s="185"/>
      <c r="Z39" s="250"/>
    </row>
    <row r="40" spans="1:26" ht="94.5" customHeight="1" thickBot="1">
      <c r="A40" s="249"/>
      <c r="B40" s="248"/>
      <c r="C40" s="248"/>
      <c r="D40" s="248"/>
      <c r="E40" s="248"/>
      <c r="F40" s="248"/>
      <c r="G40" s="248"/>
      <c r="H40" s="248"/>
      <c r="I40" s="248"/>
      <c r="J40" s="248"/>
      <c r="K40" s="248"/>
      <c r="L40" s="248"/>
      <c r="M40" s="248"/>
      <c r="N40" s="248"/>
      <c r="O40" s="248"/>
      <c r="P40" s="248" t="s">
        <v>713</v>
      </c>
      <c r="Q40" s="248"/>
      <c r="R40" s="248"/>
      <c r="S40" s="248"/>
      <c r="T40" s="248"/>
      <c r="U40" s="248"/>
      <c r="V40" s="248"/>
      <c r="W40" s="248"/>
      <c r="X40" s="248"/>
      <c r="Y40" s="248"/>
      <c r="Z40" s="247"/>
    </row>
  </sheetData>
  <mergeCells count="28">
    <mergeCell ref="A4:B4"/>
    <mergeCell ref="C4:E4"/>
    <mergeCell ref="F4:H4"/>
    <mergeCell ref="I4:J4"/>
    <mergeCell ref="K4:M4"/>
    <mergeCell ref="A1:B2"/>
    <mergeCell ref="C1:W1"/>
    <mergeCell ref="X1:Z2"/>
    <mergeCell ref="C2:W2"/>
    <mergeCell ref="X3:Z3"/>
    <mergeCell ref="A3:B3"/>
    <mergeCell ref="C3:E3"/>
    <mergeCell ref="F3:H3"/>
    <mergeCell ref="I3:J3"/>
    <mergeCell ref="K3:M3"/>
    <mergeCell ref="N3:O3"/>
    <mergeCell ref="P3:R3"/>
    <mergeCell ref="S3:U3"/>
    <mergeCell ref="V3:W3"/>
    <mergeCell ref="X4:Z4"/>
    <mergeCell ref="C18:D18"/>
    <mergeCell ref="C19:D19"/>
    <mergeCell ref="C20:D20"/>
    <mergeCell ref="C21:D21"/>
    <mergeCell ref="N4:O4"/>
    <mergeCell ref="P4:R4"/>
    <mergeCell ref="S4:U4"/>
    <mergeCell ref="V4:W4"/>
  </mergeCells>
  <printOptions horizontalCentered="1"/>
  <pageMargins left="0" right="0" top="0.74803149606299202" bottom="0.74803149606299202" header="0.31496062992126" footer="0.31496062992126"/>
  <pageSetup paperSize="9" scale="64" orientation="landscape" r:id="rId1"/>
  <headerFooter>
    <oddFooter>&amp;LPPAP Documents NBL 1170750-RAW-Rev H&amp;R&amp;P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F7D9-0FDF-41BF-B96F-1C7B5C85F953}">
  <sheetPr>
    <tabColor rgb="FF92D050"/>
    <pageSetUpPr fitToPage="1"/>
  </sheetPr>
  <dimension ref="A1:N47"/>
  <sheetViews>
    <sheetView topLeftCell="A20" workbookViewId="0">
      <selection sqref="A1:N3"/>
    </sheetView>
  </sheetViews>
  <sheetFormatPr defaultRowHeight="14.4"/>
  <sheetData>
    <row r="1" spans="1:14" ht="15.3">
      <c r="A1" s="859"/>
      <c r="B1" s="861" t="s">
        <v>131</v>
      </c>
      <c r="C1" s="861"/>
      <c r="D1" s="863" t="s">
        <v>132</v>
      </c>
      <c r="E1" s="863"/>
      <c r="F1" s="863"/>
      <c r="G1" s="863"/>
      <c r="H1" s="863"/>
      <c r="I1" s="863"/>
      <c r="J1" s="863"/>
      <c r="K1" s="590" t="s">
        <v>1019</v>
      </c>
      <c r="L1" s="590"/>
      <c r="M1" s="590"/>
      <c r="N1" s="591"/>
    </row>
    <row r="2" spans="1:14">
      <c r="A2" s="860"/>
      <c r="B2" s="862"/>
      <c r="C2" s="862"/>
      <c r="D2" s="864" t="s">
        <v>1018</v>
      </c>
      <c r="E2" s="864"/>
      <c r="F2" s="864"/>
      <c r="G2" s="864"/>
      <c r="H2" s="864"/>
      <c r="I2" s="864"/>
      <c r="J2" s="864"/>
      <c r="K2" s="592"/>
      <c r="L2" s="592"/>
      <c r="M2" s="592"/>
      <c r="N2" s="593"/>
    </row>
    <row r="3" spans="1:14">
      <c r="A3" s="860"/>
      <c r="B3" s="862"/>
      <c r="C3" s="862"/>
      <c r="D3" s="864"/>
      <c r="E3" s="864"/>
      <c r="F3" s="864"/>
      <c r="G3" s="864"/>
      <c r="H3" s="864"/>
      <c r="I3" s="864"/>
      <c r="J3" s="864"/>
      <c r="K3" s="592"/>
      <c r="L3" s="592"/>
      <c r="M3" s="592"/>
      <c r="N3" s="593"/>
    </row>
    <row r="4" spans="1:14" s="5" customFormat="1" ht="21.3" customHeight="1">
      <c r="A4" s="695" t="s">
        <v>1003</v>
      </c>
      <c r="B4" s="539"/>
      <c r="C4" s="539"/>
      <c r="D4" s="539"/>
      <c r="E4" s="601"/>
      <c r="F4" s="601"/>
      <c r="G4" s="601"/>
      <c r="H4" s="539" t="s">
        <v>57</v>
      </c>
      <c r="I4" s="539"/>
      <c r="J4" s="539"/>
      <c r="K4" s="539"/>
      <c r="L4" s="601"/>
      <c r="M4" s="601"/>
      <c r="N4" s="865"/>
    </row>
    <row r="5" spans="1:14" s="5" customFormat="1" ht="21.3" customHeight="1">
      <c r="A5" s="695" t="s">
        <v>1004</v>
      </c>
      <c r="B5" s="539"/>
      <c r="C5" s="539"/>
      <c r="D5" s="539"/>
      <c r="E5" s="601"/>
      <c r="F5" s="601"/>
      <c r="G5" s="601"/>
      <c r="H5" s="539" t="s">
        <v>1011</v>
      </c>
      <c r="I5" s="539"/>
      <c r="J5" s="539"/>
      <c r="K5" s="539"/>
      <c r="L5" s="601"/>
      <c r="M5" s="601"/>
      <c r="N5" s="865"/>
    </row>
    <row r="6" spans="1:14" s="5" customFormat="1" ht="21.3" customHeight="1">
      <c r="A6" s="695" t="s">
        <v>1005</v>
      </c>
      <c r="B6" s="539"/>
      <c r="C6" s="539"/>
      <c r="D6" s="539"/>
      <c r="E6" s="601"/>
      <c r="F6" s="601"/>
      <c r="G6" s="601"/>
      <c r="H6" s="539" t="s">
        <v>1012</v>
      </c>
      <c r="I6" s="539"/>
      <c r="J6" s="539"/>
      <c r="K6" s="539"/>
      <c r="L6" s="601"/>
      <c r="M6" s="601"/>
      <c r="N6" s="865"/>
    </row>
    <row r="7" spans="1:14" s="5" customFormat="1" ht="21.3" customHeight="1">
      <c r="A7" s="695" t="s">
        <v>1006</v>
      </c>
      <c r="B7" s="539"/>
      <c r="C7" s="539"/>
      <c r="D7" s="539"/>
      <c r="E7" s="601"/>
      <c r="F7" s="601"/>
      <c r="G7" s="601"/>
      <c r="H7" s="539" t="s">
        <v>1013</v>
      </c>
      <c r="I7" s="539"/>
      <c r="J7" s="539"/>
      <c r="K7" s="539"/>
      <c r="L7" s="601"/>
      <c r="M7" s="601"/>
      <c r="N7" s="865"/>
    </row>
    <row r="8" spans="1:14" s="5" customFormat="1" ht="21.3" customHeight="1">
      <c r="A8" s="695" t="s">
        <v>1007</v>
      </c>
      <c r="B8" s="539"/>
      <c r="C8" s="539"/>
      <c r="D8" s="539"/>
      <c r="E8" s="601"/>
      <c r="F8" s="601"/>
      <c r="G8" s="601"/>
      <c r="H8" s="539" t="s">
        <v>1014</v>
      </c>
      <c r="I8" s="539"/>
      <c r="J8" s="539"/>
      <c r="K8" s="539"/>
      <c r="L8" s="601"/>
      <c r="M8" s="601"/>
      <c r="N8" s="865"/>
    </row>
    <row r="9" spans="1:14" s="5" customFormat="1" ht="21.3" customHeight="1">
      <c r="A9" s="695" t="s">
        <v>1008</v>
      </c>
      <c r="B9" s="539"/>
      <c r="C9" s="539"/>
      <c r="D9" s="539"/>
      <c r="E9" s="601"/>
      <c r="F9" s="601"/>
      <c r="G9" s="601"/>
      <c r="H9" s="539" t="s">
        <v>1015</v>
      </c>
      <c r="I9" s="539"/>
      <c r="J9" s="539"/>
      <c r="K9" s="539"/>
      <c r="L9" s="601"/>
      <c r="M9" s="601"/>
      <c r="N9" s="865"/>
    </row>
    <row r="10" spans="1:14" s="5" customFormat="1" ht="21.3" customHeight="1">
      <c r="A10" s="695" t="s">
        <v>1009</v>
      </c>
      <c r="B10" s="539"/>
      <c r="C10" s="539"/>
      <c r="D10" s="539"/>
      <c r="E10" s="601"/>
      <c r="F10" s="601"/>
      <c r="G10" s="601"/>
      <c r="H10" s="539" t="s">
        <v>1016</v>
      </c>
      <c r="I10" s="539"/>
      <c r="J10" s="539"/>
      <c r="K10" s="539"/>
      <c r="L10" s="601"/>
      <c r="M10" s="601"/>
      <c r="N10" s="865"/>
    </row>
    <row r="11" spans="1:14" s="5" customFormat="1" ht="21.3" customHeight="1">
      <c r="A11" s="695" t="s">
        <v>1010</v>
      </c>
      <c r="B11" s="539"/>
      <c r="C11" s="539"/>
      <c r="D11" s="539"/>
      <c r="E11" s="601"/>
      <c r="F11" s="601"/>
      <c r="G11" s="601"/>
      <c r="H11" s="539" t="s">
        <v>1017</v>
      </c>
      <c r="I11" s="539"/>
      <c r="J11" s="539"/>
      <c r="K11" s="539"/>
      <c r="L11" s="601"/>
      <c r="M11" s="601"/>
      <c r="N11" s="865"/>
    </row>
    <row r="12" spans="1:14" s="5" customFormat="1" ht="21.3" customHeight="1">
      <c r="A12" s="866" t="s">
        <v>1031</v>
      </c>
      <c r="B12" s="867"/>
      <c r="C12" s="867"/>
      <c r="D12" s="867"/>
      <c r="E12" s="867"/>
      <c r="F12" s="867"/>
      <c r="G12" s="867"/>
      <c r="H12" s="867"/>
      <c r="I12" s="867"/>
      <c r="J12" s="867"/>
      <c r="K12" s="867"/>
      <c r="L12" s="867"/>
      <c r="M12" s="867"/>
      <c r="N12" s="868"/>
    </row>
    <row r="13" spans="1:14" s="5" customFormat="1" ht="21.3" customHeight="1">
      <c r="A13" s="118" t="s">
        <v>1021</v>
      </c>
      <c r="B13" s="41"/>
      <c r="C13" s="601"/>
      <c r="D13" s="601"/>
      <c r="E13" s="601"/>
      <c r="F13" s="601"/>
      <c r="G13" s="601"/>
      <c r="H13" s="539" t="s">
        <v>1028</v>
      </c>
      <c r="I13" s="539"/>
      <c r="J13" s="539" t="s">
        <v>1029</v>
      </c>
      <c r="K13" s="539"/>
      <c r="L13" s="539"/>
      <c r="M13" s="539"/>
      <c r="N13" s="540"/>
    </row>
    <row r="14" spans="1:14" s="5" customFormat="1" ht="21.3" customHeight="1">
      <c r="A14" s="118" t="s">
        <v>1022</v>
      </c>
      <c r="B14" s="41"/>
      <c r="C14" s="601"/>
      <c r="D14" s="601"/>
      <c r="E14" s="601"/>
      <c r="F14" s="601"/>
      <c r="G14" s="601"/>
      <c r="H14" s="539"/>
      <c r="I14" s="539"/>
      <c r="J14" s="539"/>
      <c r="K14" s="539"/>
      <c r="L14" s="539"/>
      <c r="M14" s="539"/>
      <c r="N14" s="540"/>
    </row>
    <row r="15" spans="1:14" s="5" customFormat="1" ht="21.3" customHeight="1">
      <c r="A15" s="118" t="s">
        <v>1023</v>
      </c>
      <c r="B15" s="41"/>
      <c r="C15" s="601"/>
      <c r="D15" s="601"/>
      <c r="E15" s="601"/>
      <c r="F15" s="601"/>
      <c r="G15" s="601"/>
      <c r="H15" s="539" t="s">
        <v>1027</v>
      </c>
      <c r="I15" s="539"/>
      <c r="J15" s="539" t="s">
        <v>1029</v>
      </c>
      <c r="K15" s="539"/>
      <c r="L15" s="539"/>
      <c r="M15" s="539"/>
      <c r="N15" s="540"/>
    </row>
    <row r="16" spans="1:14" s="5" customFormat="1" ht="21.3" customHeight="1">
      <c r="A16" s="118" t="s">
        <v>1024</v>
      </c>
      <c r="B16" s="41"/>
      <c r="C16" s="601"/>
      <c r="D16" s="601"/>
      <c r="E16" s="601"/>
      <c r="F16" s="601"/>
      <c r="G16" s="601"/>
      <c r="H16" s="539"/>
      <c r="I16" s="539"/>
      <c r="J16" s="539"/>
      <c r="K16" s="539"/>
      <c r="L16" s="539"/>
      <c r="M16" s="539"/>
      <c r="N16" s="540"/>
    </row>
    <row r="17" spans="1:14" s="5" customFormat="1" ht="21.3" customHeight="1">
      <c r="A17" s="118" t="s">
        <v>1025</v>
      </c>
      <c r="B17" s="41"/>
      <c r="C17" s="601"/>
      <c r="D17" s="601"/>
      <c r="E17" s="601"/>
      <c r="F17" s="601"/>
      <c r="G17" s="601"/>
      <c r="H17" s="539" t="s">
        <v>1020</v>
      </c>
      <c r="I17" s="539"/>
      <c r="J17" s="539" t="s">
        <v>1029</v>
      </c>
      <c r="K17" s="539"/>
      <c r="L17" s="539"/>
      <c r="M17" s="539"/>
      <c r="N17" s="540"/>
    </row>
    <row r="18" spans="1:14" s="5" customFormat="1" ht="21.3" customHeight="1">
      <c r="A18" s="695" t="s">
        <v>1026</v>
      </c>
      <c r="B18" s="539"/>
      <c r="C18" s="601"/>
      <c r="D18" s="601"/>
      <c r="E18" s="601"/>
      <c r="F18" s="601"/>
      <c r="G18" s="601"/>
      <c r="H18" s="539"/>
      <c r="I18" s="539"/>
      <c r="J18" s="539"/>
      <c r="K18" s="539"/>
      <c r="L18" s="539"/>
      <c r="M18" s="539"/>
      <c r="N18" s="540"/>
    </row>
    <row r="19" spans="1:14" s="5" customFormat="1" ht="21.3" customHeight="1">
      <c r="A19" s="866" t="s">
        <v>1030</v>
      </c>
      <c r="B19" s="867"/>
      <c r="C19" s="867"/>
      <c r="D19" s="867"/>
      <c r="E19" s="867"/>
      <c r="F19" s="867"/>
      <c r="G19" s="867"/>
      <c r="H19" s="867"/>
      <c r="I19" s="867"/>
      <c r="J19" s="867"/>
      <c r="K19" s="867"/>
      <c r="L19" s="867"/>
      <c r="M19" s="867"/>
      <c r="N19" s="868"/>
    </row>
    <row r="20" spans="1:14" s="5" customFormat="1" ht="21.3" customHeight="1">
      <c r="A20" s="695" t="s">
        <v>1033</v>
      </c>
      <c r="B20" s="539"/>
      <c r="C20" s="539"/>
      <c r="D20" s="601" t="s">
        <v>1039</v>
      </c>
      <c r="E20" s="601"/>
      <c r="F20" s="601" t="s">
        <v>1040</v>
      </c>
      <c r="G20" s="601"/>
      <c r="H20" s="601" t="s">
        <v>1041</v>
      </c>
      <c r="I20" s="601"/>
      <c r="J20" s="601" t="s">
        <v>1032</v>
      </c>
      <c r="K20" s="601"/>
      <c r="L20" s="601" t="s">
        <v>1042</v>
      </c>
      <c r="M20" s="601"/>
      <c r="N20" s="865"/>
    </row>
    <row r="21" spans="1:14" s="5" customFormat="1" ht="21.3" customHeight="1">
      <c r="A21" s="695" t="s">
        <v>1034</v>
      </c>
      <c r="B21" s="539"/>
      <c r="C21" s="539"/>
      <c r="D21" s="601"/>
      <c r="E21" s="601"/>
      <c r="F21" s="601"/>
      <c r="G21" s="601"/>
      <c r="H21" s="601"/>
      <c r="I21" s="601"/>
      <c r="J21" s="601"/>
      <c r="K21" s="601"/>
      <c r="L21" s="601"/>
      <c r="M21" s="601"/>
      <c r="N21" s="865"/>
    </row>
    <row r="22" spans="1:14" s="5" customFormat="1" ht="21.3" customHeight="1">
      <c r="A22" s="695" t="s">
        <v>1035</v>
      </c>
      <c r="B22" s="539"/>
      <c r="C22" s="539"/>
      <c r="D22" s="601"/>
      <c r="E22" s="601"/>
      <c r="F22" s="601"/>
      <c r="G22" s="601"/>
      <c r="H22" s="601"/>
      <c r="I22" s="601"/>
      <c r="J22" s="601"/>
      <c r="K22" s="601"/>
      <c r="L22" s="601"/>
      <c r="M22" s="601"/>
      <c r="N22" s="865"/>
    </row>
    <row r="23" spans="1:14" s="5" customFormat="1" ht="21.3" customHeight="1">
      <c r="A23" s="695" t="s">
        <v>1036</v>
      </c>
      <c r="B23" s="539"/>
      <c r="C23" s="539"/>
      <c r="D23" s="601"/>
      <c r="E23" s="601"/>
      <c r="F23" s="601"/>
      <c r="G23" s="601"/>
      <c r="H23" s="601"/>
      <c r="I23" s="601"/>
      <c r="J23" s="601"/>
      <c r="K23" s="601"/>
      <c r="L23" s="601"/>
      <c r="M23" s="601"/>
      <c r="N23" s="865"/>
    </row>
    <row r="24" spans="1:14" s="5" customFormat="1" ht="21.3" customHeight="1">
      <c r="A24" s="695" t="s">
        <v>1037</v>
      </c>
      <c r="B24" s="539"/>
      <c r="C24" s="539"/>
      <c r="D24" s="601"/>
      <c r="E24" s="601"/>
      <c r="F24" s="601"/>
      <c r="G24" s="601"/>
      <c r="H24" s="601"/>
      <c r="I24" s="601"/>
      <c r="J24" s="601"/>
      <c r="K24" s="601"/>
      <c r="L24" s="601"/>
      <c r="M24" s="601"/>
      <c r="N24" s="865"/>
    </row>
    <row r="25" spans="1:14" s="5" customFormat="1" ht="21.3" customHeight="1">
      <c r="A25" s="695" t="s">
        <v>1038</v>
      </c>
      <c r="B25" s="539"/>
      <c r="C25" s="539"/>
      <c r="D25" s="601"/>
      <c r="E25" s="601"/>
      <c r="F25" s="601"/>
      <c r="G25" s="601"/>
      <c r="H25" s="601"/>
      <c r="I25" s="601"/>
      <c r="J25" s="601"/>
      <c r="K25" s="601"/>
      <c r="L25" s="601"/>
      <c r="M25" s="601"/>
      <c r="N25" s="865"/>
    </row>
    <row r="26" spans="1:14" s="5" customFormat="1" ht="21.3" customHeight="1">
      <c r="A26" s="866" t="s">
        <v>1021</v>
      </c>
      <c r="B26" s="867"/>
      <c r="C26" s="867"/>
      <c r="D26" s="867"/>
      <c r="E26" s="867"/>
      <c r="F26" s="867"/>
      <c r="G26" s="867"/>
      <c r="H26" s="867"/>
      <c r="I26" s="867"/>
      <c r="J26" s="867"/>
      <c r="K26" s="867"/>
      <c r="L26" s="867"/>
      <c r="M26" s="867"/>
      <c r="N26" s="868"/>
    </row>
    <row r="27" spans="1:14" s="5" customFormat="1" ht="21.3" customHeight="1">
      <c r="A27" s="695" t="s">
        <v>1043</v>
      </c>
      <c r="B27" s="539"/>
      <c r="C27" s="539"/>
      <c r="D27" s="601" t="s">
        <v>1054</v>
      </c>
      <c r="E27" s="601"/>
      <c r="F27" s="601" t="s">
        <v>1055</v>
      </c>
      <c r="G27" s="601"/>
      <c r="H27" s="601" t="s">
        <v>1056</v>
      </c>
      <c r="I27" s="601"/>
      <c r="J27" s="601"/>
      <c r="K27" s="601" t="s">
        <v>1044</v>
      </c>
      <c r="L27" s="601"/>
      <c r="M27" s="601"/>
      <c r="N27" s="865"/>
    </row>
    <row r="28" spans="1:14" s="5" customFormat="1" ht="21.3" customHeight="1">
      <c r="A28" s="695" t="s">
        <v>1045</v>
      </c>
      <c r="B28" s="539"/>
      <c r="C28" s="539"/>
      <c r="D28" s="601"/>
      <c r="E28" s="601"/>
      <c r="F28" s="601"/>
      <c r="G28" s="601"/>
      <c r="H28" s="601"/>
      <c r="I28" s="601"/>
      <c r="J28" s="601"/>
      <c r="K28" s="601"/>
      <c r="L28" s="601"/>
      <c r="M28" s="601"/>
      <c r="N28" s="865"/>
    </row>
    <row r="29" spans="1:14" s="5" customFormat="1" ht="21.3" customHeight="1">
      <c r="A29" s="695" t="s">
        <v>1046</v>
      </c>
      <c r="B29" s="539"/>
      <c r="C29" s="539"/>
      <c r="D29" s="601"/>
      <c r="E29" s="601"/>
      <c r="F29" s="601"/>
      <c r="G29" s="601"/>
      <c r="H29" s="601"/>
      <c r="I29" s="601"/>
      <c r="J29" s="601"/>
      <c r="K29" s="601"/>
      <c r="L29" s="601"/>
      <c r="M29" s="601"/>
      <c r="N29" s="865"/>
    </row>
    <row r="30" spans="1:14" s="5" customFormat="1" ht="21.3" customHeight="1">
      <c r="A30" s="695" t="s">
        <v>1047</v>
      </c>
      <c r="B30" s="539"/>
      <c r="C30" s="539"/>
      <c r="D30" s="601"/>
      <c r="E30" s="601"/>
      <c r="F30" s="601"/>
      <c r="G30" s="601"/>
      <c r="H30" s="601"/>
      <c r="I30" s="601"/>
      <c r="J30" s="601"/>
      <c r="K30" s="601"/>
      <c r="L30" s="601"/>
      <c r="M30" s="601"/>
      <c r="N30" s="865"/>
    </row>
    <row r="31" spans="1:14" s="5" customFormat="1" ht="21.3" customHeight="1">
      <c r="A31" s="695" t="s">
        <v>1048</v>
      </c>
      <c r="B31" s="539"/>
      <c r="C31" s="539"/>
      <c r="D31" s="601"/>
      <c r="E31" s="601"/>
      <c r="F31" s="601"/>
      <c r="G31" s="601"/>
      <c r="H31" s="601"/>
      <c r="I31" s="601"/>
      <c r="J31" s="601"/>
      <c r="K31" s="601"/>
      <c r="L31" s="601"/>
      <c r="M31" s="601"/>
      <c r="N31" s="865"/>
    </row>
    <row r="32" spans="1:14" s="5" customFormat="1" ht="21.3" customHeight="1">
      <c r="A32" s="695" t="s">
        <v>1049</v>
      </c>
      <c r="B32" s="539"/>
      <c r="C32" s="539"/>
      <c r="D32" s="601"/>
      <c r="E32" s="601"/>
      <c r="F32" s="601"/>
      <c r="G32" s="601"/>
      <c r="H32" s="601"/>
      <c r="I32" s="601"/>
      <c r="J32" s="601"/>
      <c r="K32" s="601"/>
      <c r="L32" s="601"/>
      <c r="M32" s="601"/>
      <c r="N32" s="865"/>
    </row>
    <row r="33" spans="1:14" s="5" customFormat="1" ht="21.3" customHeight="1">
      <c r="A33" s="695" t="s">
        <v>1050</v>
      </c>
      <c r="B33" s="539"/>
      <c r="C33" s="539"/>
      <c r="D33" s="601"/>
      <c r="E33" s="601"/>
      <c r="F33" s="601"/>
      <c r="G33" s="601"/>
      <c r="H33" s="601"/>
      <c r="I33" s="601"/>
      <c r="J33" s="601"/>
      <c r="K33" s="601"/>
      <c r="L33" s="601"/>
      <c r="M33" s="601"/>
      <c r="N33" s="865"/>
    </row>
    <row r="34" spans="1:14" s="5" customFormat="1" ht="21.3" customHeight="1">
      <c r="A34" s="695" t="s">
        <v>1051</v>
      </c>
      <c r="B34" s="539"/>
      <c r="C34" s="539"/>
      <c r="D34" s="601"/>
      <c r="E34" s="601"/>
      <c r="F34" s="601"/>
      <c r="G34" s="601"/>
      <c r="H34" s="601"/>
      <c r="I34" s="601"/>
      <c r="J34" s="601"/>
      <c r="K34" s="601"/>
      <c r="L34" s="601"/>
      <c r="M34" s="601"/>
      <c r="N34" s="865"/>
    </row>
    <row r="35" spans="1:14" s="5" customFormat="1" ht="21.3" customHeight="1">
      <c r="A35" s="695" t="s">
        <v>1052</v>
      </c>
      <c r="B35" s="539"/>
      <c r="C35" s="539"/>
      <c r="D35" s="601"/>
      <c r="E35" s="601"/>
      <c r="F35" s="601"/>
      <c r="G35" s="601"/>
      <c r="H35" s="601"/>
      <c r="I35" s="601"/>
      <c r="J35" s="601"/>
      <c r="K35" s="601"/>
      <c r="L35" s="601"/>
      <c r="M35" s="601"/>
      <c r="N35" s="865"/>
    </row>
    <row r="36" spans="1:14" s="5" customFormat="1" ht="21.3" customHeight="1">
      <c r="A36" s="695" t="s">
        <v>1053</v>
      </c>
      <c r="B36" s="539"/>
      <c r="C36" s="539"/>
      <c r="D36" s="601"/>
      <c r="E36" s="601"/>
      <c r="F36" s="601"/>
      <c r="G36" s="601"/>
      <c r="H36" s="601"/>
      <c r="I36" s="601"/>
      <c r="J36" s="601"/>
      <c r="K36" s="601"/>
      <c r="L36" s="601"/>
      <c r="M36" s="601"/>
      <c r="N36" s="865"/>
    </row>
    <row r="37" spans="1:14" s="5" customFormat="1" ht="21.3" customHeight="1">
      <c r="A37" s="866" t="s">
        <v>1057</v>
      </c>
      <c r="B37" s="867"/>
      <c r="C37" s="867"/>
      <c r="D37" s="867"/>
      <c r="E37" s="867"/>
      <c r="F37" s="867"/>
      <c r="G37" s="867"/>
      <c r="H37" s="867"/>
      <c r="I37" s="867"/>
      <c r="J37" s="867"/>
      <c r="K37" s="867"/>
      <c r="L37" s="867"/>
      <c r="M37" s="867"/>
      <c r="N37" s="868"/>
    </row>
    <row r="38" spans="1:14" s="5" customFormat="1" ht="21.3" customHeight="1">
      <c r="A38" s="695" t="s">
        <v>1058</v>
      </c>
      <c r="B38" s="539"/>
      <c r="C38" s="539"/>
      <c r="D38" s="277"/>
      <c r="E38" s="277" t="s">
        <v>1039</v>
      </c>
      <c r="F38" s="277"/>
      <c r="G38" s="601" t="s">
        <v>1040</v>
      </c>
      <c r="H38" s="601"/>
      <c r="I38" s="601"/>
      <c r="J38" s="601" t="s">
        <v>1041</v>
      </c>
      <c r="K38" s="601"/>
      <c r="L38" s="601" t="s">
        <v>1044</v>
      </c>
      <c r="M38" s="601"/>
      <c r="N38" s="865"/>
    </row>
    <row r="39" spans="1:14" s="5" customFormat="1" ht="21.3" customHeight="1">
      <c r="A39" s="695" t="s">
        <v>1059</v>
      </c>
      <c r="B39" s="539"/>
      <c r="C39" s="539"/>
      <c r="D39" s="601"/>
      <c r="E39" s="601"/>
      <c r="F39" s="601"/>
      <c r="G39" s="601"/>
      <c r="H39" s="601"/>
      <c r="I39" s="601"/>
      <c r="J39" s="601"/>
      <c r="K39" s="601"/>
      <c r="L39" s="601"/>
      <c r="M39" s="601"/>
      <c r="N39" s="865"/>
    </row>
    <row r="40" spans="1:14" s="5" customFormat="1" ht="21.3" customHeight="1">
      <c r="A40" s="695" t="s">
        <v>1060</v>
      </c>
      <c r="B40" s="539"/>
      <c r="C40" s="539"/>
      <c r="D40" s="601"/>
      <c r="E40" s="601"/>
      <c r="F40" s="601"/>
      <c r="G40" s="601"/>
      <c r="H40" s="601"/>
      <c r="I40" s="601"/>
      <c r="J40" s="601"/>
      <c r="K40" s="601"/>
      <c r="L40" s="601"/>
      <c r="M40" s="601"/>
      <c r="N40" s="865"/>
    </row>
    <row r="41" spans="1:14" s="5" customFormat="1" ht="21.3" customHeight="1">
      <c r="A41" s="695" t="s">
        <v>1061</v>
      </c>
      <c r="B41" s="539"/>
      <c r="C41" s="539"/>
      <c r="D41" s="601"/>
      <c r="E41" s="601"/>
      <c r="F41" s="601"/>
      <c r="G41" s="601"/>
      <c r="H41" s="601"/>
      <c r="I41" s="601"/>
      <c r="J41" s="601"/>
      <c r="K41" s="601"/>
      <c r="L41" s="601"/>
      <c r="M41" s="601"/>
      <c r="N41" s="865"/>
    </row>
    <row r="42" spans="1:14" s="5" customFormat="1" ht="21.3" customHeight="1">
      <c r="A42" s="695" t="s">
        <v>374</v>
      </c>
      <c r="B42" s="539"/>
      <c r="C42" s="539"/>
      <c r="D42" s="601"/>
      <c r="E42" s="601"/>
      <c r="F42" s="601"/>
      <c r="G42" s="601"/>
      <c r="H42" s="601"/>
      <c r="I42" s="601"/>
      <c r="J42" s="601"/>
      <c r="K42" s="601"/>
      <c r="L42" s="601"/>
      <c r="M42" s="601"/>
      <c r="N42" s="865"/>
    </row>
    <row r="43" spans="1:14" s="5" customFormat="1" ht="21.3" customHeight="1">
      <c r="A43" s="289"/>
      <c r="B43" s="290"/>
      <c r="C43" s="290"/>
      <c r="N43" s="291"/>
    </row>
    <row r="44" spans="1:14" s="5" customFormat="1" ht="21.3" customHeight="1">
      <c r="A44" s="695" t="s">
        <v>1062</v>
      </c>
      <c r="B44" s="539"/>
      <c r="C44" s="539"/>
      <c r="D44" s="871"/>
      <c r="E44" s="872"/>
      <c r="F44" s="872"/>
      <c r="G44" s="872"/>
      <c r="H44" s="872"/>
      <c r="N44" s="291"/>
    </row>
    <row r="45" spans="1:14" s="5" customFormat="1" ht="21.3" customHeight="1">
      <c r="A45" s="695" t="s">
        <v>1064</v>
      </c>
      <c r="B45" s="539"/>
      <c r="C45" s="539"/>
      <c r="D45" s="871"/>
      <c r="E45" s="872"/>
      <c r="F45" s="872"/>
      <c r="G45" s="872"/>
      <c r="H45" s="872"/>
      <c r="K45" s="601" t="s">
        <v>1001</v>
      </c>
      <c r="L45" s="601"/>
      <c r="M45" s="601" t="s">
        <v>1002</v>
      </c>
      <c r="N45" s="865"/>
    </row>
    <row r="46" spans="1:14" s="5" customFormat="1" ht="21.3" customHeight="1">
      <c r="A46" s="695" t="s">
        <v>1063</v>
      </c>
      <c r="B46" s="539"/>
      <c r="C46" s="539"/>
      <c r="D46" s="871"/>
      <c r="E46" s="872"/>
      <c r="F46" s="872"/>
      <c r="G46" s="872"/>
      <c r="H46" s="872"/>
      <c r="K46" s="601" t="s">
        <v>138</v>
      </c>
      <c r="L46" s="601"/>
      <c r="M46" s="601" t="s">
        <v>129</v>
      </c>
      <c r="N46" s="865"/>
    </row>
    <row r="47" spans="1:14" s="5" customFormat="1" ht="21.3" customHeight="1" thickBot="1">
      <c r="A47" s="874" t="s">
        <v>49</v>
      </c>
      <c r="B47" s="600"/>
      <c r="C47" s="600"/>
      <c r="D47" s="873"/>
      <c r="E47" s="609"/>
      <c r="F47" s="609"/>
      <c r="G47" s="609"/>
      <c r="H47" s="609"/>
      <c r="I47" s="292"/>
      <c r="J47" s="292"/>
      <c r="K47" s="869"/>
      <c r="L47" s="869"/>
      <c r="M47" s="869"/>
      <c r="N47" s="870"/>
    </row>
  </sheetData>
  <mergeCells count="176">
    <mergeCell ref="D44:H44"/>
    <mergeCell ref="D45:H45"/>
    <mergeCell ref="D46:H46"/>
    <mergeCell ref="D47:H47"/>
    <mergeCell ref="A44:C44"/>
    <mergeCell ref="A46:C46"/>
    <mergeCell ref="A47:C47"/>
    <mergeCell ref="A45:C45"/>
    <mergeCell ref="J42:K42"/>
    <mergeCell ref="L42:N42"/>
    <mergeCell ref="M45:N45"/>
    <mergeCell ref="K45:L45"/>
    <mergeCell ref="M46:N47"/>
    <mergeCell ref="K46:L47"/>
    <mergeCell ref="J39:K39"/>
    <mergeCell ref="L39:N39"/>
    <mergeCell ref="J40:K40"/>
    <mergeCell ref="L40:N40"/>
    <mergeCell ref="J41:K41"/>
    <mergeCell ref="L41:N41"/>
    <mergeCell ref="G39:I39"/>
    <mergeCell ref="G40:I40"/>
    <mergeCell ref="G41:I41"/>
    <mergeCell ref="G42:I42"/>
    <mergeCell ref="D42:F42"/>
    <mergeCell ref="G38:I38"/>
    <mergeCell ref="A39:C39"/>
    <mergeCell ref="A40:C40"/>
    <mergeCell ref="A41:C41"/>
    <mergeCell ref="A42:C42"/>
    <mergeCell ref="D39:F39"/>
    <mergeCell ref="D40:F40"/>
    <mergeCell ref="D41:F41"/>
    <mergeCell ref="D36:E36"/>
    <mergeCell ref="F36:G36"/>
    <mergeCell ref="H36:J36"/>
    <mergeCell ref="K36:N36"/>
    <mergeCell ref="A37:N37"/>
    <mergeCell ref="A38:C38"/>
    <mergeCell ref="J38:K38"/>
    <mergeCell ref="L38:N38"/>
    <mergeCell ref="D34:E34"/>
    <mergeCell ref="F34:G34"/>
    <mergeCell ref="H34:J34"/>
    <mergeCell ref="K34:N34"/>
    <mergeCell ref="D35:E35"/>
    <mergeCell ref="F35:G35"/>
    <mergeCell ref="H35:J35"/>
    <mergeCell ref="K35:N35"/>
    <mergeCell ref="A36:C36"/>
    <mergeCell ref="D32:E32"/>
    <mergeCell ref="F32:G32"/>
    <mergeCell ref="H32:J32"/>
    <mergeCell ref="K32:N32"/>
    <mergeCell ref="D33:E33"/>
    <mergeCell ref="F33:G33"/>
    <mergeCell ref="H33:J33"/>
    <mergeCell ref="K33:N33"/>
    <mergeCell ref="D30:E30"/>
    <mergeCell ref="F30:G30"/>
    <mergeCell ref="H30:J30"/>
    <mergeCell ref="K30:N30"/>
    <mergeCell ref="D31:E31"/>
    <mergeCell ref="F31:G31"/>
    <mergeCell ref="H31:J31"/>
    <mergeCell ref="K31:N31"/>
    <mergeCell ref="A30:C30"/>
    <mergeCell ref="A31:C31"/>
    <mergeCell ref="A32:C32"/>
    <mergeCell ref="A33:C33"/>
    <mergeCell ref="A34:C34"/>
    <mergeCell ref="A35:C35"/>
    <mergeCell ref="J25:K25"/>
    <mergeCell ref="L25:N25"/>
    <mergeCell ref="A26:N26"/>
    <mergeCell ref="A27:C27"/>
    <mergeCell ref="A28:C28"/>
    <mergeCell ref="A29:C29"/>
    <mergeCell ref="F29:G29"/>
    <mergeCell ref="H29:J29"/>
    <mergeCell ref="K29:N29"/>
    <mergeCell ref="D27:E27"/>
    <mergeCell ref="F27:G27"/>
    <mergeCell ref="H27:J27"/>
    <mergeCell ref="K27:N27"/>
    <mergeCell ref="D28:E28"/>
    <mergeCell ref="F28:G28"/>
    <mergeCell ref="H28:J28"/>
    <mergeCell ref="K28:N28"/>
    <mergeCell ref="D29:E29"/>
    <mergeCell ref="J20:K20"/>
    <mergeCell ref="J21:K21"/>
    <mergeCell ref="J22:K22"/>
    <mergeCell ref="J23:K23"/>
    <mergeCell ref="J24:K24"/>
    <mergeCell ref="L20:N20"/>
    <mergeCell ref="L21:N21"/>
    <mergeCell ref="L22:N22"/>
    <mergeCell ref="L23:N23"/>
    <mergeCell ref="L24:N24"/>
    <mergeCell ref="H20:I20"/>
    <mergeCell ref="H21:I21"/>
    <mergeCell ref="H22:I22"/>
    <mergeCell ref="H23:I23"/>
    <mergeCell ref="H24:I24"/>
    <mergeCell ref="H25:I25"/>
    <mergeCell ref="F20:G20"/>
    <mergeCell ref="F21:G21"/>
    <mergeCell ref="F22:G22"/>
    <mergeCell ref="F23:G23"/>
    <mergeCell ref="F24:G24"/>
    <mergeCell ref="F25:G25"/>
    <mergeCell ref="D20:E20"/>
    <mergeCell ref="D21:E21"/>
    <mergeCell ref="D22:E22"/>
    <mergeCell ref="D23:E23"/>
    <mergeCell ref="D24:E24"/>
    <mergeCell ref="D25:E25"/>
    <mergeCell ref="A20:C20"/>
    <mergeCell ref="A21:C21"/>
    <mergeCell ref="A22:C22"/>
    <mergeCell ref="A23:C23"/>
    <mergeCell ref="A24:C24"/>
    <mergeCell ref="A25:C25"/>
    <mergeCell ref="J13:N14"/>
    <mergeCell ref="H15:I16"/>
    <mergeCell ref="J15:N16"/>
    <mergeCell ref="H17:I18"/>
    <mergeCell ref="J17:N18"/>
    <mergeCell ref="A19:N19"/>
    <mergeCell ref="A12:N12"/>
    <mergeCell ref="C13:G13"/>
    <mergeCell ref="C14:G14"/>
    <mergeCell ref="C15:G15"/>
    <mergeCell ref="C16:G16"/>
    <mergeCell ref="C17:G17"/>
    <mergeCell ref="C18:G18"/>
    <mergeCell ref="H13:I14"/>
    <mergeCell ref="A18:B18"/>
    <mergeCell ref="E10:G10"/>
    <mergeCell ref="E11:G11"/>
    <mergeCell ref="L4:N4"/>
    <mergeCell ref="L5:N5"/>
    <mergeCell ref="L6:N6"/>
    <mergeCell ref="L7:N7"/>
    <mergeCell ref="L8:N8"/>
    <mergeCell ref="L9:N9"/>
    <mergeCell ref="L10:N10"/>
    <mergeCell ref="L11:N11"/>
    <mergeCell ref="H9:K9"/>
    <mergeCell ref="H10:K10"/>
    <mergeCell ref="H11:K11"/>
    <mergeCell ref="A1:A3"/>
    <mergeCell ref="B1:C3"/>
    <mergeCell ref="D1:J1"/>
    <mergeCell ref="H8:K8"/>
    <mergeCell ref="E8:G8"/>
    <mergeCell ref="E9:G9"/>
    <mergeCell ref="A10:D10"/>
    <mergeCell ref="A11:D11"/>
    <mergeCell ref="A4:D4"/>
    <mergeCell ref="A5:D5"/>
    <mergeCell ref="A6:D6"/>
    <mergeCell ref="A7:D7"/>
    <mergeCell ref="A8:D8"/>
    <mergeCell ref="A9:D9"/>
    <mergeCell ref="K1:N3"/>
    <mergeCell ref="D2:J3"/>
    <mergeCell ref="H4:K4"/>
    <mergeCell ref="H5:K5"/>
    <mergeCell ref="H6:K6"/>
    <mergeCell ref="H7:K7"/>
    <mergeCell ref="E4:G4"/>
    <mergeCell ref="E5:G5"/>
    <mergeCell ref="E6:G6"/>
    <mergeCell ref="E7:G7"/>
  </mergeCells>
  <pageMargins left="0.7" right="0.7" top="0.75" bottom="0.75" header="0.3" footer="0.3"/>
  <pageSetup paperSize="9" scale="70" orientation="portrait" verticalDpi="0" r:id="rId1"/>
  <headerFooter>
    <oddFooter>&amp;LPPAP Documents-NBL Chassis&amp;R&amp;P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25DC-FB75-4AF3-B195-FD8E34CB6923}">
  <sheetPr>
    <tabColor rgb="FF92D050"/>
  </sheetPr>
  <dimension ref="A1:K66"/>
  <sheetViews>
    <sheetView workbookViewId="0">
      <selection activeCell="N15" sqref="N15"/>
    </sheetView>
  </sheetViews>
  <sheetFormatPr defaultRowHeight="14.4"/>
  <cols>
    <col min="6" max="6" width="9.3671875" customWidth="1"/>
    <col min="7" max="10" width="8.05078125" customWidth="1"/>
  </cols>
  <sheetData>
    <row r="1" spans="1:11" ht="15.3">
      <c r="A1" s="859"/>
      <c r="B1" s="861" t="s">
        <v>131</v>
      </c>
      <c r="C1" s="861"/>
      <c r="D1" s="863" t="s">
        <v>132</v>
      </c>
      <c r="E1" s="863"/>
      <c r="F1" s="863"/>
      <c r="G1" s="590" t="s">
        <v>1226</v>
      </c>
      <c r="H1" s="590"/>
      <c r="I1" s="900"/>
      <c r="J1" s="591"/>
    </row>
    <row r="2" spans="1:11">
      <c r="A2" s="860"/>
      <c r="B2" s="862"/>
      <c r="C2" s="862"/>
      <c r="D2" s="905" t="s">
        <v>1229</v>
      </c>
      <c r="E2" s="905"/>
      <c r="F2" s="905"/>
      <c r="G2" s="592"/>
      <c r="H2" s="592"/>
      <c r="I2" s="901"/>
      <c r="J2" s="593"/>
    </row>
    <row r="3" spans="1:11" ht="14.7" thickBot="1">
      <c r="A3" s="898"/>
      <c r="B3" s="899"/>
      <c r="C3" s="899"/>
      <c r="D3" s="906"/>
      <c r="E3" s="906"/>
      <c r="F3" s="906"/>
      <c r="G3" s="902"/>
      <c r="H3" s="902"/>
      <c r="I3" s="903"/>
      <c r="J3" s="904"/>
    </row>
    <row r="4" spans="1:11" ht="23.4" thickBot="1">
      <c r="A4" s="907" t="s">
        <v>1225</v>
      </c>
      <c r="B4" s="908"/>
      <c r="C4" s="908"/>
      <c r="D4" s="908"/>
      <c r="E4" s="908"/>
      <c r="F4" s="908"/>
      <c r="G4" s="908"/>
      <c r="H4" s="908"/>
      <c r="I4" s="908"/>
      <c r="J4" s="909"/>
    </row>
    <row r="5" spans="1:11" ht="14.7" thickBot="1">
      <c r="A5" s="37"/>
      <c r="J5" s="20"/>
    </row>
    <row r="6" spans="1:11">
      <c r="A6" s="886" t="s">
        <v>1164</v>
      </c>
      <c r="B6" s="887"/>
      <c r="C6" s="887"/>
      <c r="D6" s="887"/>
      <c r="E6" s="887"/>
      <c r="F6" s="887"/>
      <c r="G6" s="887"/>
      <c r="H6" s="887"/>
      <c r="I6" s="887"/>
      <c r="J6" s="888"/>
    </row>
    <row r="7" spans="1:11">
      <c r="A7" s="695" t="s">
        <v>835</v>
      </c>
      <c r="B7" s="539"/>
      <c r="C7" s="624" t="s">
        <v>1230</v>
      </c>
      <c r="D7" s="624"/>
      <c r="E7" s="539" t="s">
        <v>1227</v>
      </c>
      <c r="F7" s="539"/>
      <c r="G7" s="539"/>
      <c r="H7" s="624" t="s">
        <v>177</v>
      </c>
      <c r="I7" s="624"/>
      <c r="J7" s="895"/>
    </row>
    <row r="8" spans="1:11">
      <c r="A8" s="695" t="s">
        <v>1165</v>
      </c>
      <c r="B8" s="539"/>
      <c r="C8" s="897" t="s">
        <v>28</v>
      </c>
      <c r="D8" s="624"/>
      <c r="E8" s="539" t="s">
        <v>1228</v>
      </c>
      <c r="F8" s="539"/>
      <c r="G8" s="539"/>
      <c r="H8" s="624" t="s">
        <v>176</v>
      </c>
      <c r="I8" s="624"/>
      <c r="J8" s="895"/>
    </row>
    <row r="9" spans="1:11">
      <c r="A9" s="695" t="s">
        <v>210</v>
      </c>
      <c r="B9" s="539"/>
      <c r="C9" s="624" t="s">
        <v>141</v>
      </c>
      <c r="D9" s="624"/>
      <c r="E9" s="539" t="s">
        <v>1167</v>
      </c>
      <c r="F9" s="539"/>
      <c r="G9" s="539"/>
      <c r="H9" s="896" t="s">
        <v>175</v>
      </c>
      <c r="I9" s="896"/>
      <c r="J9" s="895"/>
    </row>
    <row r="10" spans="1:11">
      <c r="A10" s="695" t="s">
        <v>74</v>
      </c>
      <c r="B10" s="539"/>
      <c r="C10" s="910" t="s">
        <v>1231</v>
      </c>
      <c r="D10" s="910"/>
      <c r="E10" s="539" t="s">
        <v>80</v>
      </c>
      <c r="F10" s="539"/>
      <c r="G10" s="539"/>
      <c r="H10" s="624"/>
      <c r="I10" s="624"/>
      <c r="J10" s="895"/>
    </row>
    <row r="11" spans="1:11">
      <c r="A11" s="695" t="s">
        <v>139</v>
      </c>
      <c r="B11" s="539"/>
      <c r="C11" s="624" t="s">
        <v>1232</v>
      </c>
      <c r="D11" s="624"/>
      <c r="E11" s="539" t="s">
        <v>1168</v>
      </c>
      <c r="F11" s="539"/>
      <c r="G11" s="539"/>
      <c r="H11" s="624"/>
      <c r="I11" s="624"/>
      <c r="J11" s="895"/>
    </row>
    <row r="12" spans="1:11">
      <c r="A12" s="695" t="s">
        <v>1166</v>
      </c>
      <c r="B12" s="539"/>
      <c r="C12" s="624" t="s">
        <v>1121</v>
      </c>
      <c r="D12" s="624"/>
      <c r="E12" s="539" t="s">
        <v>1169</v>
      </c>
      <c r="F12" s="539"/>
      <c r="G12" s="539"/>
      <c r="H12" s="624"/>
      <c r="I12" s="624"/>
      <c r="J12" s="895"/>
    </row>
    <row r="13" spans="1:11">
      <c r="A13" s="695" t="s">
        <v>71</v>
      </c>
      <c r="B13" s="539"/>
      <c r="C13" s="624" t="s">
        <v>1122</v>
      </c>
      <c r="D13" s="624"/>
      <c r="E13" s="539" t="s">
        <v>1170</v>
      </c>
      <c r="F13" s="539"/>
      <c r="G13" s="539"/>
      <c r="H13" s="624"/>
      <c r="I13" s="624"/>
      <c r="J13" s="895"/>
    </row>
    <row r="14" spans="1:11" ht="14.7" thickBot="1">
      <c r="A14" s="340"/>
      <c r="B14" s="279"/>
      <c r="C14" s="280"/>
      <c r="D14" s="280"/>
      <c r="E14" s="279"/>
      <c r="F14" s="279"/>
      <c r="G14" s="279"/>
      <c r="H14" s="280"/>
      <c r="I14" s="280"/>
      <c r="J14" s="281"/>
    </row>
    <row r="15" spans="1:11">
      <c r="A15" s="886" t="s">
        <v>1171</v>
      </c>
      <c r="B15" s="887"/>
      <c r="C15" s="887"/>
      <c r="D15" s="887"/>
      <c r="E15" s="887"/>
      <c r="F15" s="887"/>
      <c r="G15" s="887"/>
      <c r="H15" s="887"/>
      <c r="I15" s="887"/>
      <c r="J15" s="888"/>
    </row>
    <row r="16" spans="1:11" s="38" customFormat="1">
      <c r="A16" s="338" t="s">
        <v>1172</v>
      </c>
      <c r="B16" s="894" t="s">
        <v>1173</v>
      </c>
      <c r="C16" s="894"/>
      <c r="D16" s="894" t="s">
        <v>1174</v>
      </c>
      <c r="E16" s="894"/>
      <c r="F16" s="894" t="s">
        <v>1175</v>
      </c>
      <c r="G16" s="894"/>
      <c r="H16" s="867" t="s">
        <v>1028</v>
      </c>
      <c r="I16" s="867"/>
      <c r="J16" s="339" t="s">
        <v>1234</v>
      </c>
      <c r="K16" s="337"/>
    </row>
    <row r="17" spans="1:10">
      <c r="A17" s="8">
        <v>1</v>
      </c>
      <c r="B17" s="599" t="s">
        <v>1176</v>
      </c>
      <c r="C17" s="599"/>
      <c r="D17" s="599" t="s">
        <v>1177</v>
      </c>
      <c r="E17" s="599"/>
      <c r="F17" s="599" t="s">
        <v>1178</v>
      </c>
      <c r="G17" s="599"/>
      <c r="H17" s="539" t="s">
        <v>1233</v>
      </c>
      <c r="I17" s="539"/>
      <c r="J17" s="11"/>
    </row>
    <row r="18" spans="1:10">
      <c r="A18" s="8">
        <v>2</v>
      </c>
      <c r="B18" s="599" t="s">
        <v>1179</v>
      </c>
      <c r="C18" s="599"/>
      <c r="D18" s="599" t="s">
        <v>1180</v>
      </c>
      <c r="E18" s="599"/>
      <c r="F18" s="599" t="s">
        <v>820</v>
      </c>
      <c r="G18" s="599"/>
      <c r="H18" s="539" t="s">
        <v>1181</v>
      </c>
      <c r="I18" s="539"/>
      <c r="J18" s="11"/>
    </row>
    <row r="19" spans="1:10">
      <c r="A19" s="8">
        <v>3</v>
      </c>
      <c r="B19" s="599" t="s">
        <v>51</v>
      </c>
      <c r="C19" s="599"/>
      <c r="D19" s="599" t="s">
        <v>1182</v>
      </c>
      <c r="E19" s="599"/>
      <c r="F19" s="599" t="s">
        <v>1183</v>
      </c>
      <c r="G19" s="599"/>
      <c r="H19" s="539" t="s">
        <v>1184</v>
      </c>
      <c r="I19" s="539"/>
      <c r="J19" s="11"/>
    </row>
    <row r="20" spans="1:10">
      <c r="A20" s="8">
        <v>4</v>
      </c>
      <c r="B20" s="599" t="s">
        <v>1185</v>
      </c>
      <c r="C20" s="599"/>
      <c r="D20" s="599" t="s">
        <v>1186</v>
      </c>
      <c r="E20" s="599"/>
      <c r="F20" s="599" t="s">
        <v>1187</v>
      </c>
      <c r="G20" s="599"/>
      <c r="H20" s="539" t="s">
        <v>1188</v>
      </c>
      <c r="I20" s="539"/>
      <c r="J20" s="11"/>
    </row>
    <row r="21" spans="1:10">
      <c r="A21" s="8">
        <v>5</v>
      </c>
      <c r="B21" s="599" t="s">
        <v>1189</v>
      </c>
      <c r="C21" s="599"/>
      <c r="D21" s="599" t="s">
        <v>1190</v>
      </c>
      <c r="E21" s="599"/>
      <c r="F21" s="599" t="s">
        <v>1191</v>
      </c>
      <c r="G21" s="599"/>
      <c r="H21" s="539" t="s">
        <v>1192</v>
      </c>
      <c r="I21" s="539"/>
      <c r="J21" s="11"/>
    </row>
    <row r="22" spans="1:10">
      <c r="A22" s="8">
        <v>6</v>
      </c>
      <c r="B22" s="599" t="s">
        <v>1193</v>
      </c>
      <c r="C22" s="599"/>
      <c r="D22" s="599" t="s">
        <v>1194</v>
      </c>
      <c r="E22" s="599"/>
      <c r="F22" s="599" t="s">
        <v>1191</v>
      </c>
      <c r="G22" s="599"/>
      <c r="H22" s="539" t="s">
        <v>1195</v>
      </c>
      <c r="I22" s="539"/>
      <c r="J22" s="11"/>
    </row>
    <row r="23" spans="1:10">
      <c r="A23" s="8">
        <v>7</v>
      </c>
      <c r="B23" s="599" t="s">
        <v>1196</v>
      </c>
      <c r="C23" s="599"/>
      <c r="D23" s="599" t="s">
        <v>1197</v>
      </c>
      <c r="E23" s="599"/>
      <c r="F23" s="599" t="s">
        <v>1198</v>
      </c>
      <c r="G23" s="599"/>
      <c r="H23" s="539" t="s">
        <v>1199</v>
      </c>
      <c r="I23" s="539"/>
      <c r="J23" s="11"/>
    </row>
    <row r="24" spans="1:10">
      <c r="A24" s="8">
        <v>8</v>
      </c>
      <c r="B24" s="599" t="s">
        <v>1200</v>
      </c>
      <c r="C24" s="599"/>
      <c r="D24" s="599" t="s">
        <v>1201</v>
      </c>
      <c r="E24" s="599"/>
      <c r="F24" s="599" t="s">
        <v>1191</v>
      </c>
      <c r="G24" s="599"/>
      <c r="H24" s="539" t="s">
        <v>1202</v>
      </c>
      <c r="I24" s="539"/>
      <c r="J24" s="11"/>
    </row>
    <row r="25" spans="1:10" ht="14.7" thickBot="1">
      <c r="A25" s="40"/>
      <c r="B25" s="21"/>
      <c r="C25" s="21"/>
      <c r="D25" s="21"/>
      <c r="E25" s="21"/>
      <c r="F25" s="21"/>
      <c r="G25" s="21"/>
      <c r="H25" s="21"/>
      <c r="I25" s="21"/>
      <c r="J25" s="22"/>
    </row>
    <row r="26" spans="1:10">
      <c r="A26" s="886" t="s">
        <v>1203</v>
      </c>
      <c r="B26" s="887"/>
      <c r="C26" s="887"/>
      <c r="D26" s="887"/>
      <c r="E26" s="887"/>
      <c r="F26" s="887"/>
      <c r="G26" s="887"/>
      <c r="H26" s="887"/>
      <c r="I26" s="887"/>
      <c r="J26" s="888"/>
    </row>
    <row r="27" spans="1:10">
      <c r="A27" s="695" t="s">
        <v>1204</v>
      </c>
      <c r="B27" s="539"/>
      <c r="C27" s="539"/>
      <c r="D27" s="539"/>
      <c r="E27" s="539"/>
      <c r="F27" s="599" t="s">
        <v>1235</v>
      </c>
      <c r="G27" s="599"/>
      <c r="H27" s="599"/>
      <c r="I27" s="599"/>
      <c r="J27" s="892"/>
    </row>
    <row r="28" spans="1:10">
      <c r="A28" s="695" t="s">
        <v>1205</v>
      </c>
      <c r="B28" s="539"/>
      <c r="C28" s="539"/>
      <c r="D28" s="539"/>
      <c r="E28" s="539"/>
      <c r="F28" s="599" t="s">
        <v>1235</v>
      </c>
      <c r="G28" s="599"/>
      <c r="H28" s="599"/>
      <c r="I28" s="599"/>
      <c r="J28" s="892"/>
    </row>
    <row r="29" spans="1:10">
      <c r="A29" s="695" t="s">
        <v>1206</v>
      </c>
      <c r="B29" s="539"/>
      <c r="C29" s="539"/>
      <c r="D29" s="539"/>
      <c r="E29" s="539"/>
      <c r="F29" s="599" t="s">
        <v>1236</v>
      </c>
      <c r="G29" s="599"/>
      <c r="H29" s="599"/>
      <c r="I29" s="599"/>
      <c r="J29" s="892"/>
    </row>
    <row r="30" spans="1:10">
      <c r="A30" s="695" t="s">
        <v>1207</v>
      </c>
      <c r="B30" s="539"/>
      <c r="C30" s="539"/>
      <c r="D30" s="539"/>
      <c r="E30" s="539"/>
      <c r="F30" s="599"/>
      <c r="G30" s="599"/>
      <c r="H30" s="599"/>
      <c r="I30" s="599"/>
      <c r="J30" s="892"/>
    </row>
    <row r="31" spans="1:10">
      <c r="A31" s="695" t="s">
        <v>1208</v>
      </c>
      <c r="B31" s="539"/>
      <c r="C31" s="539"/>
      <c r="D31" s="539"/>
      <c r="E31" s="539"/>
      <c r="F31" s="893" t="s">
        <v>175</v>
      </c>
      <c r="G31" s="599"/>
      <c r="H31" s="599"/>
      <c r="I31" s="599"/>
      <c r="J31" s="892"/>
    </row>
    <row r="32" spans="1:10">
      <c r="A32" s="695" t="s">
        <v>1209</v>
      </c>
      <c r="B32" s="539"/>
      <c r="C32" s="539"/>
      <c r="D32" s="539"/>
      <c r="E32" s="539"/>
      <c r="F32" s="599"/>
      <c r="G32" s="599"/>
      <c r="H32" s="599"/>
      <c r="I32" s="599"/>
      <c r="J32" s="892"/>
    </row>
    <row r="33" spans="1:10">
      <c r="A33" s="695" t="s">
        <v>1210</v>
      </c>
      <c r="B33" s="539"/>
      <c r="C33" s="539"/>
      <c r="D33" s="539"/>
      <c r="E33" s="539"/>
      <c r="F33" s="599"/>
      <c r="G33" s="599"/>
      <c r="H33" s="599"/>
      <c r="I33" s="599"/>
      <c r="J33" s="892"/>
    </row>
    <row r="34" spans="1:10" ht="14.7" thickBot="1">
      <c r="A34" s="875"/>
      <c r="B34" s="876"/>
      <c r="C34" s="876"/>
      <c r="D34" s="876"/>
      <c r="E34" s="876"/>
      <c r="F34" s="876"/>
      <c r="G34" s="876"/>
      <c r="H34" s="876"/>
      <c r="I34" s="876"/>
      <c r="J34" s="877"/>
    </row>
    <row r="35" spans="1:10">
      <c r="A35" s="886" t="s">
        <v>1211</v>
      </c>
      <c r="B35" s="887"/>
      <c r="C35" s="887"/>
      <c r="D35" s="887"/>
      <c r="E35" s="887"/>
      <c r="F35" s="887"/>
      <c r="G35" s="887"/>
      <c r="H35" s="887"/>
      <c r="I35" s="887"/>
      <c r="J35" s="888"/>
    </row>
    <row r="36" spans="1:10">
      <c r="A36" s="889" t="s">
        <v>1212</v>
      </c>
      <c r="B36" s="890"/>
      <c r="C36" s="890"/>
      <c r="D36" s="890"/>
      <c r="E36" s="890"/>
      <c r="F36" s="707"/>
      <c r="G36" s="707"/>
      <c r="H36" s="707"/>
      <c r="I36" s="707"/>
      <c r="J36" s="708"/>
    </row>
    <row r="37" spans="1:10">
      <c r="A37" s="889" t="s">
        <v>837</v>
      </c>
      <c r="B37" s="890"/>
      <c r="C37" s="890"/>
      <c r="D37" s="890"/>
      <c r="E37" s="890"/>
      <c r="F37" s="707"/>
      <c r="G37" s="707"/>
      <c r="H37" s="707"/>
      <c r="I37" s="707"/>
      <c r="J37" s="708"/>
    </row>
    <row r="38" spans="1:10">
      <c r="A38" s="889" t="s">
        <v>1213</v>
      </c>
      <c r="B38" s="890"/>
      <c r="C38" s="890"/>
      <c r="D38" s="890"/>
      <c r="E38" s="890"/>
      <c r="F38" s="707"/>
      <c r="G38" s="707"/>
      <c r="H38" s="707"/>
      <c r="I38" s="707"/>
      <c r="J38" s="708"/>
    </row>
    <row r="39" spans="1:10">
      <c r="A39" s="889" t="s">
        <v>1214</v>
      </c>
      <c r="B39" s="890"/>
      <c r="C39" s="890"/>
      <c r="D39" s="890"/>
      <c r="E39" s="890"/>
      <c r="F39" s="707"/>
      <c r="G39" s="707"/>
      <c r="H39" s="707"/>
      <c r="I39" s="707"/>
      <c r="J39" s="708"/>
    </row>
    <row r="40" spans="1:10" ht="14.7" thickBot="1">
      <c r="A40" s="633"/>
      <c r="B40" s="634"/>
      <c r="C40" s="634"/>
      <c r="D40" s="634"/>
      <c r="E40" s="634"/>
      <c r="F40" s="634"/>
      <c r="G40" s="634"/>
      <c r="H40" s="634"/>
      <c r="I40" s="634"/>
      <c r="J40" s="635"/>
    </row>
    <row r="41" spans="1:10">
      <c r="A41" s="878" t="s">
        <v>1215</v>
      </c>
      <c r="B41" s="879"/>
      <c r="C41" s="879"/>
      <c r="D41" s="879"/>
      <c r="E41" s="879"/>
      <c r="F41" s="879" t="s">
        <v>1219</v>
      </c>
      <c r="G41" s="879"/>
      <c r="H41" s="879"/>
      <c r="I41" s="879"/>
      <c r="J41" s="880"/>
    </row>
    <row r="42" spans="1:10">
      <c r="A42" s="695" t="s">
        <v>1216</v>
      </c>
      <c r="B42" s="539"/>
      <c r="C42" s="539"/>
      <c r="D42" s="709"/>
      <c r="E42" s="709"/>
      <c r="F42" s="881" t="s">
        <v>1220</v>
      </c>
      <c r="G42" s="881"/>
      <c r="H42" s="60" t="s">
        <v>1221</v>
      </c>
      <c r="I42" s="60" t="s">
        <v>1238</v>
      </c>
      <c r="J42" s="68" t="s">
        <v>49</v>
      </c>
    </row>
    <row r="43" spans="1:10" ht="14.4" customHeight="1">
      <c r="A43" s="695" t="s">
        <v>118</v>
      </c>
      <c r="B43" s="539"/>
      <c r="C43" s="539"/>
      <c r="D43" s="709"/>
      <c r="E43" s="709"/>
      <c r="F43" s="882" t="s">
        <v>1222</v>
      </c>
      <c r="G43" s="882"/>
      <c r="H43" s="882" t="s">
        <v>128</v>
      </c>
      <c r="I43" s="882"/>
      <c r="J43" s="883"/>
    </row>
    <row r="44" spans="1:10">
      <c r="A44" s="695" t="s">
        <v>1217</v>
      </c>
      <c r="B44" s="539"/>
      <c r="C44" s="539"/>
      <c r="D44" s="709"/>
      <c r="E44" s="709"/>
      <c r="F44" s="882"/>
      <c r="G44" s="882"/>
      <c r="H44" s="882"/>
      <c r="I44" s="882"/>
      <c r="J44" s="883"/>
    </row>
    <row r="45" spans="1:10">
      <c r="A45" s="695" t="s">
        <v>119</v>
      </c>
      <c r="B45" s="539"/>
      <c r="C45" s="539"/>
      <c r="D45" s="709"/>
      <c r="E45" s="709"/>
      <c r="F45" s="882" t="s">
        <v>1223</v>
      </c>
      <c r="G45" s="882"/>
      <c r="H45" s="882" t="s">
        <v>129</v>
      </c>
      <c r="I45" s="882"/>
      <c r="J45" s="883"/>
    </row>
    <row r="46" spans="1:10" ht="14.4" customHeight="1">
      <c r="A46" s="695" t="s">
        <v>1218</v>
      </c>
      <c r="B46" s="539"/>
      <c r="C46" s="539"/>
      <c r="D46" s="709"/>
      <c r="E46" s="709"/>
      <c r="F46" s="882"/>
      <c r="G46" s="882"/>
      <c r="H46" s="882"/>
      <c r="I46" s="882"/>
      <c r="J46" s="883"/>
    </row>
    <row r="47" spans="1:10">
      <c r="A47" s="565" t="s">
        <v>1237</v>
      </c>
      <c r="B47" s="566"/>
      <c r="C47" s="566"/>
      <c r="D47" s="566"/>
      <c r="E47" s="566"/>
      <c r="F47" s="882" t="s">
        <v>1224</v>
      </c>
      <c r="G47" s="882"/>
      <c r="H47" s="882"/>
      <c r="I47" s="882"/>
      <c r="J47" s="883"/>
    </row>
    <row r="48" spans="1:10" ht="14.4" customHeight="1">
      <c r="A48" s="565"/>
      <c r="B48" s="566"/>
      <c r="C48" s="566"/>
      <c r="D48" s="566"/>
      <c r="E48" s="566"/>
      <c r="F48" s="882"/>
      <c r="G48" s="882"/>
      <c r="H48" s="882"/>
      <c r="I48" s="882"/>
      <c r="J48" s="883"/>
    </row>
    <row r="49" spans="1:10" ht="14.7" thickBot="1">
      <c r="A49" s="884"/>
      <c r="B49" s="885"/>
      <c r="C49" s="885"/>
      <c r="D49" s="885"/>
      <c r="E49" s="885"/>
      <c r="F49" s="891" t="s">
        <v>1239</v>
      </c>
      <c r="G49" s="891"/>
      <c r="H49" s="711"/>
      <c r="I49" s="711"/>
      <c r="J49" s="712"/>
    </row>
    <row r="66" spans="1:1" ht="23.1">
      <c r="A66" s="336"/>
    </row>
  </sheetData>
  <mergeCells count="126">
    <mergeCell ref="A1:A3"/>
    <mergeCell ref="B1:C3"/>
    <mergeCell ref="D1:F1"/>
    <mergeCell ref="G1:J3"/>
    <mergeCell ref="D2:F3"/>
    <mergeCell ref="A4:J4"/>
    <mergeCell ref="C9:D9"/>
    <mergeCell ref="C10:D10"/>
    <mergeCell ref="C11:D11"/>
    <mergeCell ref="C12:D12"/>
    <mergeCell ref="C13:D13"/>
    <mergeCell ref="A13:B13"/>
    <mergeCell ref="C7:D7"/>
    <mergeCell ref="C8:D8"/>
    <mergeCell ref="A7:B7"/>
    <mergeCell ref="A8:B8"/>
    <mergeCell ref="A9:B9"/>
    <mergeCell ref="A10:B10"/>
    <mergeCell ref="A11:B11"/>
    <mergeCell ref="A12:B12"/>
    <mergeCell ref="E13:G13"/>
    <mergeCell ref="H7:J7"/>
    <mergeCell ref="H8:J8"/>
    <mergeCell ref="H9:J9"/>
    <mergeCell ref="H10:J10"/>
    <mergeCell ref="H11:J11"/>
    <mergeCell ref="E7:G7"/>
    <mergeCell ref="E8:G8"/>
    <mergeCell ref="E9:G9"/>
    <mergeCell ref="E10:G10"/>
    <mergeCell ref="E11:G11"/>
    <mergeCell ref="H12:J12"/>
    <mergeCell ref="H13:J13"/>
    <mergeCell ref="E12:G12"/>
    <mergeCell ref="F23:G23"/>
    <mergeCell ref="B22:C22"/>
    <mergeCell ref="B23:C23"/>
    <mergeCell ref="B24:C24"/>
    <mergeCell ref="D16:E16"/>
    <mergeCell ref="D17:E17"/>
    <mergeCell ref="D18:E18"/>
    <mergeCell ref="D19:E19"/>
    <mergeCell ref="D20:E20"/>
    <mergeCell ref="D21:E21"/>
    <mergeCell ref="D22:E22"/>
    <mergeCell ref="B16:C16"/>
    <mergeCell ref="B17:C17"/>
    <mergeCell ref="B18:C18"/>
    <mergeCell ref="B19:C19"/>
    <mergeCell ref="B20:C20"/>
    <mergeCell ref="B21:C21"/>
    <mergeCell ref="H16:I16"/>
    <mergeCell ref="A6:J6"/>
    <mergeCell ref="A15:J15"/>
    <mergeCell ref="A26:J26"/>
    <mergeCell ref="A27:E27"/>
    <mergeCell ref="F27:J27"/>
    <mergeCell ref="F24:G24"/>
    <mergeCell ref="H17:I17"/>
    <mergeCell ref="H18:I18"/>
    <mergeCell ref="H19:I19"/>
    <mergeCell ref="H20:I20"/>
    <mergeCell ref="H21:I21"/>
    <mergeCell ref="H22:I22"/>
    <mergeCell ref="H23:I23"/>
    <mergeCell ref="H24:I24"/>
    <mergeCell ref="D23:E23"/>
    <mergeCell ref="D24:E24"/>
    <mergeCell ref="F16:G16"/>
    <mergeCell ref="F17:G17"/>
    <mergeCell ref="F18:G18"/>
    <mergeCell ref="F19:G19"/>
    <mergeCell ref="F20:G20"/>
    <mergeCell ref="F21:G21"/>
    <mergeCell ref="F22:G22"/>
    <mergeCell ref="F28:J28"/>
    <mergeCell ref="F29:J29"/>
    <mergeCell ref="F30:J30"/>
    <mergeCell ref="F31:J31"/>
    <mergeCell ref="F32:J32"/>
    <mergeCell ref="F33:J33"/>
    <mergeCell ref="A28:E28"/>
    <mergeCell ref="A29:E29"/>
    <mergeCell ref="A30:E30"/>
    <mergeCell ref="A31:E31"/>
    <mergeCell ref="A32:E32"/>
    <mergeCell ref="A33:E33"/>
    <mergeCell ref="A47:E49"/>
    <mergeCell ref="A42:C42"/>
    <mergeCell ref="A43:C43"/>
    <mergeCell ref="A44:C44"/>
    <mergeCell ref="A45:C45"/>
    <mergeCell ref="A46:C46"/>
    <mergeCell ref="A35:J35"/>
    <mergeCell ref="A36:E36"/>
    <mergeCell ref="A37:E37"/>
    <mergeCell ref="A38:E38"/>
    <mergeCell ref="A39:E39"/>
    <mergeCell ref="F36:J36"/>
    <mergeCell ref="F37:J37"/>
    <mergeCell ref="F38:J38"/>
    <mergeCell ref="F39:J39"/>
    <mergeCell ref="A40:J40"/>
    <mergeCell ref="I47:I48"/>
    <mergeCell ref="J47:J48"/>
    <mergeCell ref="F47:G48"/>
    <mergeCell ref="F49:G49"/>
    <mergeCell ref="H49:J49"/>
    <mergeCell ref="H47:H48"/>
    <mergeCell ref="A34:J34"/>
    <mergeCell ref="A41:E41"/>
    <mergeCell ref="F41:J41"/>
    <mergeCell ref="F42:G42"/>
    <mergeCell ref="F43:G44"/>
    <mergeCell ref="F45:G46"/>
    <mergeCell ref="D42:E42"/>
    <mergeCell ref="D43:E43"/>
    <mergeCell ref="D44:E44"/>
    <mergeCell ref="D45:E45"/>
    <mergeCell ref="D46:E46"/>
    <mergeCell ref="H43:H44"/>
    <mergeCell ref="I43:I44"/>
    <mergeCell ref="J43:J44"/>
    <mergeCell ref="H45:H46"/>
    <mergeCell ref="I45:I46"/>
    <mergeCell ref="J45:J46"/>
  </mergeCells>
  <printOptions horizontalCentered="1"/>
  <pageMargins left="0.7" right="0.7" top="0.75" bottom="0.75" header="0.3" footer="0.3"/>
  <pageSetup paperSize="9" orientation="portrait" verticalDpi="0" r:id="rId1"/>
  <headerFooter>
    <oddFooter>&amp;LPPAP Documents-NBL Chassis&amp;R&amp;P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2D8D-CEBB-4A1C-88ED-66D52BEAB3B0}">
  <sheetPr>
    <tabColor rgb="FFFFFF00"/>
  </sheetPr>
  <dimension ref="A1:J107"/>
  <sheetViews>
    <sheetView topLeftCell="A21" workbookViewId="0">
      <selection activeCell="A33" sqref="A33:J39"/>
    </sheetView>
  </sheetViews>
  <sheetFormatPr defaultRowHeight="14.4"/>
  <sheetData>
    <row r="1" spans="1:10" ht="15.3">
      <c r="A1" s="709"/>
      <c r="B1" s="862" t="s">
        <v>131</v>
      </c>
      <c r="C1" s="862"/>
      <c r="D1" s="913" t="s">
        <v>132</v>
      </c>
      <c r="E1" s="913"/>
      <c r="F1" s="913"/>
      <c r="G1" s="592" t="s">
        <v>1466</v>
      </c>
      <c r="H1" s="592"/>
      <c r="I1" s="592"/>
      <c r="J1" s="592"/>
    </row>
    <row r="2" spans="1:10">
      <c r="A2" s="709"/>
      <c r="B2" s="862"/>
      <c r="C2" s="862"/>
      <c r="D2" s="905" t="s">
        <v>1465</v>
      </c>
      <c r="E2" s="905"/>
      <c r="F2" s="905"/>
      <c r="G2" s="592"/>
      <c r="H2" s="592"/>
      <c r="I2" s="592"/>
      <c r="J2" s="592"/>
    </row>
    <row r="3" spans="1:10">
      <c r="A3" s="709"/>
      <c r="B3" s="862"/>
      <c r="C3" s="862"/>
      <c r="D3" s="905"/>
      <c r="E3" s="905"/>
      <c r="F3" s="905"/>
      <c r="G3" s="592"/>
      <c r="H3" s="592"/>
      <c r="I3" s="592"/>
      <c r="J3" s="592"/>
    </row>
    <row r="4" spans="1:10" ht="30.6">
      <c r="A4" s="399" t="s">
        <v>1405</v>
      </c>
    </row>
    <row r="6" spans="1:10" ht="23.1">
      <c r="A6" s="336" t="s">
        <v>1406</v>
      </c>
    </row>
    <row r="8" spans="1:10">
      <c r="A8" s="911" t="s">
        <v>1407</v>
      </c>
      <c r="B8" s="911"/>
      <c r="C8" s="911"/>
      <c r="D8" s="911"/>
      <c r="E8" s="911"/>
      <c r="F8" s="912" t="s">
        <v>157</v>
      </c>
      <c r="G8" s="912"/>
      <c r="H8" s="912"/>
      <c r="I8" s="912"/>
      <c r="J8" s="912"/>
    </row>
    <row r="9" spans="1:10">
      <c r="A9" s="914" t="s">
        <v>56</v>
      </c>
      <c r="B9" s="914"/>
      <c r="C9" s="914"/>
      <c r="D9" s="914"/>
      <c r="E9" s="914"/>
      <c r="F9" s="552"/>
      <c r="G9" s="552"/>
      <c r="H9" s="552"/>
      <c r="I9" s="552"/>
      <c r="J9" s="552"/>
    </row>
    <row r="10" spans="1:10">
      <c r="A10" s="914" t="s">
        <v>1074</v>
      </c>
      <c r="B10" s="914"/>
      <c r="C10" s="914"/>
      <c r="D10" s="914"/>
      <c r="E10" s="914"/>
      <c r="F10" s="552"/>
      <c r="G10" s="552"/>
      <c r="H10" s="552"/>
      <c r="I10" s="552"/>
      <c r="J10" s="552"/>
    </row>
    <row r="11" spans="1:10">
      <c r="A11" s="914" t="s">
        <v>58</v>
      </c>
      <c r="B11" s="914"/>
      <c r="C11" s="914"/>
      <c r="D11" s="914"/>
      <c r="E11" s="914"/>
      <c r="F11" s="552"/>
      <c r="G11" s="552"/>
      <c r="H11" s="552"/>
      <c r="I11" s="552"/>
      <c r="J11" s="552"/>
    </row>
    <row r="12" spans="1:10">
      <c r="A12" s="914" t="s">
        <v>57</v>
      </c>
      <c r="B12" s="914"/>
      <c r="C12" s="914"/>
      <c r="D12" s="914"/>
      <c r="E12" s="914"/>
      <c r="F12" s="552"/>
      <c r="G12" s="552"/>
      <c r="H12" s="552"/>
      <c r="I12" s="552"/>
      <c r="J12" s="552"/>
    </row>
    <row r="13" spans="1:10">
      <c r="A13" s="914" t="s">
        <v>55</v>
      </c>
      <c r="B13" s="914"/>
      <c r="C13" s="914"/>
      <c r="D13" s="914"/>
      <c r="E13" s="914"/>
      <c r="F13" s="552"/>
      <c r="G13" s="552"/>
      <c r="H13" s="552"/>
      <c r="I13" s="552"/>
      <c r="J13" s="552"/>
    </row>
    <row r="14" spans="1:10">
      <c r="A14" s="914" t="s">
        <v>1408</v>
      </c>
      <c r="B14" s="914"/>
      <c r="C14" s="914"/>
      <c r="D14" s="914"/>
      <c r="E14" s="914"/>
      <c r="F14" s="552"/>
      <c r="G14" s="552"/>
      <c r="H14" s="552"/>
      <c r="I14" s="552"/>
      <c r="J14" s="552"/>
    </row>
    <row r="15" spans="1:10">
      <c r="A15" s="914" t="s">
        <v>49</v>
      </c>
      <c r="B15" s="914"/>
      <c r="C15" s="914"/>
      <c r="D15" s="914"/>
      <c r="E15" s="914"/>
      <c r="F15" s="552"/>
      <c r="G15" s="552"/>
      <c r="H15" s="552"/>
      <c r="I15" s="552"/>
      <c r="J15" s="552"/>
    </row>
    <row r="16" spans="1:10">
      <c r="A16" s="914" t="s">
        <v>1409</v>
      </c>
      <c r="B16" s="914"/>
      <c r="C16" s="914"/>
      <c r="D16" s="914"/>
      <c r="E16" s="914"/>
      <c r="F16" s="552" t="s">
        <v>1410</v>
      </c>
      <c r="G16" s="552"/>
      <c r="H16" s="552"/>
      <c r="I16" s="552"/>
      <c r="J16" s="552"/>
    </row>
    <row r="17" spans="1:10">
      <c r="A17" s="914" t="s">
        <v>1411</v>
      </c>
      <c r="B17" s="914"/>
      <c r="C17" s="914"/>
      <c r="D17" s="914"/>
      <c r="E17" s="914"/>
      <c r="F17" s="552" t="s">
        <v>1412</v>
      </c>
      <c r="G17" s="552"/>
      <c r="H17" s="552"/>
      <c r="I17" s="552"/>
      <c r="J17" s="552"/>
    </row>
    <row r="20" spans="1:10" ht="23.1">
      <c r="A20" s="336" t="s">
        <v>1413</v>
      </c>
    </row>
    <row r="22" spans="1:10">
      <c r="A22" s="911" t="s">
        <v>1407</v>
      </c>
      <c r="B22" s="911" t="s">
        <v>157</v>
      </c>
      <c r="C22" s="911"/>
      <c r="D22" s="911"/>
      <c r="E22" s="911"/>
      <c r="F22" s="912" t="s">
        <v>157</v>
      </c>
      <c r="G22" s="912"/>
      <c r="H22" s="912"/>
      <c r="I22" s="912"/>
      <c r="J22" s="912"/>
    </row>
    <row r="23" spans="1:10">
      <c r="A23" s="914" t="s">
        <v>1414</v>
      </c>
      <c r="B23" s="914"/>
      <c r="C23" s="914"/>
      <c r="D23" s="914"/>
      <c r="E23" s="914"/>
      <c r="F23" s="552"/>
      <c r="G23" s="552"/>
      <c r="H23" s="552"/>
      <c r="I23" s="552"/>
      <c r="J23" s="552"/>
    </row>
    <row r="24" spans="1:10">
      <c r="A24" s="914" t="s">
        <v>1415</v>
      </c>
      <c r="B24" s="914"/>
      <c r="C24" s="914"/>
      <c r="D24" s="914"/>
      <c r="E24" s="914"/>
      <c r="F24" s="552"/>
      <c r="G24" s="552"/>
      <c r="H24" s="552"/>
      <c r="I24" s="552"/>
      <c r="J24" s="552"/>
    </row>
    <row r="25" spans="1:10">
      <c r="A25" s="914" t="s">
        <v>1416</v>
      </c>
      <c r="B25" s="914"/>
      <c r="C25" s="914"/>
      <c r="D25" s="914"/>
      <c r="E25" s="914"/>
      <c r="F25" s="552"/>
      <c r="G25" s="552"/>
      <c r="H25" s="552"/>
      <c r="I25" s="552"/>
      <c r="J25" s="552"/>
    </row>
    <row r="26" spans="1:10">
      <c r="A26" s="914" t="s">
        <v>1417</v>
      </c>
      <c r="B26" s="914"/>
      <c r="C26" s="914"/>
      <c r="D26" s="914"/>
      <c r="E26" s="914"/>
      <c r="F26" s="552"/>
      <c r="G26" s="552"/>
      <c r="H26" s="552"/>
      <c r="I26" s="552"/>
      <c r="J26" s="552"/>
    </row>
    <row r="27" spans="1:10">
      <c r="A27" s="914" t="s">
        <v>1418</v>
      </c>
      <c r="B27" s="914"/>
      <c r="C27" s="914"/>
      <c r="D27" s="914"/>
      <c r="E27" s="914"/>
      <c r="F27" s="552"/>
      <c r="G27" s="552"/>
      <c r="H27" s="552"/>
      <c r="I27" s="552"/>
      <c r="J27" s="552"/>
    </row>
    <row r="28" spans="1:10">
      <c r="A28" s="914" t="s">
        <v>1419</v>
      </c>
      <c r="B28" s="914"/>
      <c r="C28" s="914"/>
      <c r="D28" s="914"/>
      <c r="E28" s="914"/>
      <c r="F28" s="552"/>
      <c r="G28" s="552"/>
      <c r="H28" s="552"/>
      <c r="I28" s="552"/>
      <c r="J28" s="552"/>
    </row>
    <row r="31" spans="1:10" ht="23.1">
      <c r="A31" s="336" t="s">
        <v>1420</v>
      </c>
    </row>
    <row r="33" spans="1:10">
      <c r="A33" s="911" t="s">
        <v>1407</v>
      </c>
      <c r="B33" s="911" t="s">
        <v>157</v>
      </c>
      <c r="C33" s="911"/>
      <c r="D33" s="911"/>
      <c r="E33" s="911"/>
      <c r="F33" s="912"/>
      <c r="G33" s="912"/>
      <c r="H33" s="912"/>
      <c r="I33" s="912"/>
      <c r="J33" s="912"/>
    </row>
    <row r="34" spans="1:10">
      <c r="A34" s="914" t="s">
        <v>1421</v>
      </c>
      <c r="B34" s="914"/>
      <c r="C34" s="914"/>
      <c r="D34" s="914"/>
      <c r="E34" s="914"/>
      <c r="F34" s="552"/>
      <c r="G34" s="552"/>
      <c r="H34" s="552"/>
      <c r="I34" s="552"/>
      <c r="J34" s="552"/>
    </row>
    <row r="35" spans="1:10">
      <c r="A35" s="914" t="s">
        <v>1422</v>
      </c>
      <c r="B35" s="914" t="s">
        <v>1423</v>
      </c>
      <c r="C35" s="914"/>
      <c r="D35" s="914"/>
      <c r="E35" s="914"/>
      <c r="F35" s="552"/>
      <c r="G35" s="552"/>
      <c r="H35" s="552"/>
      <c r="I35" s="552"/>
      <c r="J35" s="552"/>
    </row>
    <row r="36" spans="1:10">
      <c r="A36" s="914" t="s">
        <v>1424</v>
      </c>
      <c r="B36" s="914"/>
      <c r="C36" s="914"/>
      <c r="D36" s="914"/>
      <c r="E36" s="914"/>
      <c r="F36" s="552"/>
      <c r="G36" s="552"/>
      <c r="H36" s="552"/>
      <c r="I36" s="552"/>
      <c r="J36" s="552"/>
    </row>
    <row r="37" spans="1:10">
      <c r="A37" s="914" t="s">
        <v>1425</v>
      </c>
      <c r="B37" s="914"/>
      <c r="C37" s="914"/>
      <c r="D37" s="914"/>
      <c r="E37" s="914"/>
      <c r="F37" s="552"/>
      <c r="G37" s="552"/>
      <c r="H37" s="552"/>
      <c r="I37" s="552"/>
      <c r="J37" s="552"/>
    </row>
    <row r="38" spans="1:10">
      <c r="A38" s="914" t="s">
        <v>1426</v>
      </c>
      <c r="B38" s="914" t="s">
        <v>1427</v>
      </c>
      <c r="C38" s="914"/>
      <c r="D38" s="914"/>
      <c r="E38" s="914"/>
      <c r="F38" s="552"/>
      <c r="G38" s="552"/>
      <c r="H38" s="552"/>
      <c r="I38" s="552"/>
      <c r="J38" s="552"/>
    </row>
    <row r="39" spans="1:10">
      <c r="A39" s="914" t="s">
        <v>1428</v>
      </c>
      <c r="B39" s="914" t="s">
        <v>1427</v>
      </c>
      <c r="C39" s="914"/>
      <c r="D39" s="914"/>
      <c r="E39" s="914"/>
      <c r="F39" s="552"/>
      <c r="G39" s="552"/>
      <c r="H39" s="552"/>
      <c r="I39" s="552"/>
      <c r="J39" s="552"/>
    </row>
    <row r="42" spans="1:10" ht="23.1">
      <c r="A42" s="336" t="s">
        <v>1429</v>
      </c>
    </row>
    <row r="44" spans="1:10" ht="57.6">
      <c r="A44" s="400" t="s">
        <v>1430</v>
      </c>
      <c r="B44" s="400" t="s">
        <v>1333</v>
      </c>
      <c r="C44" s="400" t="s">
        <v>1431</v>
      </c>
      <c r="D44" s="400" t="s">
        <v>1432</v>
      </c>
      <c r="E44" s="400" t="s">
        <v>3</v>
      </c>
      <c r="F44" s="400" t="s">
        <v>1433</v>
      </c>
    </row>
    <row r="45" spans="1:10">
      <c r="A45" s="117">
        <v>1</v>
      </c>
      <c r="B45" s="117"/>
      <c r="C45" s="117"/>
      <c r="D45" s="117"/>
      <c r="E45" s="117"/>
      <c r="F45" s="117"/>
    </row>
    <row r="46" spans="1:10">
      <c r="A46" s="117">
        <v>2</v>
      </c>
      <c r="B46" s="117"/>
      <c r="C46" s="117"/>
      <c r="D46" s="117"/>
      <c r="E46" s="117"/>
      <c r="F46" s="117"/>
    </row>
    <row r="48" spans="1:10">
      <c r="A48" t="s">
        <v>1434</v>
      </c>
    </row>
    <row r="52" spans="1:4" ht="23.1">
      <c r="A52" s="336" t="s">
        <v>1435</v>
      </c>
    </row>
    <row r="54" spans="1:4" ht="28.8">
      <c r="A54" s="400" t="s">
        <v>1436</v>
      </c>
      <c r="B54" s="400" t="s">
        <v>1437</v>
      </c>
      <c r="C54" s="400" t="s">
        <v>1234</v>
      </c>
      <c r="D54" s="400" t="s">
        <v>1044</v>
      </c>
    </row>
    <row r="55" spans="1:4" ht="28.8">
      <c r="A55" s="117" t="s">
        <v>51</v>
      </c>
      <c r="B55" s="117"/>
      <c r="C55" s="117"/>
      <c r="D55" s="117"/>
    </row>
    <row r="56" spans="1:4" ht="28.8">
      <c r="A56" s="117" t="s">
        <v>1438</v>
      </c>
      <c r="B56" s="117"/>
      <c r="C56" s="117"/>
      <c r="D56" s="117"/>
    </row>
    <row r="57" spans="1:4" ht="28.8">
      <c r="A57" s="117" t="s">
        <v>1439</v>
      </c>
      <c r="B57" s="117"/>
      <c r="C57" s="117"/>
      <c r="D57" s="117"/>
    </row>
    <row r="60" spans="1:4" ht="23.1">
      <c r="A60" s="336" t="s">
        <v>1440</v>
      </c>
    </row>
    <row r="62" spans="1:4" ht="28.8">
      <c r="A62" s="400" t="s">
        <v>1441</v>
      </c>
      <c r="B62" s="400" t="s">
        <v>816</v>
      </c>
      <c r="C62" s="400" t="s">
        <v>1234</v>
      </c>
      <c r="D62" s="400" t="s">
        <v>1044</v>
      </c>
    </row>
    <row r="63" spans="1:4">
      <c r="A63" s="117"/>
      <c r="B63" s="117"/>
      <c r="C63" s="117"/>
      <c r="D63" s="117"/>
    </row>
    <row r="66" spans="1:4" ht="23.1">
      <c r="A66" s="336" t="s">
        <v>1442</v>
      </c>
    </row>
    <row r="68" spans="1:4">
      <c r="A68" s="400" t="s">
        <v>1407</v>
      </c>
      <c r="B68" s="400" t="s">
        <v>157</v>
      </c>
    </row>
    <row r="69" spans="1:4" ht="43.2">
      <c r="A69" s="117" t="s">
        <v>1443</v>
      </c>
      <c r="B69" s="117"/>
    </row>
    <row r="70" spans="1:4" ht="86.4">
      <c r="A70" s="117" t="s">
        <v>1444</v>
      </c>
      <c r="B70" s="117" t="s">
        <v>1445</v>
      </c>
    </row>
    <row r="71" spans="1:4" ht="43.2">
      <c r="A71" s="117" t="s">
        <v>1446</v>
      </c>
      <c r="B71" s="117" t="s">
        <v>1447</v>
      </c>
    </row>
    <row r="72" spans="1:4" ht="43.2">
      <c r="A72" s="117" t="s">
        <v>10</v>
      </c>
      <c r="B72" s="117" t="s">
        <v>1448</v>
      </c>
    </row>
    <row r="73" spans="1:4" ht="43.2">
      <c r="A73" s="117" t="s">
        <v>1449</v>
      </c>
      <c r="B73" s="117" t="s">
        <v>1450</v>
      </c>
    </row>
    <row r="76" spans="1:4" ht="23.1">
      <c r="A76" s="336" t="s">
        <v>1451</v>
      </c>
    </row>
    <row r="78" spans="1:4" ht="28.8">
      <c r="A78" s="400" t="s">
        <v>820</v>
      </c>
      <c r="B78" s="400" t="s">
        <v>1452</v>
      </c>
      <c r="C78" s="400" t="s">
        <v>1453</v>
      </c>
      <c r="D78" s="400" t="s">
        <v>1454</v>
      </c>
    </row>
    <row r="79" spans="1:4">
      <c r="A79" s="117"/>
      <c r="B79" s="117"/>
      <c r="C79" s="117"/>
      <c r="D79" s="117"/>
    </row>
    <row r="82" spans="1:2" ht="23.1">
      <c r="A82" s="336" t="s">
        <v>1455</v>
      </c>
    </row>
    <row r="84" spans="1:2">
      <c r="A84" s="400" t="s">
        <v>1407</v>
      </c>
      <c r="B84" s="400" t="s">
        <v>157</v>
      </c>
    </row>
    <row r="85" spans="1:2" ht="28.8">
      <c r="A85" s="117" t="s">
        <v>1456</v>
      </c>
      <c r="B85" s="117"/>
    </row>
    <row r="86" spans="1:2">
      <c r="A86" s="117" t="s">
        <v>1457</v>
      </c>
      <c r="B86" s="117"/>
    </row>
    <row r="87" spans="1:2" ht="28.8">
      <c r="A87" s="117" t="s">
        <v>1458</v>
      </c>
      <c r="B87" s="117"/>
    </row>
    <row r="90" spans="1:2" ht="23.1">
      <c r="A90" s="336" t="s">
        <v>1459</v>
      </c>
    </row>
    <row r="91" spans="1:2">
      <c r="A91" s="401"/>
    </row>
    <row r="92" spans="1:2">
      <c r="A92" s="401" t="s">
        <v>1460</v>
      </c>
    </row>
    <row r="96" spans="1:2" ht="17.399999999999999">
      <c r="A96" s="402" t="s">
        <v>1461</v>
      </c>
    </row>
    <row r="98" spans="1:4" ht="28.8">
      <c r="A98" s="400" t="s">
        <v>1221</v>
      </c>
      <c r="B98" s="400" t="s">
        <v>1462</v>
      </c>
      <c r="C98" s="400" t="s">
        <v>1063</v>
      </c>
      <c r="D98" s="400" t="s">
        <v>49</v>
      </c>
    </row>
    <row r="99" spans="1:4">
      <c r="A99" s="117"/>
      <c r="B99" s="117"/>
      <c r="C99" s="117"/>
      <c r="D99" s="117"/>
    </row>
    <row r="102" spans="1:4" ht="23.1">
      <c r="A102" s="336" t="s">
        <v>1463</v>
      </c>
    </row>
    <row r="104" spans="1:4" ht="86.4">
      <c r="A104" s="400" t="s">
        <v>1044</v>
      </c>
      <c r="B104" s="400" t="s">
        <v>1464</v>
      </c>
    </row>
    <row r="105" spans="1:4" ht="28.8">
      <c r="A105" s="117" t="s">
        <v>56</v>
      </c>
      <c r="B105" s="117"/>
    </row>
    <row r="106" spans="1:4">
      <c r="A106" s="117" t="s">
        <v>1063</v>
      </c>
      <c r="B106" s="117"/>
    </row>
    <row r="107" spans="1:4">
      <c r="A107" s="117" t="s">
        <v>49</v>
      </c>
      <c r="B107" s="117"/>
    </row>
  </sheetData>
  <mergeCells count="53">
    <mergeCell ref="A37:E37"/>
    <mergeCell ref="F37:J37"/>
    <mergeCell ref="A38:E38"/>
    <mergeCell ref="F38:J38"/>
    <mergeCell ref="A39:E39"/>
    <mergeCell ref="F39:J39"/>
    <mergeCell ref="A34:E34"/>
    <mergeCell ref="F34:J34"/>
    <mergeCell ref="A35:E35"/>
    <mergeCell ref="F35:J35"/>
    <mergeCell ref="A36:E36"/>
    <mergeCell ref="F36:J36"/>
    <mergeCell ref="A27:E27"/>
    <mergeCell ref="F27:J27"/>
    <mergeCell ref="A28:E28"/>
    <mergeCell ref="F28:J28"/>
    <mergeCell ref="A33:E33"/>
    <mergeCell ref="F33:J33"/>
    <mergeCell ref="A24:E24"/>
    <mergeCell ref="F24:J24"/>
    <mergeCell ref="A25:E25"/>
    <mergeCell ref="F25:J25"/>
    <mergeCell ref="A26:E26"/>
    <mergeCell ref="F26:J26"/>
    <mergeCell ref="F16:J16"/>
    <mergeCell ref="F17:J17"/>
    <mergeCell ref="A22:E22"/>
    <mergeCell ref="F22:J22"/>
    <mergeCell ref="A23:E23"/>
    <mergeCell ref="F23:J23"/>
    <mergeCell ref="A15:E15"/>
    <mergeCell ref="A16:E16"/>
    <mergeCell ref="A17:E17"/>
    <mergeCell ref="F9:J9"/>
    <mergeCell ref="F10:J10"/>
    <mergeCell ref="F11:J11"/>
    <mergeCell ref="F12:J12"/>
    <mergeCell ref="F13:J13"/>
    <mergeCell ref="F14:J14"/>
    <mergeCell ref="F15:J15"/>
    <mergeCell ref="A9:E9"/>
    <mergeCell ref="A10:E10"/>
    <mergeCell ref="A11:E11"/>
    <mergeCell ref="A12:E12"/>
    <mergeCell ref="A13:E13"/>
    <mergeCell ref="A14:E14"/>
    <mergeCell ref="A8:E8"/>
    <mergeCell ref="F8:J8"/>
    <mergeCell ref="A1:A3"/>
    <mergeCell ref="B1:C3"/>
    <mergeCell ref="D1:F1"/>
    <mergeCell ref="G1:J3"/>
    <mergeCell ref="D2:F3"/>
  </mergeCells>
  <pageMargins left="0.7" right="0.7" top="0.75" bottom="0.75" header="0.3" footer="0.3"/>
  <pageSetup orientation="portrait" verticalDpi="0" r:id="rId1"/>
  <headerFooter>
    <oddFooter>&amp;LPPAP Documents-NBL Chassis&amp;R&amp;P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7A2F-EDDC-4358-81B1-EB49C17BD6FE}">
  <sheetPr>
    <tabColor rgb="FF92D050"/>
  </sheetPr>
  <dimension ref="A1:N29"/>
  <sheetViews>
    <sheetView workbookViewId="0">
      <selection sqref="A1:N3"/>
    </sheetView>
  </sheetViews>
  <sheetFormatPr defaultRowHeight="14.4"/>
  <cols>
    <col min="1" max="1" width="15.20703125" customWidth="1"/>
    <col min="2" max="2" width="7.68359375" bestFit="1" customWidth="1"/>
    <col min="3" max="3" width="8.7890625" bestFit="1" customWidth="1"/>
    <col min="4" max="4" width="10.3671875" bestFit="1" customWidth="1"/>
    <col min="5" max="5" width="4" bestFit="1" customWidth="1"/>
    <col min="6" max="6" width="9.68359375" bestFit="1" customWidth="1"/>
    <col min="7" max="7" width="11.9453125" bestFit="1" customWidth="1"/>
    <col min="8" max="8" width="9" bestFit="1" customWidth="1"/>
    <col min="9" max="9" width="14" bestFit="1" customWidth="1"/>
    <col min="10" max="10" width="14.3671875" bestFit="1" customWidth="1"/>
    <col min="11" max="11" width="5.5234375" bestFit="1" customWidth="1"/>
  </cols>
  <sheetData>
    <row r="1" spans="1:14" ht="15.3">
      <c r="A1" s="859"/>
      <c r="B1" s="861" t="s">
        <v>131</v>
      </c>
      <c r="C1" s="861"/>
      <c r="D1" s="863" t="s">
        <v>132</v>
      </c>
      <c r="E1" s="863"/>
      <c r="F1" s="863"/>
      <c r="G1" s="863"/>
      <c r="H1" s="863"/>
      <c r="I1" s="863"/>
      <c r="J1" s="863"/>
      <c r="K1" s="590" t="s">
        <v>1141</v>
      </c>
      <c r="L1" s="590"/>
      <c r="M1" s="590"/>
      <c r="N1" s="591"/>
    </row>
    <row r="2" spans="1:14">
      <c r="A2" s="860"/>
      <c r="B2" s="862"/>
      <c r="C2" s="862"/>
      <c r="D2" s="864" t="s">
        <v>1140</v>
      </c>
      <c r="E2" s="864"/>
      <c r="F2" s="864"/>
      <c r="G2" s="864"/>
      <c r="H2" s="864"/>
      <c r="I2" s="864"/>
      <c r="J2" s="864"/>
      <c r="K2" s="592"/>
      <c r="L2" s="592"/>
      <c r="M2" s="592"/>
      <c r="N2" s="593"/>
    </row>
    <row r="3" spans="1:14">
      <c r="A3" s="860"/>
      <c r="B3" s="862"/>
      <c r="C3" s="862"/>
      <c r="D3" s="864"/>
      <c r="E3" s="864"/>
      <c r="F3" s="864"/>
      <c r="G3" s="864"/>
      <c r="H3" s="864"/>
      <c r="I3" s="864"/>
      <c r="J3" s="864"/>
      <c r="K3" s="592"/>
      <c r="L3" s="592"/>
      <c r="M3" s="592"/>
      <c r="N3" s="593"/>
    </row>
    <row r="4" spans="1:14" s="27" customFormat="1">
      <c r="A4" s="34" t="s">
        <v>1010</v>
      </c>
      <c r="B4" s="6" t="s">
        <v>219</v>
      </c>
      <c r="C4" s="6" t="s">
        <v>1128</v>
      </c>
      <c r="D4" s="6" t="s">
        <v>1011</v>
      </c>
      <c r="E4" s="6" t="s">
        <v>1129</v>
      </c>
      <c r="F4" s="6" t="s">
        <v>1008</v>
      </c>
      <c r="G4" s="6" t="s">
        <v>1130</v>
      </c>
      <c r="H4" s="6" t="s">
        <v>1131</v>
      </c>
      <c r="I4" s="6" t="s">
        <v>1132</v>
      </c>
      <c r="J4" s="6" t="s">
        <v>1133</v>
      </c>
      <c r="K4" s="6" t="s">
        <v>1044</v>
      </c>
      <c r="L4" s="601" t="s">
        <v>4</v>
      </c>
      <c r="M4" s="601"/>
      <c r="N4" s="865"/>
    </row>
    <row r="5" spans="1:14" ht="32.1" customHeight="1">
      <c r="A5" s="318" t="s">
        <v>122</v>
      </c>
      <c r="B5" s="7">
        <v>1170750</v>
      </c>
      <c r="C5" s="7" t="s">
        <v>141</v>
      </c>
      <c r="D5" s="7">
        <v>1170750</v>
      </c>
      <c r="E5" s="7" t="s">
        <v>1121</v>
      </c>
      <c r="F5" s="7" t="s">
        <v>1134</v>
      </c>
      <c r="G5" s="319">
        <v>46299</v>
      </c>
      <c r="H5" s="7" t="s">
        <v>1135</v>
      </c>
      <c r="I5" s="7" t="s">
        <v>1136</v>
      </c>
      <c r="J5" s="7" t="s">
        <v>1137</v>
      </c>
      <c r="K5" s="7" t="s">
        <v>1138</v>
      </c>
      <c r="L5" s="915" t="s">
        <v>176</v>
      </c>
      <c r="M5" s="916"/>
      <c r="N5" s="917"/>
    </row>
    <row r="6" spans="1:14">
      <c r="A6" s="918" t="s">
        <v>1139</v>
      </c>
      <c r="B6" s="601"/>
      <c r="C6" s="601"/>
      <c r="D6" s="601"/>
      <c r="E6" s="601"/>
      <c r="F6" s="601"/>
      <c r="G6" s="601"/>
      <c r="H6" s="601"/>
      <c r="I6" s="601"/>
      <c r="J6" s="601"/>
      <c r="K6" s="601"/>
      <c r="L6" s="601"/>
      <c r="M6" s="601"/>
      <c r="N6" s="865"/>
    </row>
    <row r="7" spans="1:14">
      <c r="A7" s="918"/>
      <c r="B7" s="601"/>
      <c r="C7" s="601"/>
      <c r="D7" s="601"/>
      <c r="E7" s="601"/>
      <c r="F7" s="601"/>
      <c r="G7" s="601"/>
      <c r="H7" s="601"/>
      <c r="I7" s="601"/>
      <c r="J7" s="601"/>
      <c r="K7" s="601"/>
      <c r="L7" s="601"/>
      <c r="M7" s="601"/>
      <c r="N7" s="865"/>
    </row>
    <row r="8" spans="1:14">
      <c r="A8" s="918"/>
      <c r="B8" s="601"/>
      <c r="C8" s="601"/>
      <c r="D8" s="601"/>
      <c r="E8" s="601"/>
      <c r="F8" s="601"/>
      <c r="G8" s="601"/>
      <c r="H8" s="601"/>
      <c r="I8" s="601"/>
      <c r="J8" s="601"/>
      <c r="K8" s="601"/>
      <c r="L8" s="601"/>
      <c r="M8" s="601"/>
      <c r="N8" s="865"/>
    </row>
    <row r="9" spans="1:14">
      <c r="A9" s="918"/>
      <c r="B9" s="601"/>
      <c r="C9" s="601"/>
      <c r="D9" s="601"/>
      <c r="E9" s="601"/>
      <c r="F9" s="601"/>
      <c r="G9" s="601"/>
      <c r="H9" s="601"/>
      <c r="I9" s="601"/>
      <c r="J9" s="601"/>
      <c r="K9" s="601"/>
      <c r="L9" s="601"/>
      <c r="M9" s="601"/>
      <c r="N9" s="865"/>
    </row>
    <row r="10" spans="1:14">
      <c r="A10" s="918"/>
      <c r="B10" s="601"/>
      <c r="C10" s="601"/>
      <c r="D10" s="601"/>
      <c r="E10" s="601"/>
      <c r="F10" s="601"/>
      <c r="G10" s="601"/>
      <c r="H10" s="601"/>
      <c r="I10" s="601"/>
      <c r="J10" s="601"/>
      <c r="K10" s="601"/>
      <c r="L10" s="601"/>
      <c r="M10" s="601"/>
      <c r="N10" s="865"/>
    </row>
    <row r="11" spans="1:14">
      <c r="A11" s="918"/>
      <c r="B11" s="601"/>
      <c r="C11" s="601"/>
      <c r="D11" s="601"/>
      <c r="E11" s="601"/>
      <c r="F11" s="601"/>
      <c r="G11" s="601"/>
      <c r="H11" s="601"/>
      <c r="I11" s="601"/>
      <c r="J11" s="601"/>
      <c r="K11" s="601"/>
      <c r="L11" s="601"/>
      <c r="M11" s="601"/>
      <c r="N11" s="865"/>
    </row>
    <row r="12" spans="1:14">
      <c r="A12" s="918"/>
      <c r="B12" s="601"/>
      <c r="C12" s="601"/>
      <c r="D12" s="601"/>
      <c r="E12" s="601"/>
      <c r="F12" s="601"/>
      <c r="G12" s="601"/>
      <c r="H12" s="601"/>
      <c r="I12" s="601"/>
      <c r="J12" s="601"/>
      <c r="K12" s="601"/>
      <c r="L12" s="601"/>
      <c r="M12" s="601"/>
      <c r="N12" s="865"/>
    </row>
    <row r="13" spans="1:14">
      <c r="A13" s="918"/>
      <c r="B13" s="601"/>
      <c r="C13" s="601"/>
      <c r="D13" s="601"/>
      <c r="E13" s="601"/>
      <c r="F13" s="601"/>
      <c r="G13" s="601"/>
      <c r="H13" s="601"/>
      <c r="I13" s="601"/>
      <c r="J13" s="601"/>
      <c r="K13" s="601"/>
      <c r="L13" s="601"/>
      <c r="M13" s="601"/>
      <c r="N13" s="865"/>
    </row>
    <row r="14" spans="1:14">
      <c r="A14" s="918"/>
      <c r="B14" s="601"/>
      <c r="C14" s="601"/>
      <c r="D14" s="601"/>
      <c r="E14" s="601"/>
      <c r="F14" s="601"/>
      <c r="G14" s="601"/>
      <c r="H14" s="601"/>
      <c r="I14" s="601"/>
      <c r="J14" s="601"/>
      <c r="K14" s="601"/>
      <c r="L14" s="601"/>
      <c r="M14" s="601"/>
      <c r="N14" s="865"/>
    </row>
    <row r="15" spans="1:14">
      <c r="A15" s="918"/>
      <c r="B15" s="601"/>
      <c r="C15" s="601"/>
      <c r="D15" s="601"/>
      <c r="E15" s="601"/>
      <c r="F15" s="601"/>
      <c r="G15" s="601"/>
      <c r="H15" s="601"/>
      <c r="I15" s="601"/>
      <c r="J15" s="601"/>
      <c r="K15" s="601"/>
      <c r="L15" s="601"/>
      <c r="M15" s="601"/>
      <c r="N15" s="865"/>
    </row>
    <row r="16" spans="1:14">
      <c r="A16" s="918"/>
      <c r="B16" s="601"/>
      <c r="C16" s="601"/>
      <c r="D16" s="601"/>
      <c r="E16" s="601"/>
      <c r="F16" s="601"/>
      <c r="G16" s="601"/>
      <c r="H16" s="601"/>
      <c r="I16" s="601"/>
      <c r="J16" s="601"/>
      <c r="K16" s="601"/>
      <c r="L16" s="601"/>
      <c r="M16" s="601"/>
      <c r="N16" s="865"/>
    </row>
    <row r="17" spans="1:14">
      <c r="A17" s="918"/>
      <c r="B17" s="601"/>
      <c r="C17" s="601"/>
      <c r="D17" s="601"/>
      <c r="E17" s="601"/>
      <c r="F17" s="601"/>
      <c r="G17" s="601"/>
      <c r="H17" s="601"/>
      <c r="I17" s="601"/>
      <c r="J17" s="601"/>
      <c r="K17" s="601"/>
      <c r="L17" s="601"/>
      <c r="M17" s="601"/>
      <c r="N17" s="865"/>
    </row>
    <row r="18" spans="1:14">
      <c r="A18" s="918"/>
      <c r="B18" s="601"/>
      <c r="C18" s="601"/>
      <c r="D18" s="601"/>
      <c r="E18" s="601"/>
      <c r="F18" s="601"/>
      <c r="G18" s="601"/>
      <c r="H18" s="601"/>
      <c r="I18" s="601"/>
      <c r="J18" s="601"/>
      <c r="K18" s="601"/>
      <c r="L18" s="601"/>
      <c r="M18" s="601"/>
      <c r="N18" s="865"/>
    </row>
    <row r="19" spans="1:14">
      <c r="A19" s="918"/>
      <c r="B19" s="601"/>
      <c r="C19" s="601"/>
      <c r="D19" s="601"/>
      <c r="E19" s="601"/>
      <c r="F19" s="601"/>
      <c r="G19" s="601"/>
      <c r="H19" s="601"/>
      <c r="I19" s="601"/>
      <c r="J19" s="601"/>
      <c r="K19" s="601"/>
      <c r="L19" s="601"/>
      <c r="M19" s="601"/>
      <c r="N19" s="865"/>
    </row>
    <row r="20" spans="1:14">
      <c r="A20" s="918"/>
      <c r="B20" s="601"/>
      <c r="C20" s="601"/>
      <c r="D20" s="601"/>
      <c r="E20" s="601"/>
      <c r="F20" s="601"/>
      <c r="G20" s="601"/>
      <c r="H20" s="601"/>
      <c r="I20" s="601"/>
      <c r="J20" s="601"/>
      <c r="K20" s="601"/>
      <c r="L20" s="601"/>
      <c r="M20" s="601"/>
      <c r="N20" s="865"/>
    </row>
    <row r="21" spans="1:14">
      <c r="A21" s="918"/>
      <c r="B21" s="601"/>
      <c r="C21" s="601"/>
      <c r="D21" s="601"/>
      <c r="E21" s="601"/>
      <c r="F21" s="601"/>
      <c r="G21" s="601"/>
      <c r="H21" s="601"/>
      <c r="I21" s="601"/>
      <c r="J21" s="601"/>
      <c r="K21" s="601"/>
      <c r="L21" s="601"/>
      <c r="M21" s="601"/>
      <c r="N21" s="865"/>
    </row>
    <row r="22" spans="1:14">
      <c r="A22" s="918"/>
      <c r="B22" s="601"/>
      <c r="C22" s="601"/>
      <c r="D22" s="601"/>
      <c r="E22" s="601"/>
      <c r="F22" s="601"/>
      <c r="G22" s="601"/>
      <c r="H22" s="601"/>
      <c r="I22" s="601"/>
      <c r="J22" s="601"/>
      <c r="K22" s="601"/>
      <c r="L22" s="601"/>
      <c r="M22" s="601"/>
      <c r="N22" s="865"/>
    </row>
    <row r="23" spans="1:14">
      <c r="A23" s="918"/>
      <c r="B23" s="601"/>
      <c r="C23" s="601"/>
      <c r="D23" s="601"/>
      <c r="E23" s="601"/>
      <c r="F23" s="601"/>
      <c r="G23" s="601"/>
      <c r="H23" s="601"/>
      <c r="I23" s="601"/>
      <c r="J23" s="601"/>
      <c r="K23" s="601"/>
      <c r="L23" s="601"/>
      <c r="M23" s="601"/>
      <c r="N23" s="865"/>
    </row>
    <row r="24" spans="1:14">
      <c r="A24" s="918"/>
      <c r="B24" s="601"/>
      <c r="C24" s="601"/>
      <c r="D24" s="601"/>
      <c r="E24" s="601"/>
      <c r="F24" s="601"/>
      <c r="G24" s="601"/>
      <c r="H24" s="601"/>
      <c r="I24" s="601"/>
      <c r="J24" s="601"/>
      <c r="K24" s="601"/>
      <c r="L24" s="601"/>
      <c r="M24" s="601"/>
      <c r="N24" s="865"/>
    </row>
    <row r="25" spans="1:14">
      <c r="A25" s="918"/>
      <c r="B25" s="601"/>
      <c r="C25" s="601"/>
      <c r="D25" s="601"/>
      <c r="E25" s="601"/>
      <c r="F25" s="601"/>
      <c r="G25" s="601"/>
      <c r="H25" s="601"/>
      <c r="I25" s="601"/>
      <c r="J25" s="601"/>
      <c r="K25" s="601"/>
      <c r="L25" s="601"/>
      <c r="M25" s="601"/>
      <c r="N25" s="865"/>
    </row>
    <row r="26" spans="1:14">
      <c r="A26" s="37"/>
      <c r="N26" s="20"/>
    </row>
    <row r="27" spans="1:14">
      <c r="A27" s="37"/>
      <c r="K27" s="709" t="s">
        <v>1001</v>
      </c>
      <c r="L27" s="709"/>
      <c r="M27" s="709" t="s">
        <v>1002</v>
      </c>
      <c r="N27" s="710"/>
    </row>
    <row r="28" spans="1:14">
      <c r="A28" s="37"/>
      <c r="K28" s="709" t="s">
        <v>138</v>
      </c>
      <c r="L28" s="709"/>
      <c r="M28" s="709" t="s">
        <v>129</v>
      </c>
      <c r="N28" s="710"/>
    </row>
    <row r="29" spans="1:14" ht="14.7" thickBot="1">
      <c r="A29" s="40"/>
      <c r="B29" s="21"/>
      <c r="C29" s="21"/>
      <c r="D29" s="21"/>
      <c r="E29" s="21"/>
      <c r="F29" s="21"/>
      <c r="G29" s="21"/>
      <c r="H29" s="21"/>
      <c r="I29" s="21"/>
      <c r="J29" s="21"/>
      <c r="K29" s="711"/>
      <c r="L29" s="711"/>
      <c r="M29" s="711"/>
      <c r="N29" s="712"/>
    </row>
  </sheetData>
  <mergeCells count="12">
    <mergeCell ref="A6:N25"/>
    <mergeCell ref="M27:N27"/>
    <mergeCell ref="K27:L27"/>
    <mergeCell ref="M28:N29"/>
    <mergeCell ref="K28:L29"/>
    <mergeCell ref="L5:N5"/>
    <mergeCell ref="A1:A3"/>
    <mergeCell ref="B1:C3"/>
    <mergeCell ref="D1:J1"/>
    <mergeCell ref="K1:N3"/>
    <mergeCell ref="D2:J3"/>
    <mergeCell ref="L4:N4"/>
  </mergeCells>
  <pageMargins left="0.7" right="0.7" top="0.75" bottom="0.75" header="0.3" footer="0.3"/>
  <pageSetup orientation="portrait" verticalDpi="0" r:id="rId1"/>
  <headerFooter>
    <oddFooter>&amp;LPPAP Documents-NBL Chassis&amp;R&amp;P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70D7-5CD5-4E1F-878B-D2A8AE220821}">
  <sheetPr>
    <tabColor rgb="FF92D050"/>
  </sheetPr>
  <dimension ref="A1:K33"/>
  <sheetViews>
    <sheetView topLeftCell="A13" workbookViewId="0">
      <selection activeCell="E23" sqref="E23"/>
    </sheetView>
  </sheetViews>
  <sheetFormatPr defaultRowHeight="14.4"/>
  <cols>
    <col min="2" max="2" width="30.15625" bestFit="1" customWidth="1"/>
    <col min="3" max="3" width="14.3671875" bestFit="1" customWidth="1"/>
    <col min="4" max="4" width="18.15625" bestFit="1" customWidth="1"/>
    <col min="5" max="5" width="9.1015625" bestFit="1" customWidth="1"/>
    <col min="6" max="6" width="15.89453125" bestFit="1" customWidth="1"/>
    <col min="7" max="7" width="12.15625" customWidth="1"/>
    <col min="8" max="8" width="14.47265625" bestFit="1" customWidth="1"/>
    <col min="9" max="9" width="16.26171875" bestFit="1" customWidth="1"/>
    <col min="10" max="10" width="18.1015625" bestFit="1" customWidth="1"/>
    <col min="11" max="11" width="13.734375" customWidth="1"/>
  </cols>
  <sheetData>
    <row r="1" spans="1:11">
      <c r="A1" s="923"/>
      <c r="B1" s="925" t="s">
        <v>830</v>
      </c>
      <c r="C1" s="927" t="s">
        <v>997</v>
      </c>
      <c r="D1" s="927"/>
      <c r="E1" s="927"/>
      <c r="F1" s="927"/>
      <c r="G1" s="927"/>
      <c r="H1" s="927"/>
      <c r="I1" s="927"/>
      <c r="J1" s="919" t="s">
        <v>998</v>
      </c>
      <c r="K1" s="920"/>
    </row>
    <row r="2" spans="1:11">
      <c r="A2" s="924"/>
      <c r="B2" s="926"/>
      <c r="C2" s="928"/>
      <c r="D2" s="928"/>
      <c r="E2" s="928"/>
      <c r="F2" s="928"/>
      <c r="G2" s="928"/>
      <c r="H2" s="928"/>
      <c r="I2" s="928"/>
      <c r="J2" s="921"/>
      <c r="K2" s="922"/>
    </row>
    <row r="3" spans="1:11">
      <c r="A3" s="924"/>
      <c r="B3" s="926"/>
      <c r="C3" s="928"/>
      <c r="D3" s="928"/>
      <c r="E3" s="928"/>
      <c r="F3" s="928"/>
      <c r="G3" s="928"/>
      <c r="H3" s="928"/>
      <c r="I3" s="928"/>
      <c r="J3" s="921"/>
      <c r="K3" s="922"/>
    </row>
    <row r="4" spans="1:11" ht="28.8">
      <c r="A4" s="282" t="s">
        <v>848</v>
      </c>
      <c r="B4" s="264" t="s">
        <v>849</v>
      </c>
      <c r="C4" s="264" t="s">
        <v>715</v>
      </c>
      <c r="D4" s="263" t="s">
        <v>850</v>
      </c>
      <c r="E4" s="263" t="s">
        <v>851</v>
      </c>
      <c r="F4" s="264" t="s">
        <v>852</v>
      </c>
      <c r="G4" s="263" t="s">
        <v>853</v>
      </c>
      <c r="H4" s="265" t="s">
        <v>854</v>
      </c>
      <c r="I4" s="265" t="s">
        <v>855</v>
      </c>
      <c r="J4" s="264" t="s">
        <v>856</v>
      </c>
      <c r="K4" s="283" t="s">
        <v>857</v>
      </c>
    </row>
    <row r="5" spans="1:11">
      <c r="A5" s="284">
        <v>1</v>
      </c>
      <c r="B5" s="6" t="s">
        <v>861</v>
      </c>
      <c r="C5" s="6" t="s">
        <v>862</v>
      </c>
      <c r="D5" s="6">
        <v>22000983</v>
      </c>
      <c r="E5" s="6" t="s">
        <v>863</v>
      </c>
      <c r="F5" s="6" t="s">
        <v>858</v>
      </c>
      <c r="G5" s="6" t="s">
        <v>859</v>
      </c>
      <c r="H5" s="266">
        <v>45812</v>
      </c>
      <c r="I5" s="266">
        <v>46176</v>
      </c>
      <c r="J5" s="59" t="s">
        <v>860</v>
      </c>
      <c r="K5" s="58" t="str">
        <f t="shared" ref="K5:K31" ca="1" si="0">IF(I5&lt;(TODAY()+15),"Due is near","")</f>
        <v>Due is near</v>
      </c>
    </row>
    <row r="6" spans="1:11">
      <c r="A6" s="284">
        <v>2</v>
      </c>
      <c r="B6" s="6" t="s">
        <v>864</v>
      </c>
      <c r="C6" s="6" t="s">
        <v>865</v>
      </c>
      <c r="D6" s="6">
        <v>203991</v>
      </c>
      <c r="E6" s="6" t="s">
        <v>866</v>
      </c>
      <c r="F6" s="6" t="s">
        <v>858</v>
      </c>
      <c r="G6" s="6" t="s">
        <v>859</v>
      </c>
      <c r="H6" s="266">
        <v>45995</v>
      </c>
      <c r="I6" s="266">
        <v>46359</v>
      </c>
      <c r="J6" s="59" t="s">
        <v>860</v>
      </c>
      <c r="K6" s="58" t="str">
        <f t="shared" ca="1" si="0"/>
        <v/>
      </c>
    </row>
    <row r="7" spans="1:11">
      <c r="A7" s="284">
        <v>3</v>
      </c>
      <c r="B7" s="6" t="s">
        <v>868</v>
      </c>
      <c r="C7" s="6" t="s">
        <v>869</v>
      </c>
      <c r="D7" s="6">
        <v>6663</v>
      </c>
      <c r="E7" s="6" t="s">
        <v>870</v>
      </c>
      <c r="F7" s="6" t="s">
        <v>858</v>
      </c>
      <c r="G7" s="6" t="s">
        <v>859</v>
      </c>
      <c r="H7" s="266">
        <v>45995</v>
      </c>
      <c r="I7" s="266">
        <v>46359</v>
      </c>
      <c r="J7" s="59" t="s">
        <v>860</v>
      </c>
      <c r="K7" s="58" t="str">
        <f t="shared" ca="1" si="0"/>
        <v/>
      </c>
    </row>
    <row r="8" spans="1:11">
      <c r="A8" s="284">
        <v>4</v>
      </c>
      <c r="B8" s="6" t="s">
        <v>871</v>
      </c>
      <c r="C8" s="6" t="s">
        <v>872</v>
      </c>
      <c r="D8" s="6" t="s">
        <v>873</v>
      </c>
      <c r="E8" s="6" t="s">
        <v>874</v>
      </c>
      <c r="F8" s="6" t="s">
        <v>875</v>
      </c>
      <c r="G8" s="6" t="s">
        <v>859</v>
      </c>
      <c r="H8" s="266">
        <v>45995</v>
      </c>
      <c r="I8" s="266">
        <v>46359</v>
      </c>
      <c r="J8" s="59" t="s">
        <v>860</v>
      </c>
      <c r="K8" s="58" t="str">
        <f t="shared" ca="1" si="0"/>
        <v/>
      </c>
    </row>
    <row r="9" spans="1:11">
      <c r="A9" s="284">
        <v>5</v>
      </c>
      <c r="B9" s="6" t="s">
        <v>871</v>
      </c>
      <c r="C9" s="6" t="s">
        <v>876</v>
      </c>
      <c r="D9" s="6" t="s">
        <v>877</v>
      </c>
      <c r="E9" s="6" t="s">
        <v>878</v>
      </c>
      <c r="F9" s="6" t="s">
        <v>875</v>
      </c>
      <c r="G9" s="6" t="s">
        <v>859</v>
      </c>
      <c r="H9" s="266">
        <v>46056</v>
      </c>
      <c r="I9" s="266">
        <v>46420</v>
      </c>
      <c r="J9" s="59" t="s">
        <v>860</v>
      </c>
      <c r="K9" s="58" t="str">
        <f t="shared" ca="1" si="0"/>
        <v/>
      </c>
    </row>
    <row r="10" spans="1:11">
      <c r="A10" s="284">
        <v>6</v>
      </c>
      <c r="B10" s="6" t="s">
        <v>879</v>
      </c>
      <c r="C10" s="6" t="s">
        <v>880</v>
      </c>
      <c r="D10" s="6">
        <v>32061</v>
      </c>
      <c r="E10" s="6" t="s">
        <v>881</v>
      </c>
      <c r="F10" s="6" t="s">
        <v>882</v>
      </c>
      <c r="G10" s="6" t="s">
        <v>859</v>
      </c>
      <c r="H10" s="268" t="s">
        <v>28</v>
      </c>
      <c r="I10" s="268" t="s">
        <v>28</v>
      </c>
      <c r="J10" s="59" t="s">
        <v>860</v>
      </c>
      <c r="K10" s="58" t="str">
        <f t="shared" ca="1" si="0"/>
        <v/>
      </c>
    </row>
    <row r="11" spans="1:11">
      <c r="A11" s="284">
        <v>7</v>
      </c>
      <c r="B11" s="6" t="s">
        <v>868</v>
      </c>
      <c r="C11" s="6" t="s">
        <v>883</v>
      </c>
      <c r="D11" s="6">
        <v>57834</v>
      </c>
      <c r="E11" s="6" t="s">
        <v>884</v>
      </c>
      <c r="F11" s="6" t="s">
        <v>858</v>
      </c>
      <c r="G11" s="6" t="s">
        <v>859</v>
      </c>
      <c r="H11" s="266">
        <v>46018</v>
      </c>
      <c r="I11" s="266">
        <v>46382</v>
      </c>
      <c r="J11" s="59" t="s">
        <v>860</v>
      </c>
      <c r="K11" s="58" t="str">
        <f t="shared" ca="1" si="0"/>
        <v/>
      </c>
    </row>
    <row r="12" spans="1:11">
      <c r="A12" s="284">
        <v>8</v>
      </c>
      <c r="B12" s="269" t="s">
        <v>885</v>
      </c>
      <c r="C12" s="269" t="s">
        <v>886</v>
      </c>
      <c r="D12" s="269"/>
      <c r="E12" s="6" t="s">
        <v>887</v>
      </c>
      <c r="F12" s="269" t="s">
        <v>888</v>
      </c>
      <c r="G12" s="6" t="s">
        <v>859</v>
      </c>
      <c r="H12" s="266">
        <v>45995</v>
      </c>
      <c r="I12" s="266">
        <v>46359</v>
      </c>
      <c r="J12" s="59" t="s">
        <v>860</v>
      </c>
      <c r="K12" s="58" t="str">
        <f t="shared" ca="1" si="0"/>
        <v/>
      </c>
    </row>
    <row r="13" spans="1:11">
      <c r="A13" s="284">
        <v>9</v>
      </c>
      <c r="B13" s="6" t="s">
        <v>889</v>
      </c>
      <c r="C13" s="6" t="s">
        <v>890</v>
      </c>
      <c r="D13" s="6"/>
      <c r="E13" s="6" t="s">
        <v>891</v>
      </c>
      <c r="F13" s="6" t="s">
        <v>892</v>
      </c>
      <c r="G13" s="6" t="s">
        <v>859</v>
      </c>
      <c r="H13" s="266">
        <v>46056</v>
      </c>
      <c r="I13" s="266">
        <v>46420</v>
      </c>
      <c r="J13" s="59" t="s">
        <v>860</v>
      </c>
      <c r="K13" s="58" t="str">
        <f t="shared" ca="1" si="0"/>
        <v/>
      </c>
    </row>
    <row r="14" spans="1:11">
      <c r="A14" s="284">
        <v>10</v>
      </c>
      <c r="B14" s="6" t="s">
        <v>889</v>
      </c>
      <c r="C14" s="269" t="s">
        <v>893</v>
      </c>
      <c r="D14" s="269"/>
      <c r="E14" s="6" t="s">
        <v>894</v>
      </c>
      <c r="F14" s="6" t="s">
        <v>892</v>
      </c>
      <c r="G14" s="6" t="s">
        <v>859</v>
      </c>
      <c r="H14" s="266">
        <v>46056</v>
      </c>
      <c r="I14" s="266">
        <v>46420</v>
      </c>
      <c r="J14" s="59" t="s">
        <v>860</v>
      </c>
      <c r="K14" s="58" t="str">
        <f t="shared" ca="1" si="0"/>
        <v/>
      </c>
    </row>
    <row r="15" spans="1:11">
      <c r="A15" s="284">
        <v>11</v>
      </c>
      <c r="B15" s="6" t="s">
        <v>896</v>
      </c>
      <c r="C15" s="6" t="s">
        <v>897</v>
      </c>
      <c r="D15" s="6">
        <v>20443</v>
      </c>
      <c r="E15" s="6" t="s">
        <v>898</v>
      </c>
      <c r="F15" s="6" t="s">
        <v>899</v>
      </c>
      <c r="G15" s="6" t="s">
        <v>859</v>
      </c>
      <c r="H15" s="266">
        <v>45976</v>
      </c>
      <c r="I15" s="266">
        <v>46340</v>
      </c>
      <c r="J15" s="59" t="s">
        <v>860</v>
      </c>
      <c r="K15" s="58" t="str">
        <f t="shared" ca="1" si="0"/>
        <v/>
      </c>
    </row>
    <row r="16" spans="1:11">
      <c r="A16" s="284">
        <v>12</v>
      </c>
      <c r="B16" s="6" t="s">
        <v>896</v>
      </c>
      <c r="C16" s="6" t="s">
        <v>900</v>
      </c>
      <c r="D16" s="6">
        <v>22253</v>
      </c>
      <c r="E16" s="6" t="s">
        <v>901</v>
      </c>
      <c r="F16" s="6" t="s">
        <v>899</v>
      </c>
      <c r="G16" s="6" t="s">
        <v>859</v>
      </c>
      <c r="H16" s="266">
        <v>45976</v>
      </c>
      <c r="I16" s="266">
        <v>46340</v>
      </c>
      <c r="J16" s="59" t="s">
        <v>902</v>
      </c>
      <c r="K16" s="58" t="str">
        <f t="shared" ca="1" si="0"/>
        <v/>
      </c>
    </row>
    <row r="17" spans="1:11">
      <c r="A17" s="284">
        <v>13</v>
      </c>
      <c r="B17" s="6" t="s">
        <v>896</v>
      </c>
      <c r="C17" s="6" t="s">
        <v>903</v>
      </c>
      <c r="D17" s="6">
        <v>23006</v>
      </c>
      <c r="E17" s="6" t="s">
        <v>904</v>
      </c>
      <c r="F17" s="6" t="s">
        <v>899</v>
      </c>
      <c r="G17" s="6" t="s">
        <v>859</v>
      </c>
      <c r="H17" s="266">
        <v>45976</v>
      </c>
      <c r="I17" s="266">
        <v>46340</v>
      </c>
      <c r="J17" s="59" t="s">
        <v>902</v>
      </c>
      <c r="K17" s="58" t="str">
        <f t="shared" ca="1" si="0"/>
        <v/>
      </c>
    </row>
    <row r="18" spans="1:11">
      <c r="A18" s="284">
        <v>14</v>
      </c>
      <c r="B18" s="6" t="s">
        <v>896</v>
      </c>
      <c r="C18" s="6" t="s">
        <v>905</v>
      </c>
      <c r="D18" s="6">
        <v>17793</v>
      </c>
      <c r="E18" s="6" t="s">
        <v>906</v>
      </c>
      <c r="F18" s="6" t="s">
        <v>899</v>
      </c>
      <c r="G18" s="6" t="s">
        <v>859</v>
      </c>
      <c r="H18" s="266">
        <v>45995</v>
      </c>
      <c r="I18" s="266">
        <v>46359</v>
      </c>
      <c r="J18" s="59" t="s">
        <v>902</v>
      </c>
      <c r="K18" s="58" t="str">
        <f t="shared" ca="1" si="0"/>
        <v/>
      </c>
    </row>
    <row r="19" spans="1:11">
      <c r="A19" s="284">
        <v>15</v>
      </c>
      <c r="B19" s="6" t="s">
        <v>907</v>
      </c>
      <c r="C19" s="6" t="s">
        <v>908</v>
      </c>
      <c r="D19" s="267" t="s">
        <v>909</v>
      </c>
      <c r="E19" s="6" t="s">
        <v>910</v>
      </c>
      <c r="F19" s="6" t="s">
        <v>858</v>
      </c>
      <c r="G19" s="6" t="s">
        <v>859</v>
      </c>
      <c r="H19" s="270">
        <v>45832</v>
      </c>
      <c r="I19" s="270">
        <v>46196</v>
      </c>
      <c r="J19" s="59" t="s">
        <v>860</v>
      </c>
      <c r="K19" s="58" t="str">
        <f t="shared" ca="1" si="0"/>
        <v>Due is near</v>
      </c>
    </row>
    <row r="20" spans="1:11">
      <c r="A20" s="284">
        <v>16</v>
      </c>
      <c r="B20" s="6" t="s">
        <v>912</v>
      </c>
      <c r="C20" s="6" t="s">
        <v>913</v>
      </c>
      <c r="D20" s="6"/>
      <c r="E20" s="6" t="s">
        <v>914</v>
      </c>
      <c r="F20" s="6" t="s">
        <v>867</v>
      </c>
      <c r="G20" s="6" t="s">
        <v>911</v>
      </c>
      <c r="H20" s="266">
        <v>46056</v>
      </c>
      <c r="I20" s="266">
        <v>46420</v>
      </c>
      <c r="J20" s="6" t="s">
        <v>860</v>
      </c>
      <c r="K20" s="58" t="str">
        <f t="shared" ca="1" si="0"/>
        <v/>
      </c>
    </row>
    <row r="21" spans="1:11">
      <c r="A21" s="284">
        <v>17</v>
      </c>
      <c r="B21" s="6" t="s">
        <v>912</v>
      </c>
      <c r="C21" s="6" t="s">
        <v>915</v>
      </c>
      <c r="D21" s="6"/>
      <c r="E21" s="6" t="s">
        <v>916</v>
      </c>
      <c r="F21" s="6" t="s">
        <v>867</v>
      </c>
      <c r="G21" s="6" t="s">
        <v>911</v>
      </c>
      <c r="H21" s="266">
        <v>46056</v>
      </c>
      <c r="I21" s="266">
        <v>46420</v>
      </c>
      <c r="J21" s="6" t="s">
        <v>860</v>
      </c>
      <c r="K21" s="58" t="str">
        <f t="shared" ca="1" si="0"/>
        <v/>
      </c>
    </row>
    <row r="22" spans="1:11">
      <c r="A22" s="284">
        <v>18</v>
      </c>
      <c r="B22" s="6" t="s">
        <v>917</v>
      </c>
      <c r="C22" s="267" t="s">
        <v>28</v>
      </c>
      <c r="D22" s="6" t="s">
        <v>918</v>
      </c>
      <c r="E22" s="6" t="s">
        <v>919</v>
      </c>
      <c r="F22" s="6" t="s">
        <v>867</v>
      </c>
      <c r="G22" s="6" t="s">
        <v>911</v>
      </c>
      <c r="H22" s="266">
        <v>46056</v>
      </c>
      <c r="I22" s="266">
        <v>46420</v>
      </c>
      <c r="J22" s="59" t="s">
        <v>860</v>
      </c>
      <c r="K22" s="58" t="str">
        <f t="shared" ca="1" si="0"/>
        <v/>
      </c>
    </row>
    <row r="23" spans="1:11">
      <c r="A23" s="284">
        <v>19</v>
      </c>
      <c r="B23" s="6" t="s">
        <v>920</v>
      </c>
      <c r="C23" s="6" t="s">
        <v>921</v>
      </c>
      <c r="D23" s="6" t="s">
        <v>922</v>
      </c>
      <c r="E23" s="6" t="s">
        <v>923</v>
      </c>
      <c r="F23" s="6" t="s">
        <v>924</v>
      </c>
      <c r="G23" s="6" t="s">
        <v>911</v>
      </c>
      <c r="H23" s="270">
        <v>45781</v>
      </c>
      <c r="I23" s="270">
        <v>46145</v>
      </c>
      <c r="J23" s="6" t="s">
        <v>860</v>
      </c>
      <c r="K23" s="58" t="str">
        <f t="shared" ca="1" si="0"/>
        <v>Due is near</v>
      </c>
    </row>
    <row r="24" spans="1:11">
      <c r="A24" s="284">
        <v>20</v>
      </c>
      <c r="B24" s="271" t="s">
        <v>871</v>
      </c>
      <c r="C24" s="272" t="s">
        <v>925</v>
      </c>
      <c r="D24" s="272" t="s">
        <v>926</v>
      </c>
      <c r="E24" s="272" t="s">
        <v>927</v>
      </c>
      <c r="F24" s="272" t="s">
        <v>895</v>
      </c>
      <c r="G24" s="272" t="s">
        <v>911</v>
      </c>
      <c r="H24" s="273">
        <v>45979</v>
      </c>
      <c r="I24" s="273">
        <v>46343</v>
      </c>
      <c r="J24" s="272" t="s">
        <v>860</v>
      </c>
      <c r="K24" s="58" t="str">
        <f t="shared" ca="1" si="0"/>
        <v/>
      </c>
    </row>
    <row r="25" spans="1:11">
      <c r="A25" s="284">
        <v>21</v>
      </c>
      <c r="B25" s="271" t="s">
        <v>871</v>
      </c>
      <c r="C25" s="272" t="s">
        <v>928</v>
      </c>
      <c r="D25" s="272" t="s">
        <v>929</v>
      </c>
      <c r="E25" s="272" t="s">
        <v>930</v>
      </c>
      <c r="F25" s="272" t="s">
        <v>895</v>
      </c>
      <c r="G25" s="272" t="s">
        <v>911</v>
      </c>
      <c r="H25" s="266">
        <v>46056</v>
      </c>
      <c r="I25" s="266">
        <v>46420</v>
      </c>
      <c r="J25" s="272" t="s">
        <v>860</v>
      </c>
      <c r="K25" s="58" t="str">
        <f t="shared" ca="1" si="0"/>
        <v/>
      </c>
    </row>
    <row r="26" spans="1:11">
      <c r="A26" s="284">
        <v>22</v>
      </c>
      <c r="B26" s="272" t="s">
        <v>931</v>
      </c>
      <c r="C26" s="272" t="s">
        <v>932</v>
      </c>
      <c r="D26" s="272"/>
      <c r="E26" s="272"/>
      <c r="F26" s="272" t="s">
        <v>933</v>
      </c>
      <c r="G26" s="272" t="s">
        <v>911</v>
      </c>
      <c r="H26" s="273">
        <v>45998</v>
      </c>
      <c r="I26" s="273">
        <v>46363</v>
      </c>
      <c r="J26" s="272" t="s">
        <v>860</v>
      </c>
      <c r="K26" s="58" t="str">
        <f t="shared" ca="1" si="0"/>
        <v/>
      </c>
    </row>
    <row r="27" spans="1:11">
      <c r="A27" s="284">
        <v>23</v>
      </c>
      <c r="B27" s="272" t="s">
        <v>936</v>
      </c>
      <c r="C27" s="272" t="s">
        <v>937</v>
      </c>
      <c r="D27" s="272"/>
      <c r="E27" s="272"/>
      <c r="F27" s="272"/>
      <c r="G27" s="272" t="s">
        <v>911</v>
      </c>
      <c r="H27" s="272" t="s">
        <v>934</v>
      </c>
      <c r="I27" s="272" t="s">
        <v>935</v>
      </c>
      <c r="J27" s="272" t="s">
        <v>860</v>
      </c>
      <c r="K27" s="58" t="str">
        <f t="shared" ca="1" si="0"/>
        <v/>
      </c>
    </row>
    <row r="28" spans="1:11">
      <c r="A28" s="284">
        <v>24</v>
      </c>
      <c r="B28" s="272" t="s">
        <v>936</v>
      </c>
      <c r="C28" s="272" t="s">
        <v>937</v>
      </c>
      <c r="D28" s="272"/>
      <c r="E28" s="272"/>
      <c r="F28" s="272"/>
      <c r="G28" s="272" t="s">
        <v>911</v>
      </c>
      <c r="H28" s="272" t="s">
        <v>934</v>
      </c>
      <c r="I28" s="272" t="s">
        <v>935</v>
      </c>
      <c r="J28" s="272" t="s">
        <v>860</v>
      </c>
      <c r="K28" s="58" t="str">
        <f t="shared" ca="1" si="0"/>
        <v/>
      </c>
    </row>
    <row r="29" spans="1:11">
      <c r="A29" s="284">
        <v>25</v>
      </c>
      <c r="B29" s="274" t="s">
        <v>938</v>
      </c>
      <c r="C29" s="274" t="s">
        <v>939</v>
      </c>
      <c r="D29" s="274" t="s">
        <v>940</v>
      </c>
      <c r="E29" s="274" t="s">
        <v>941</v>
      </c>
      <c r="F29" s="274" t="s">
        <v>942</v>
      </c>
      <c r="G29" s="274" t="s">
        <v>911</v>
      </c>
      <c r="H29" s="276">
        <v>45993</v>
      </c>
      <c r="I29" s="276">
        <v>46357</v>
      </c>
      <c r="J29" s="275" t="s">
        <v>860</v>
      </c>
      <c r="K29" s="58" t="str">
        <f t="shared" ca="1" si="0"/>
        <v/>
      </c>
    </row>
    <row r="30" spans="1:11">
      <c r="A30" s="284">
        <v>26</v>
      </c>
      <c r="B30" s="4" t="s">
        <v>943</v>
      </c>
      <c r="C30" s="6"/>
      <c r="D30" s="6">
        <v>13722505</v>
      </c>
      <c r="E30" s="6" t="s">
        <v>944</v>
      </c>
      <c r="F30" s="6" t="s">
        <v>945</v>
      </c>
      <c r="G30" s="6" t="s">
        <v>911</v>
      </c>
      <c r="H30" s="270">
        <v>45993</v>
      </c>
      <c r="I30" s="270">
        <v>46357</v>
      </c>
      <c r="J30" s="6" t="s">
        <v>860</v>
      </c>
      <c r="K30" s="58" t="str">
        <f t="shared" ca="1" si="0"/>
        <v/>
      </c>
    </row>
    <row r="31" spans="1:11" ht="14.7" thickBot="1">
      <c r="A31" s="285">
        <v>27</v>
      </c>
      <c r="B31" s="286" t="s">
        <v>946</v>
      </c>
      <c r="C31" s="286" t="s">
        <v>947</v>
      </c>
      <c r="D31" s="286" t="s">
        <v>948</v>
      </c>
      <c r="E31" s="286" t="s">
        <v>949</v>
      </c>
      <c r="F31" s="286" t="s">
        <v>867</v>
      </c>
      <c r="G31" s="286" t="s">
        <v>911</v>
      </c>
      <c r="H31" s="287">
        <v>46056</v>
      </c>
      <c r="I31" s="287">
        <v>46420</v>
      </c>
      <c r="J31" s="286" t="s">
        <v>860</v>
      </c>
      <c r="K31" s="288" t="str">
        <f t="shared" ca="1" si="0"/>
        <v/>
      </c>
    </row>
    <row r="32" spans="1:11">
      <c r="A32" s="27"/>
      <c r="B32" s="27"/>
      <c r="C32" s="27"/>
      <c r="D32" s="27"/>
      <c r="E32" s="27"/>
      <c r="F32" s="27"/>
      <c r="G32" s="27"/>
      <c r="H32" s="27"/>
      <c r="I32" s="27"/>
      <c r="J32" s="27"/>
      <c r="K32" s="27"/>
    </row>
    <row r="33" spans="1:11">
      <c r="A33" s="27"/>
      <c r="B33" s="27"/>
      <c r="C33" s="27"/>
      <c r="D33" s="27"/>
      <c r="E33" s="27"/>
      <c r="F33" s="27"/>
      <c r="G33" s="27"/>
      <c r="H33" s="27"/>
      <c r="I33" s="27"/>
      <c r="J33" s="27"/>
      <c r="K33" s="27"/>
    </row>
  </sheetData>
  <mergeCells count="4">
    <mergeCell ref="J1:K3"/>
    <mergeCell ref="A1:A3"/>
    <mergeCell ref="B1:B3"/>
    <mergeCell ref="C1:I3"/>
  </mergeCells>
  <conditionalFormatting sqref="K5:K31">
    <cfRule type="containsText" dxfId="0" priority="1" operator="containsText" text="due is near">
      <formula>NOT(ISERROR(SEARCH("due is near",K5)))</formula>
    </cfRule>
  </conditionalFormatting>
  <pageMargins left="0.7" right="0.7" top="0.75" bottom="0.75" header="0.3" footer="0.3"/>
  <pageSetup orientation="portrait" verticalDpi="0" r:id="rId1"/>
  <headerFooter>
    <oddFooter>&amp;LPPAP Documents-NBL Chassis&amp;R&amp;P</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EAE50-FBB3-4568-AB2A-2A587ED0C7AA}">
  <sheetPr>
    <tabColor rgb="FF92D050"/>
  </sheetPr>
  <dimension ref="A1:K297"/>
  <sheetViews>
    <sheetView topLeftCell="A67" workbookViewId="0">
      <selection activeCell="A98" sqref="A98:K100"/>
    </sheetView>
  </sheetViews>
  <sheetFormatPr defaultRowHeight="14.4"/>
  <sheetData>
    <row r="1" spans="1:11" ht="15.3">
      <c r="A1" s="859"/>
      <c r="B1" s="861" t="s">
        <v>131</v>
      </c>
      <c r="C1" s="861"/>
      <c r="D1" s="863" t="s">
        <v>132</v>
      </c>
      <c r="E1" s="863"/>
      <c r="F1" s="863"/>
      <c r="G1" s="863"/>
      <c r="H1" s="863"/>
      <c r="I1" s="590" t="s">
        <v>1143</v>
      </c>
      <c r="J1" s="590"/>
      <c r="K1" s="591"/>
    </row>
    <row r="2" spans="1:11">
      <c r="A2" s="860"/>
      <c r="B2" s="862"/>
      <c r="C2" s="862"/>
      <c r="D2" s="905" t="s">
        <v>1142</v>
      </c>
      <c r="E2" s="905"/>
      <c r="F2" s="905"/>
      <c r="G2" s="905"/>
      <c r="H2" s="905"/>
      <c r="I2" s="592"/>
      <c r="J2" s="592"/>
      <c r="K2" s="593"/>
    </row>
    <row r="3" spans="1:11">
      <c r="A3" s="860"/>
      <c r="B3" s="862"/>
      <c r="C3" s="862"/>
      <c r="D3" s="905"/>
      <c r="E3" s="905"/>
      <c r="F3" s="905"/>
      <c r="G3" s="905"/>
      <c r="H3" s="905"/>
      <c r="I3" s="592"/>
      <c r="J3" s="592"/>
      <c r="K3" s="593"/>
    </row>
    <row r="4" spans="1:11">
      <c r="A4" s="37"/>
      <c r="E4" s="942" t="s">
        <v>1152</v>
      </c>
      <c r="F4" s="942"/>
      <c r="G4" s="942"/>
      <c r="K4" s="20"/>
    </row>
    <row r="5" spans="1:11">
      <c r="A5" s="37"/>
      <c r="K5" s="20"/>
    </row>
    <row r="6" spans="1:11">
      <c r="A6" s="321"/>
      <c r="B6" s="941" t="s">
        <v>1146</v>
      </c>
      <c r="E6" s="322"/>
      <c r="K6" s="20"/>
    </row>
    <row r="7" spans="1:11">
      <c r="A7" s="321"/>
      <c r="B7" s="941"/>
      <c r="C7" s="323" t="s">
        <v>1144</v>
      </c>
      <c r="K7" s="20"/>
    </row>
    <row r="8" spans="1:11">
      <c r="A8" s="321"/>
      <c r="B8" s="941"/>
      <c r="C8" s="324"/>
      <c r="K8" s="20"/>
    </row>
    <row r="9" spans="1:11" ht="20.100000000000001">
      <c r="A9" s="325"/>
      <c r="K9" s="20"/>
    </row>
    <row r="10" spans="1:11">
      <c r="A10" s="934" t="s">
        <v>1147</v>
      </c>
      <c r="B10" s="935"/>
      <c r="C10" s="935"/>
      <c r="D10" s="935"/>
      <c r="E10" s="935"/>
      <c r="F10" s="935"/>
      <c r="G10" s="935"/>
      <c r="H10" s="935"/>
      <c r="I10" s="935"/>
      <c r="J10" s="935"/>
      <c r="K10" s="936"/>
    </row>
    <row r="11" spans="1:11" ht="27.9" customHeight="1">
      <c r="A11" s="929" t="s">
        <v>1154</v>
      </c>
      <c r="B11" s="930"/>
      <c r="C11" s="930"/>
      <c r="D11" s="930"/>
      <c r="E11" s="930"/>
      <c r="F11" s="930"/>
      <c r="G11" s="930"/>
      <c r="H11" s="930"/>
      <c r="I11" s="930"/>
      <c r="J11" s="930"/>
      <c r="K11" s="931"/>
    </row>
    <row r="12" spans="1:11">
      <c r="A12" s="937" t="s">
        <v>1148</v>
      </c>
      <c r="B12" s="938"/>
      <c r="C12" s="938"/>
      <c r="D12" s="938"/>
      <c r="E12" s="938"/>
      <c r="F12" s="938"/>
      <c r="G12" s="938"/>
      <c r="H12" s="938"/>
      <c r="I12" s="938"/>
      <c r="J12" s="938"/>
      <c r="K12" s="939"/>
    </row>
    <row r="13" spans="1:11">
      <c r="A13" s="937" t="s">
        <v>1155</v>
      </c>
      <c r="B13" s="938"/>
      <c r="C13" s="938"/>
      <c r="D13" s="938"/>
      <c r="E13" s="938"/>
      <c r="F13" s="938"/>
      <c r="G13" s="938"/>
      <c r="H13" s="938"/>
      <c r="I13" s="938"/>
      <c r="J13" s="938"/>
      <c r="K13" s="939"/>
    </row>
    <row r="14" spans="1:11">
      <c r="A14" s="929" t="s">
        <v>1149</v>
      </c>
      <c r="B14" s="930"/>
      <c r="C14" s="930"/>
      <c r="D14" s="930"/>
      <c r="E14" s="930"/>
      <c r="F14" s="930"/>
      <c r="G14" s="930"/>
      <c r="H14" s="930"/>
      <c r="I14" s="930"/>
      <c r="J14" s="930"/>
      <c r="K14" s="931"/>
    </row>
    <row r="15" spans="1:11">
      <c r="A15" s="929"/>
      <c r="B15" s="930"/>
      <c r="C15" s="930"/>
      <c r="D15" s="930"/>
      <c r="E15" s="930"/>
      <c r="F15" s="930"/>
      <c r="G15" s="930"/>
      <c r="H15" s="930"/>
      <c r="I15" s="930"/>
      <c r="J15" s="930"/>
      <c r="K15" s="931"/>
    </row>
    <row r="16" spans="1:11">
      <c r="A16" s="937" t="s">
        <v>1156</v>
      </c>
      <c r="B16" s="938"/>
      <c r="C16" s="938"/>
      <c r="D16" s="938"/>
      <c r="E16" s="938"/>
      <c r="F16" s="938"/>
      <c r="G16" s="938"/>
      <c r="H16" s="938"/>
      <c r="I16" s="938"/>
      <c r="J16" s="938"/>
      <c r="K16" s="939"/>
    </row>
    <row r="17" spans="1:11">
      <c r="A17" s="937" t="s">
        <v>1150</v>
      </c>
      <c r="B17" s="938"/>
      <c r="C17" s="938"/>
      <c r="D17" s="938"/>
      <c r="E17" s="938"/>
      <c r="F17" s="938"/>
      <c r="G17" s="938"/>
      <c r="H17" s="938"/>
      <c r="I17" s="938"/>
      <c r="J17" s="938"/>
      <c r="K17" s="939"/>
    </row>
    <row r="18" spans="1:11">
      <c r="A18" s="37"/>
      <c r="K18" s="20"/>
    </row>
    <row r="19" spans="1:11">
      <c r="A19" s="326"/>
      <c r="B19" s="940" t="s">
        <v>1151</v>
      </c>
      <c r="C19" s="327"/>
      <c r="D19" s="327"/>
      <c r="E19" s="327"/>
      <c r="F19" s="327"/>
      <c r="G19" s="327"/>
      <c r="H19" s="327"/>
      <c r="I19" s="327"/>
      <c r="J19" s="327"/>
      <c r="K19" s="328"/>
    </row>
    <row r="20" spans="1:11">
      <c r="A20" s="37"/>
      <c r="B20" s="940"/>
      <c r="C20" s="323" t="s">
        <v>1145</v>
      </c>
      <c r="K20" s="20"/>
    </row>
    <row r="21" spans="1:11">
      <c r="A21" s="321"/>
      <c r="B21" s="940"/>
      <c r="K21" s="20"/>
    </row>
    <row r="22" spans="1:11">
      <c r="A22" s="321"/>
      <c r="K22" s="20"/>
    </row>
    <row r="23" spans="1:11">
      <c r="A23" s="929" t="s">
        <v>1153</v>
      </c>
      <c r="B23" s="930"/>
      <c r="C23" s="930"/>
      <c r="D23" s="930"/>
      <c r="E23" s="930"/>
      <c r="F23" s="930"/>
      <c r="G23" s="930"/>
      <c r="H23" s="930"/>
      <c r="I23" s="930"/>
      <c r="J23" s="930"/>
      <c r="K23" s="931"/>
    </row>
    <row r="24" spans="1:11" ht="31.2" customHeight="1">
      <c r="A24" s="929" t="s">
        <v>1157</v>
      </c>
      <c r="B24" s="930"/>
      <c r="C24" s="930"/>
      <c r="D24" s="930"/>
      <c r="E24" s="930"/>
      <c r="F24" s="930"/>
      <c r="G24" s="930"/>
      <c r="H24" s="930"/>
      <c r="I24" s="930"/>
      <c r="J24" s="930"/>
      <c r="K24" s="931"/>
    </row>
    <row r="25" spans="1:11">
      <c r="A25" s="929" t="s">
        <v>1158</v>
      </c>
      <c r="B25" s="930"/>
      <c r="C25" s="930"/>
      <c r="D25" s="930"/>
      <c r="E25" s="930"/>
      <c r="F25" s="930"/>
      <c r="G25" s="930"/>
      <c r="H25" s="930"/>
      <c r="I25" s="930"/>
      <c r="J25" s="930"/>
      <c r="K25" s="931"/>
    </row>
    <row r="26" spans="1:11">
      <c r="A26" s="329"/>
      <c r="K26" s="20"/>
    </row>
    <row r="27" spans="1:11">
      <c r="A27" s="329"/>
      <c r="B27" s="932" t="s">
        <v>1045</v>
      </c>
      <c r="K27" s="20"/>
    </row>
    <row r="28" spans="1:11">
      <c r="A28" s="329"/>
      <c r="B28" s="932"/>
      <c r="C28" s="323" t="s">
        <v>1159</v>
      </c>
      <c r="K28" s="20"/>
    </row>
    <row r="29" spans="1:11">
      <c r="A29" s="330"/>
      <c r="B29" s="932"/>
      <c r="K29" s="20"/>
    </row>
    <row r="30" spans="1:11">
      <c r="A30" s="37"/>
      <c r="K30" s="20"/>
    </row>
    <row r="31" spans="1:11">
      <c r="A31" s="551" t="s">
        <v>1160</v>
      </c>
      <c r="B31" s="552"/>
      <c r="C31" s="552"/>
      <c r="D31" s="552"/>
      <c r="E31" s="552"/>
      <c r="F31" s="552"/>
      <c r="G31" s="552"/>
      <c r="H31" s="552"/>
      <c r="I31" s="552"/>
      <c r="J31" s="552"/>
      <c r="K31" s="933"/>
    </row>
    <row r="32" spans="1:11">
      <c r="A32" s="331"/>
      <c r="K32" s="20"/>
    </row>
    <row r="33" spans="1:11" ht="20.100000000000001">
      <c r="A33" s="332"/>
      <c r="K33" s="20"/>
    </row>
    <row r="34" spans="1:11">
      <c r="A34" s="37"/>
      <c r="K34" s="20"/>
    </row>
    <row r="35" spans="1:11">
      <c r="A35" s="37"/>
      <c r="K35" s="20"/>
    </row>
    <row r="36" spans="1:11">
      <c r="A36" s="333"/>
      <c r="K36" s="20"/>
    </row>
    <row r="37" spans="1:11">
      <c r="A37" s="333"/>
      <c r="K37" s="20"/>
    </row>
    <row r="38" spans="1:11">
      <c r="A38" s="330"/>
      <c r="K38" s="20"/>
    </row>
    <row r="39" spans="1:11">
      <c r="A39" s="334"/>
      <c r="K39" s="20"/>
    </row>
    <row r="40" spans="1:11">
      <c r="A40" s="335"/>
      <c r="K40" s="20"/>
    </row>
    <row r="41" spans="1:11">
      <c r="A41" s="37"/>
      <c r="K41" s="20"/>
    </row>
    <row r="42" spans="1:11">
      <c r="A42" s="37"/>
      <c r="K42" s="20"/>
    </row>
    <row r="43" spans="1:11">
      <c r="A43" s="37"/>
      <c r="K43" s="20"/>
    </row>
    <row r="44" spans="1:11">
      <c r="A44" s="37"/>
      <c r="K44" s="20"/>
    </row>
    <row r="45" spans="1:11">
      <c r="A45" s="37"/>
      <c r="K45" s="20"/>
    </row>
    <row r="46" spans="1:11">
      <c r="A46" s="37"/>
      <c r="K46" s="20"/>
    </row>
    <row r="47" spans="1:11" ht="14.7" thickBot="1">
      <c r="A47" s="40"/>
      <c r="B47" s="21"/>
      <c r="C47" s="21"/>
      <c r="D47" s="21"/>
      <c r="E47" s="21"/>
      <c r="F47" s="21"/>
      <c r="G47" s="21"/>
      <c r="H47" s="21"/>
      <c r="I47" s="21"/>
      <c r="J47" s="21"/>
      <c r="K47" s="22"/>
    </row>
    <row r="48" spans="1:11" ht="15.3">
      <c r="A48" s="859"/>
      <c r="B48" s="861" t="s">
        <v>131</v>
      </c>
      <c r="C48" s="861"/>
      <c r="D48" s="863" t="s">
        <v>132</v>
      </c>
      <c r="E48" s="863"/>
      <c r="F48" s="863"/>
      <c r="G48" s="863"/>
      <c r="H48" s="863"/>
      <c r="I48" s="590" t="s">
        <v>1143</v>
      </c>
      <c r="J48" s="590"/>
      <c r="K48" s="591"/>
    </row>
    <row r="49" spans="1:11">
      <c r="A49" s="860"/>
      <c r="B49" s="862"/>
      <c r="C49" s="862"/>
      <c r="D49" s="905" t="s">
        <v>1142</v>
      </c>
      <c r="E49" s="905"/>
      <c r="F49" s="905"/>
      <c r="G49" s="905"/>
      <c r="H49" s="905"/>
      <c r="I49" s="592"/>
      <c r="J49" s="592"/>
      <c r="K49" s="593"/>
    </row>
    <row r="50" spans="1:11">
      <c r="A50" s="860"/>
      <c r="B50" s="862"/>
      <c r="C50" s="862"/>
      <c r="D50" s="905"/>
      <c r="E50" s="905"/>
      <c r="F50" s="905"/>
      <c r="G50" s="905"/>
      <c r="H50" s="905"/>
      <c r="I50" s="592"/>
      <c r="J50" s="592"/>
      <c r="K50" s="593"/>
    </row>
    <row r="51" spans="1:11">
      <c r="A51" s="37"/>
      <c r="K51" s="20"/>
    </row>
    <row r="52" spans="1:11" ht="15.6">
      <c r="A52" s="320" t="s">
        <v>1161</v>
      </c>
      <c r="K52" s="20"/>
    </row>
    <row r="53" spans="1:11">
      <c r="A53" s="37"/>
      <c r="K53" s="20"/>
    </row>
    <row r="54" spans="1:11">
      <c r="A54" s="37"/>
      <c r="K54" s="20"/>
    </row>
    <row r="55" spans="1:11">
      <c r="A55" s="37"/>
      <c r="K55" s="20"/>
    </row>
    <row r="56" spans="1:11">
      <c r="A56" s="37"/>
      <c r="K56" s="20"/>
    </row>
    <row r="57" spans="1:11">
      <c r="A57" s="37"/>
      <c r="K57" s="20"/>
    </row>
    <row r="58" spans="1:11">
      <c r="A58" s="37"/>
      <c r="K58" s="20"/>
    </row>
    <row r="59" spans="1:11">
      <c r="A59" s="37"/>
      <c r="K59" s="20"/>
    </row>
    <row r="60" spans="1:11">
      <c r="A60" s="37"/>
      <c r="K60" s="20"/>
    </row>
    <row r="61" spans="1:11">
      <c r="A61" s="37"/>
      <c r="K61" s="20"/>
    </row>
    <row r="62" spans="1:11">
      <c r="A62" s="37"/>
      <c r="K62" s="20"/>
    </row>
    <row r="63" spans="1:11">
      <c r="A63" s="37"/>
      <c r="K63" s="20"/>
    </row>
    <row r="64" spans="1:11">
      <c r="A64" s="37"/>
      <c r="K64" s="20"/>
    </row>
    <row r="65" spans="1:11">
      <c r="A65" s="37"/>
      <c r="K65" s="20"/>
    </row>
    <row r="66" spans="1:11">
      <c r="A66" s="37"/>
      <c r="K66" s="20"/>
    </row>
    <row r="67" spans="1:11">
      <c r="A67" s="37"/>
      <c r="K67" s="20"/>
    </row>
    <row r="68" spans="1:11">
      <c r="A68" s="37"/>
      <c r="K68" s="20"/>
    </row>
    <row r="69" spans="1:11">
      <c r="A69" s="37"/>
      <c r="K69" s="20"/>
    </row>
    <row r="70" spans="1:11">
      <c r="A70" s="37"/>
      <c r="K70" s="20"/>
    </row>
    <row r="71" spans="1:11">
      <c r="A71" s="37"/>
      <c r="K71" s="20"/>
    </row>
    <row r="72" spans="1:11">
      <c r="A72" s="37"/>
      <c r="K72" s="20"/>
    </row>
    <row r="73" spans="1:11">
      <c r="A73" s="37"/>
      <c r="K73" s="20"/>
    </row>
    <row r="74" spans="1:11">
      <c r="A74" s="37"/>
      <c r="K74" s="20"/>
    </row>
    <row r="75" spans="1:11">
      <c r="A75" s="37"/>
      <c r="K75" s="20"/>
    </row>
    <row r="76" spans="1:11">
      <c r="A76" s="37"/>
      <c r="K76" s="20"/>
    </row>
    <row r="77" spans="1:11">
      <c r="A77" s="37"/>
      <c r="K77" s="20"/>
    </row>
    <row r="78" spans="1:11">
      <c r="A78" s="37"/>
      <c r="K78" s="20"/>
    </row>
    <row r="79" spans="1:11">
      <c r="A79" s="37"/>
      <c r="K79" s="20"/>
    </row>
    <row r="80" spans="1:11">
      <c r="A80" s="37"/>
      <c r="K80" s="20"/>
    </row>
    <row r="81" spans="1:11">
      <c r="A81" s="37"/>
      <c r="K81" s="20"/>
    </row>
    <row r="82" spans="1:11">
      <c r="A82" s="37"/>
      <c r="K82" s="20"/>
    </row>
    <row r="83" spans="1:11">
      <c r="A83" s="37"/>
      <c r="K83" s="20"/>
    </row>
    <row r="84" spans="1:11">
      <c r="A84" s="37"/>
      <c r="K84" s="20"/>
    </row>
    <row r="85" spans="1:11">
      <c r="A85" s="37"/>
      <c r="K85" s="20"/>
    </row>
    <row r="86" spans="1:11">
      <c r="A86" s="37"/>
      <c r="K86" s="20"/>
    </row>
    <row r="87" spans="1:11">
      <c r="A87" s="37"/>
      <c r="K87" s="20"/>
    </row>
    <row r="88" spans="1:11">
      <c r="A88" s="37"/>
      <c r="K88" s="20"/>
    </row>
    <row r="89" spans="1:11">
      <c r="A89" s="37"/>
      <c r="K89" s="20"/>
    </row>
    <row r="90" spans="1:11">
      <c r="A90" s="37"/>
      <c r="K90" s="20"/>
    </row>
    <row r="91" spans="1:11">
      <c r="A91" s="37"/>
      <c r="K91" s="20"/>
    </row>
    <row r="92" spans="1:11">
      <c r="A92" s="37"/>
      <c r="K92" s="20"/>
    </row>
    <row r="93" spans="1:11">
      <c r="A93" s="37"/>
      <c r="K93" s="20"/>
    </row>
    <row r="94" spans="1:11">
      <c r="A94" s="37"/>
      <c r="K94" s="20"/>
    </row>
    <row r="95" spans="1:11">
      <c r="A95" s="37"/>
      <c r="K95" s="20"/>
    </row>
    <row r="96" spans="1:11">
      <c r="A96" s="37"/>
      <c r="K96" s="20"/>
    </row>
    <row r="97" spans="1:11" ht="14.7" thickBot="1">
      <c r="A97" s="40"/>
      <c r="B97" s="21"/>
      <c r="C97" s="21"/>
      <c r="D97" s="21"/>
      <c r="E97" s="21"/>
      <c r="F97" s="21"/>
      <c r="G97" s="21"/>
      <c r="H97" s="21"/>
      <c r="I97" s="21"/>
      <c r="J97" s="21"/>
      <c r="K97" s="22"/>
    </row>
    <row r="98" spans="1:11" ht="15.3">
      <c r="A98" s="859"/>
      <c r="B98" s="861" t="s">
        <v>131</v>
      </c>
      <c r="C98" s="861"/>
      <c r="D98" s="863" t="s">
        <v>132</v>
      </c>
      <c r="E98" s="863"/>
      <c r="F98" s="863"/>
      <c r="G98" s="863"/>
      <c r="H98" s="863"/>
      <c r="I98" s="590" t="s">
        <v>1143</v>
      </c>
      <c r="J98" s="590"/>
      <c r="K98" s="591"/>
    </row>
    <row r="99" spans="1:11">
      <c r="A99" s="860"/>
      <c r="B99" s="862"/>
      <c r="C99" s="862"/>
      <c r="D99" s="905" t="s">
        <v>1142</v>
      </c>
      <c r="E99" s="905"/>
      <c r="F99" s="905"/>
      <c r="G99" s="905"/>
      <c r="H99" s="905"/>
      <c r="I99" s="592"/>
      <c r="J99" s="592"/>
      <c r="K99" s="593"/>
    </row>
    <row r="100" spans="1:11">
      <c r="A100" s="860"/>
      <c r="B100" s="862"/>
      <c r="C100" s="862"/>
      <c r="D100" s="905"/>
      <c r="E100" s="905"/>
      <c r="F100" s="905"/>
      <c r="G100" s="905"/>
      <c r="H100" s="905"/>
      <c r="I100" s="592"/>
      <c r="J100" s="592"/>
      <c r="K100" s="593"/>
    </row>
    <row r="101" spans="1:11">
      <c r="A101" s="37"/>
      <c r="K101" s="20"/>
    </row>
    <row r="102" spans="1:11" ht="15.6">
      <c r="A102" s="320" t="s">
        <v>1161</v>
      </c>
      <c r="K102" s="20"/>
    </row>
    <row r="103" spans="1:11">
      <c r="A103" s="37"/>
      <c r="K103" s="20"/>
    </row>
    <row r="104" spans="1:11">
      <c r="A104" s="37"/>
      <c r="K104" s="20"/>
    </row>
    <row r="105" spans="1:11">
      <c r="A105" s="37"/>
      <c r="K105" s="20"/>
    </row>
    <row r="106" spans="1:11">
      <c r="A106" s="37"/>
      <c r="K106" s="20"/>
    </row>
    <row r="107" spans="1:11">
      <c r="A107" s="37"/>
      <c r="K107" s="20"/>
    </row>
    <row r="108" spans="1:11">
      <c r="A108" s="37"/>
      <c r="K108" s="20"/>
    </row>
    <row r="109" spans="1:11">
      <c r="A109" s="37"/>
      <c r="K109" s="20"/>
    </row>
    <row r="110" spans="1:11">
      <c r="A110" s="37"/>
      <c r="K110" s="20"/>
    </row>
    <row r="111" spans="1:11">
      <c r="A111" s="37"/>
      <c r="K111" s="20"/>
    </row>
    <row r="112" spans="1:11">
      <c r="A112" s="37"/>
      <c r="K112" s="20"/>
    </row>
    <row r="113" spans="1:11">
      <c r="A113" s="37"/>
      <c r="K113" s="20"/>
    </row>
    <row r="114" spans="1:11">
      <c r="A114" s="37"/>
      <c r="K114" s="20"/>
    </row>
    <row r="115" spans="1:11">
      <c r="A115" s="37"/>
      <c r="K115" s="20"/>
    </row>
    <row r="116" spans="1:11">
      <c r="A116" s="37"/>
      <c r="K116" s="20"/>
    </row>
    <row r="117" spans="1:11">
      <c r="A117" s="37"/>
      <c r="K117" s="20"/>
    </row>
    <row r="118" spans="1:11">
      <c r="A118" s="37"/>
      <c r="K118" s="20"/>
    </row>
    <row r="119" spans="1:11">
      <c r="A119" s="37"/>
      <c r="K119" s="20"/>
    </row>
    <row r="120" spans="1:11">
      <c r="A120" s="37"/>
      <c r="K120" s="20"/>
    </row>
    <row r="121" spans="1:11">
      <c r="A121" s="37"/>
      <c r="K121" s="20"/>
    </row>
    <row r="122" spans="1:11">
      <c r="A122" s="37"/>
      <c r="K122" s="20"/>
    </row>
    <row r="123" spans="1:11" ht="15.6">
      <c r="A123" s="320" t="s">
        <v>1162</v>
      </c>
      <c r="K123" s="20"/>
    </row>
    <row r="124" spans="1:11">
      <c r="A124" s="37"/>
      <c r="K124" s="20"/>
    </row>
    <row r="125" spans="1:11">
      <c r="A125" s="37"/>
      <c r="K125" s="20"/>
    </row>
    <row r="126" spans="1:11" ht="15.6">
      <c r="A126" s="320"/>
      <c r="K126" s="20"/>
    </row>
    <row r="127" spans="1:11">
      <c r="A127" s="37"/>
      <c r="K127" s="20"/>
    </row>
    <row r="128" spans="1:11">
      <c r="A128" s="37"/>
      <c r="K128" s="20"/>
    </row>
    <row r="129" spans="1:11">
      <c r="A129" s="37"/>
      <c r="K129" s="20"/>
    </row>
    <row r="130" spans="1:11">
      <c r="A130" s="37"/>
      <c r="K130" s="20"/>
    </row>
    <row r="131" spans="1:11">
      <c r="A131" s="37"/>
      <c r="K131" s="20"/>
    </row>
    <row r="132" spans="1:11">
      <c r="A132" s="37"/>
      <c r="K132" s="20"/>
    </row>
    <row r="133" spans="1:11">
      <c r="A133" s="37"/>
      <c r="K133" s="20"/>
    </row>
    <row r="134" spans="1:11">
      <c r="A134" s="37"/>
      <c r="K134" s="20"/>
    </row>
    <row r="135" spans="1:11">
      <c r="A135" s="37"/>
      <c r="K135" s="20"/>
    </row>
    <row r="136" spans="1:11">
      <c r="A136" s="37"/>
      <c r="K136" s="20"/>
    </row>
    <row r="137" spans="1:11">
      <c r="A137" s="37"/>
      <c r="K137" s="20"/>
    </row>
    <row r="138" spans="1:11">
      <c r="A138" s="37"/>
      <c r="K138" s="20"/>
    </row>
    <row r="139" spans="1:11">
      <c r="A139" s="37"/>
      <c r="K139" s="20"/>
    </row>
    <row r="140" spans="1:11">
      <c r="A140" s="37"/>
      <c r="K140" s="20"/>
    </row>
    <row r="141" spans="1:11">
      <c r="A141" s="37"/>
      <c r="K141" s="20"/>
    </row>
    <row r="142" spans="1:11">
      <c r="A142" s="37"/>
      <c r="K142" s="20"/>
    </row>
    <row r="143" spans="1:11">
      <c r="A143" s="37"/>
      <c r="K143" s="20"/>
    </row>
    <row r="144" spans="1:11">
      <c r="A144" s="37"/>
      <c r="K144" s="20"/>
    </row>
    <row r="145" spans="1:11">
      <c r="A145" s="37"/>
      <c r="K145" s="20"/>
    </row>
    <row r="146" spans="1:11">
      <c r="A146" s="37"/>
      <c r="K146" s="20"/>
    </row>
    <row r="147" spans="1:11" ht="14.7" thickBot="1">
      <c r="A147" s="40"/>
      <c r="B147" s="21"/>
      <c r="C147" s="21"/>
      <c r="D147" s="21"/>
      <c r="E147" s="21"/>
      <c r="F147" s="21"/>
      <c r="G147" s="21"/>
      <c r="H147" s="21"/>
      <c r="I147" s="21"/>
      <c r="J147" s="21"/>
      <c r="K147" s="22"/>
    </row>
    <row r="148" spans="1:11" ht="15.3">
      <c r="A148" s="859"/>
      <c r="B148" s="861" t="s">
        <v>131</v>
      </c>
      <c r="C148" s="861"/>
      <c r="D148" s="863" t="s">
        <v>132</v>
      </c>
      <c r="E148" s="863"/>
      <c r="F148" s="863"/>
      <c r="G148" s="863"/>
      <c r="H148" s="863"/>
      <c r="I148" s="590" t="s">
        <v>1143</v>
      </c>
      <c r="J148" s="590"/>
      <c r="K148" s="591"/>
    </row>
    <row r="149" spans="1:11">
      <c r="A149" s="860"/>
      <c r="B149" s="862"/>
      <c r="C149" s="862"/>
      <c r="D149" s="905" t="s">
        <v>1142</v>
      </c>
      <c r="E149" s="905"/>
      <c r="F149" s="905"/>
      <c r="G149" s="905"/>
      <c r="H149" s="905"/>
      <c r="I149" s="592"/>
      <c r="J149" s="592"/>
      <c r="K149" s="593"/>
    </row>
    <row r="150" spans="1:11">
      <c r="A150" s="860"/>
      <c r="B150" s="862"/>
      <c r="C150" s="862"/>
      <c r="D150" s="905"/>
      <c r="E150" s="905"/>
      <c r="F150" s="905"/>
      <c r="G150" s="905"/>
      <c r="H150" s="905"/>
      <c r="I150" s="592"/>
      <c r="J150" s="592"/>
      <c r="K150" s="593"/>
    </row>
    <row r="151" spans="1:11">
      <c r="A151" s="37"/>
      <c r="K151" s="20"/>
    </row>
    <row r="152" spans="1:11" ht="15.6">
      <c r="A152" s="320" t="s">
        <v>1161</v>
      </c>
      <c r="K152" s="20"/>
    </row>
    <row r="153" spans="1:11">
      <c r="A153" s="37"/>
      <c r="K153" s="20"/>
    </row>
    <row r="154" spans="1:11">
      <c r="A154" s="37"/>
      <c r="K154" s="20"/>
    </row>
    <row r="155" spans="1:11">
      <c r="A155" s="37"/>
      <c r="K155" s="20"/>
    </row>
    <row r="156" spans="1:11">
      <c r="A156" s="37"/>
      <c r="K156" s="20"/>
    </row>
    <row r="157" spans="1:11">
      <c r="A157" s="37"/>
      <c r="K157" s="20"/>
    </row>
    <row r="158" spans="1:11">
      <c r="A158" s="37"/>
      <c r="K158" s="20"/>
    </row>
    <row r="159" spans="1:11">
      <c r="A159" s="37"/>
      <c r="K159" s="20"/>
    </row>
    <row r="160" spans="1:11">
      <c r="A160" s="37"/>
      <c r="K160" s="20"/>
    </row>
    <row r="161" spans="1:11">
      <c r="A161" s="37"/>
      <c r="K161" s="20"/>
    </row>
    <row r="162" spans="1:11">
      <c r="A162" s="37"/>
      <c r="K162" s="20"/>
    </row>
    <row r="163" spans="1:11">
      <c r="A163" s="37"/>
      <c r="K163" s="20"/>
    </row>
    <row r="164" spans="1:11">
      <c r="A164" s="37"/>
      <c r="K164" s="20"/>
    </row>
    <row r="165" spans="1:11">
      <c r="A165" s="37"/>
      <c r="K165" s="20"/>
    </row>
    <row r="166" spans="1:11">
      <c r="A166" s="37"/>
      <c r="K166" s="20"/>
    </row>
    <row r="167" spans="1:11">
      <c r="A167" s="37"/>
      <c r="K167" s="20"/>
    </row>
    <row r="168" spans="1:11">
      <c r="A168" s="37"/>
      <c r="K168" s="20"/>
    </row>
    <row r="169" spans="1:11">
      <c r="A169" s="37"/>
      <c r="K169" s="20"/>
    </row>
    <row r="170" spans="1:11">
      <c r="A170" s="37"/>
      <c r="K170" s="20"/>
    </row>
    <row r="171" spans="1:11">
      <c r="A171" s="37"/>
      <c r="K171" s="20"/>
    </row>
    <row r="172" spans="1:11">
      <c r="A172" s="37"/>
      <c r="K172" s="20"/>
    </row>
    <row r="173" spans="1:11" ht="15.6">
      <c r="A173" s="320"/>
      <c r="K173" s="20"/>
    </row>
    <row r="174" spans="1:11">
      <c r="A174" s="37"/>
      <c r="K174" s="20"/>
    </row>
    <row r="175" spans="1:11">
      <c r="A175" s="37"/>
      <c r="K175" s="20"/>
    </row>
    <row r="176" spans="1:11" ht="15.6">
      <c r="A176" s="320"/>
      <c r="K176" s="20"/>
    </row>
    <row r="177" spans="1:11">
      <c r="A177" s="37"/>
      <c r="K177" s="20"/>
    </row>
    <row r="178" spans="1:11">
      <c r="A178" s="37"/>
      <c r="K178" s="20"/>
    </row>
    <row r="179" spans="1:11">
      <c r="A179" s="37"/>
      <c r="K179" s="20"/>
    </row>
    <row r="180" spans="1:11">
      <c r="A180" s="37"/>
      <c r="K180" s="20"/>
    </row>
    <row r="181" spans="1:11">
      <c r="A181" s="37"/>
      <c r="K181" s="20"/>
    </row>
    <row r="182" spans="1:11">
      <c r="A182" s="37"/>
      <c r="K182" s="20"/>
    </row>
    <row r="183" spans="1:11">
      <c r="A183" s="37"/>
      <c r="K183" s="20"/>
    </row>
    <row r="184" spans="1:11">
      <c r="A184" s="37"/>
      <c r="K184" s="20"/>
    </row>
    <row r="185" spans="1:11">
      <c r="A185" s="37"/>
      <c r="K185" s="20"/>
    </row>
    <row r="186" spans="1:11">
      <c r="A186" s="37"/>
      <c r="K186" s="20"/>
    </row>
    <row r="187" spans="1:11">
      <c r="A187" s="37"/>
      <c r="K187" s="20"/>
    </row>
    <row r="188" spans="1:11">
      <c r="A188" s="37"/>
      <c r="K188" s="20"/>
    </row>
    <row r="189" spans="1:11">
      <c r="A189" s="37"/>
      <c r="K189" s="20"/>
    </row>
    <row r="190" spans="1:11">
      <c r="A190" s="37"/>
      <c r="K190" s="20"/>
    </row>
    <row r="191" spans="1:11">
      <c r="A191" s="37"/>
      <c r="K191" s="20"/>
    </row>
    <row r="192" spans="1:11">
      <c r="A192" s="37"/>
      <c r="K192" s="20"/>
    </row>
    <row r="193" spans="1:11">
      <c r="A193" s="37"/>
      <c r="K193" s="20"/>
    </row>
    <row r="194" spans="1:11">
      <c r="A194" s="37"/>
      <c r="K194" s="20"/>
    </row>
    <row r="195" spans="1:11">
      <c r="A195" s="37"/>
      <c r="K195" s="20"/>
    </row>
    <row r="196" spans="1:11">
      <c r="A196" s="37"/>
      <c r="K196" s="20"/>
    </row>
    <row r="197" spans="1:11" ht="14.7" thickBot="1">
      <c r="A197" s="40"/>
      <c r="B197" s="21"/>
      <c r="C197" s="21"/>
      <c r="D197" s="21"/>
      <c r="E197" s="21"/>
      <c r="F197" s="21"/>
      <c r="G197" s="21"/>
      <c r="H197" s="21"/>
      <c r="I197" s="21"/>
      <c r="J197" s="21"/>
      <c r="K197" s="22"/>
    </row>
    <row r="198" spans="1:11" ht="15.3">
      <c r="A198" s="859"/>
      <c r="B198" s="861" t="s">
        <v>131</v>
      </c>
      <c r="C198" s="861"/>
      <c r="D198" s="863" t="s">
        <v>132</v>
      </c>
      <c r="E198" s="863"/>
      <c r="F198" s="863"/>
      <c r="G198" s="863"/>
      <c r="H198" s="863"/>
      <c r="I198" s="590" t="s">
        <v>1143</v>
      </c>
      <c r="J198" s="590"/>
      <c r="K198" s="591"/>
    </row>
    <row r="199" spans="1:11">
      <c r="A199" s="860"/>
      <c r="B199" s="862"/>
      <c r="C199" s="862"/>
      <c r="D199" s="905" t="s">
        <v>1142</v>
      </c>
      <c r="E199" s="905"/>
      <c r="F199" s="905"/>
      <c r="G199" s="905"/>
      <c r="H199" s="905"/>
      <c r="I199" s="592"/>
      <c r="J199" s="592"/>
      <c r="K199" s="593"/>
    </row>
    <row r="200" spans="1:11">
      <c r="A200" s="860"/>
      <c r="B200" s="862"/>
      <c r="C200" s="862"/>
      <c r="D200" s="905"/>
      <c r="E200" s="905"/>
      <c r="F200" s="905"/>
      <c r="G200" s="905"/>
      <c r="H200" s="905"/>
      <c r="I200" s="592"/>
      <c r="J200" s="592"/>
      <c r="K200" s="593"/>
    </row>
    <row r="201" spans="1:11">
      <c r="A201" s="37"/>
      <c r="K201" s="20"/>
    </row>
    <row r="202" spans="1:11" ht="15.6">
      <c r="A202" s="320" t="s">
        <v>1161</v>
      </c>
      <c r="K202" s="20"/>
    </row>
    <row r="203" spans="1:11">
      <c r="A203" s="37"/>
      <c r="K203" s="20"/>
    </row>
    <row r="204" spans="1:11">
      <c r="A204" s="37"/>
      <c r="K204" s="20"/>
    </row>
    <row r="205" spans="1:11">
      <c r="A205" s="37"/>
      <c r="K205" s="20"/>
    </row>
    <row r="206" spans="1:11">
      <c r="A206" s="37"/>
      <c r="K206" s="20"/>
    </row>
    <row r="207" spans="1:11">
      <c r="A207" s="37"/>
      <c r="K207" s="20"/>
    </row>
    <row r="208" spans="1:11">
      <c r="A208" s="37"/>
      <c r="K208" s="20"/>
    </row>
    <row r="209" spans="1:11">
      <c r="A209" s="37"/>
      <c r="K209" s="20"/>
    </row>
    <row r="210" spans="1:11">
      <c r="A210" s="37"/>
      <c r="K210" s="20"/>
    </row>
    <row r="211" spans="1:11">
      <c r="A211" s="37"/>
      <c r="K211" s="20"/>
    </row>
    <row r="212" spans="1:11">
      <c r="A212" s="37"/>
      <c r="K212" s="20"/>
    </row>
    <row r="213" spans="1:11">
      <c r="A213" s="37"/>
      <c r="K213" s="20"/>
    </row>
    <row r="214" spans="1:11">
      <c r="A214" s="37"/>
      <c r="K214" s="20"/>
    </row>
    <row r="215" spans="1:11">
      <c r="A215" s="37"/>
      <c r="K215" s="20"/>
    </row>
    <row r="216" spans="1:11">
      <c r="A216" s="37"/>
      <c r="K216" s="20"/>
    </row>
    <row r="217" spans="1:11">
      <c r="A217" s="37"/>
      <c r="K217" s="20"/>
    </row>
    <row r="218" spans="1:11">
      <c r="A218" s="37"/>
      <c r="K218" s="20"/>
    </row>
    <row r="219" spans="1:11">
      <c r="A219" s="37"/>
      <c r="K219" s="20"/>
    </row>
    <row r="220" spans="1:11">
      <c r="A220" s="37"/>
      <c r="K220" s="20"/>
    </row>
    <row r="221" spans="1:11">
      <c r="A221" s="37"/>
      <c r="K221" s="20"/>
    </row>
    <row r="222" spans="1:11">
      <c r="A222" s="37"/>
      <c r="K222" s="20"/>
    </row>
    <row r="223" spans="1:11" ht="15.6">
      <c r="A223" s="320" t="s">
        <v>1163</v>
      </c>
      <c r="K223" s="20"/>
    </row>
    <row r="224" spans="1:11">
      <c r="A224" s="37"/>
      <c r="K224" s="20"/>
    </row>
    <row r="225" spans="1:11">
      <c r="A225" s="37"/>
      <c r="K225" s="20"/>
    </row>
    <row r="226" spans="1:11" ht="15.6">
      <c r="A226" s="320"/>
      <c r="K226" s="20"/>
    </row>
    <row r="227" spans="1:11">
      <c r="A227" s="37"/>
      <c r="K227" s="20"/>
    </row>
    <row r="228" spans="1:11">
      <c r="A228" s="37"/>
      <c r="K228" s="20"/>
    </row>
    <row r="229" spans="1:11">
      <c r="A229" s="37"/>
      <c r="K229" s="20"/>
    </row>
    <row r="230" spans="1:11">
      <c r="A230" s="37"/>
      <c r="K230" s="20"/>
    </row>
    <row r="231" spans="1:11">
      <c r="A231" s="37"/>
      <c r="K231" s="20"/>
    </row>
    <row r="232" spans="1:11">
      <c r="A232" s="37"/>
      <c r="K232" s="20"/>
    </row>
    <row r="233" spans="1:11">
      <c r="A233" s="37"/>
      <c r="K233" s="20"/>
    </row>
    <row r="234" spans="1:11">
      <c r="A234" s="37"/>
      <c r="K234" s="20"/>
    </row>
    <row r="235" spans="1:11">
      <c r="A235" s="37"/>
      <c r="K235" s="20"/>
    </row>
    <row r="236" spans="1:11">
      <c r="A236" s="37"/>
      <c r="K236" s="20"/>
    </row>
    <row r="237" spans="1:11">
      <c r="A237" s="37"/>
      <c r="K237" s="20"/>
    </row>
    <row r="238" spans="1:11">
      <c r="A238" s="37"/>
      <c r="K238" s="20"/>
    </row>
    <row r="239" spans="1:11">
      <c r="A239" s="37"/>
      <c r="K239" s="20"/>
    </row>
    <row r="240" spans="1:11">
      <c r="A240" s="37"/>
      <c r="K240" s="20"/>
    </row>
    <row r="241" spans="1:11">
      <c r="A241" s="37"/>
      <c r="K241" s="20"/>
    </row>
    <row r="242" spans="1:11">
      <c r="A242" s="37"/>
      <c r="K242" s="20"/>
    </row>
    <row r="243" spans="1:11">
      <c r="A243" s="37"/>
      <c r="K243" s="20"/>
    </row>
    <row r="244" spans="1:11">
      <c r="A244" s="37"/>
      <c r="K244" s="20"/>
    </row>
    <row r="245" spans="1:11">
      <c r="A245" s="37"/>
      <c r="K245" s="20"/>
    </row>
    <row r="246" spans="1:11">
      <c r="A246" s="37"/>
      <c r="K246" s="20"/>
    </row>
    <row r="247" spans="1:11" ht="14.7" thickBot="1">
      <c r="A247" s="40"/>
      <c r="B247" s="21"/>
      <c r="C247" s="21"/>
      <c r="D247" s="21"/>
      <c r="E247" s="21"/>
      <c r="F247" s="21"/>
      <c r="G247" s="21"/>
      <c r="H247" s="21"/>
      <c r="I247" s="21"/>
      <c r="J247" s="21"/>
      <c r="K247" s="22"/>
    </row>
    <row r="248" spans="1:11" ht="15.3">
      <c r="A248" s="859"/>
      <c r="B248" s="861" t="s">
        <v>131</v>
      </c>
      <c r="C248" s="861"/>
      <c r="D248" s="863" t="s">
        <v>132</v>
      </c>
      <c r="E248" s="863"/>
      <c r="F248" s="863"/>
      <c r="G248" s="863"/>
      <c r="H248" s="863"/>
      <c r="I248" s="590" t="s">
        <v>1143</v>
      </c>
      <c r="J248" s="590"/>
      <c r="K248" s="591"/>
    </row>
    <row r="249" spans="1:11">
      <c r="A249" s="860"/>
      <c r="B249" s="862"/>
      <c r="C249" s="862"/>
      <c r="D249" s="905" t="s">
        <v>1142</v>
      </c>
      <c r="E249" s="905"/>
      <c r="F249" s="905"/>
      <c r="G249" s="905"/>
      <c r="H249" s="905"/>
      <c r="I249" s="592"/>
      <c r="J249" s="592"/>
      <c r="K249" s="593"/>
    </row>
    <row r="250" spans="1:11">
      <c r="A250" s="860"/>
      <c r="B250" s="862"/>
      <c r="C250" s="862"/>
      <c r="D250" s="905"/>
      <c r="E250" s="905"/>
      <c r="F250" s="905"/>
      <c r="G250" s="905"/>
      <c r="H250" s="905"/>
      <c r="I250" s="592"/>
      <c r="J250" s="592"/>
      <c r="K250" s="593"/>
    </row>
    <row r="251" spans="1:11">
      <c r="A251" s="37"/>
      <c r="K251" s="20"/>
    </row>
    <row r="252" spans="1:11" ht="15.6">
      <c r="A252" s="320" t="s">
        <v>1163</v>
      </c>
      <c r="K252" s="20"/>
    </row>
    <row r="253" spans="1:11">
      <c r="A253" s="37"/>
      <c r="K253" s="20"/>
    </row>
    <row r="254" spans="1:11">
      <c r="A254" s="37"/>
      <c r="K254" s="20"/>
    </row>
    <row r="255" spans="1:11">
      <c r="A255" s="37"/>
      <c r="K255" s="20"/>
    </row>
    <row r="256" spans="1:11">
      <c r="A256" s="37"/>
      <c r="K256" s="20"/>
    </row>
    <row r="257" spans="1:11">
      <c r="A257" s="37"/>
      <c r="K257" s="20"/>
    </row>
    <row r="258" spans="1:11">
      <c r="A258" s="37"/>
      <c r="K258" s="20"/>
    </row>
    <row r="259" spans="1:11">
      <c r="A259" s="37"/>
      <c r="K259" s="20"/>
    </row>
    <row r="260" spans="1:11">
      <c r="A260" s="37"/>
      <c r="K260" s="20"/>
    </row>
    <row r="261" spans="1:11">
      <c r="A261" s="37"/>
      <c r="K261" s="20"/>
    </row>
    <row r="262" spans="1:11">
      <c r="A262" s="37"/>
      <c r="K262" s="20"/>
    </row>
    <row r="263" spans="1:11">
      <c r="A263" s="37"/>
      <c r="K263" s="20"/>
    </row>
    <row r="264" spans="1:11">
      <c r="A264" s="37"/>
      <c r="K264" s="20"/>
    </row>
    <row r="265" spans="1:11">
      <c r="A265" s="37"/>
      <c r="K265" s="20"/>
    </row>
    <row r="266" spans="1:11">
      <c r="A266" s="37"/>
      <c r="K266" s="20"/>
    </row>
    <row r="267" spans="1:11">
      <c r="A267" s="37"/>
      <c r="K267" s="20"/>
    </row>
    <row r="268" spans="1:11">
      <c r="A268" s="37"/>
      <c r="K268" s="20"/>
    </row>
    <row r="269" spans="1:11">
      <c r="A269" s="37"/>
      <c r="K269" s="20"/>
    </row>
    <row r="270" spans="1:11">
      <c r="A270" s="37"/>
      <c r="K270" s="20"/>
    </row>
    <row r="271" spans="1:11">
      <c r="A271" s="37"/>
      <c r="K271" s="20"/>
    </row>
    <row r="272" spans="1:11">
      <c r="A272" s="37"/>
      <c r="K272" s="20"/>
    </row>
    <row r="273" spans="1:11" ht="15.6">
      <c r="A273" s="320"/>
      <c r="K273" s="20"/>
    </row>
    <row r="274" spans="1:11">
      <c r="A274" s="37"/>
      <c r="K274" s="20"/>
    </row>
    <row r="275" spans="1:11">
      <c r="A275" s="37"/>
      <c r="K275" s="20"/>
    </row>
    <row r="276" spans="1:11" ht="15.6">
      <c r="A276" s="320"/>
      <c r="K276" s="20"/>
    </row>
    <row r="277" spans="1:11">
      <c r="A277" s="37"/>
      <c r="K277" s="20"/>
    </row>
    <row r="278" spans="1:11">
      <c r="A278" s="37"/>
      <c r="K278" s="20"/>
    </row>
    <row r="279" spans="1:11">
      <c r="A279" s="37"/>
      <c r="K279" s="20"/>
    </row>
    <row r="280" spans="1:11">
      <c r="A280" s="37"/>
      <c r="K280" s="20"/>
    </row>
    <row r="281" spans="1:11">
      <c r="A281" s="37"/>
      <c r="K281" s="20"/>
    </row>
    <row r="282" spans="1:11">
      <c r="A282" s="37"/>
      <c r="K282" s="20"/>
    </row>
    <row r="283" spans="1:11">
      <c r="A283" s="37"/>
      <c r="K283" s="20"/>
    </row>
    <row r="284" spans="1:11">
      <c r="A284" s="37"/>
      <c r="K284" s="20"/>
    </row>
    <row r="285" spans="1:11">
      <c r="A285" s="37"/>
      <c r="K285" s="20"/>
    </row>
    <row r="286" spans="1:11">
      <c r="A286" s="37"/>
      <c r="K286" s="20"/>
    </row>
    <row r="287" spans="1:11">
      <c r="A287" s="37"/>
      <c r="K287" s="20"/>
    </row>
    <row r="288" spans="1:11">
      <c r="A288" s="37"/>
      <c r="K288" s="20"/>
    </row>
    <row r="289" spans="1:11">
      <c r="A289" s="37"/>
      <c r="K289" s="20"/>
    </row>
    <row r="290" spans="1:11">
      <c r="A290" s="37"/>
      <c r="K290" s="20"/>
    </row>
    <row r="291" spans="1:11">
      <c r="A291" s="37"/>
      <c r="K291" s="20"/>
    </row>
    <row r="292" spans="1:11">
      <c r="A292" s="37"/>
      <c r="K292" s="20"/>
    </row>
    <row r="293" spans="1:11">
      <c r="A293" s="37"/>
      <c r="K293" s="20"/>
    </row>
    <row r="294" spans="1:11">
      <c r="A294" s="37"/>
      <c r="K294" s="20"/>
    </row>
    <row r="295" spans="1:11">
      <c r="A295" s="37"/>
      <c r="K295" s="20"/>
    </row>
    <row r="296" spans="1:11">
      <c r="A296" s="37"/>
      <c r="K296" s="20"/>
    </row>
    <row r="297" spans="1:11" ht="14.7" thickBot="1">
      <c r="A297" s="40"/>
      <c r="B297" s="21"/>
      <c r="C297" s="21"/>
      <c r="D297" s="21"/>
      <c r="E297" s="21"/>
      <c r="F297" s="21"/>
      <c r="G297" s="21"/>
      <c r="H297" s="21"/>
      <c r="I297" s="21"/>
      <c r="J297" s="21"/>
      <c r="K297" s="22"/>
    </row>
  </sheetData>
  <mergeCells count="45">
    <mergeCell ref="A10:K10"/>
    <mergeCell ref="A13:K13"/>
    <mergeCell ref="B19:B21"/>
    <mergeCell ref="A1:A3"/>
    <mergeCell ref="B1:C3"/>
    <mergeCell ref="D1:H1"/>
    <mergeCell ref="I1:K3"/>
    <mergeCell ref="D2:H3"/>
    <mergeCell ref="B6:B8"/>
    <mergeCell ref="E4:G4"/>
    <mergeCell ref="A17:K17"/>
    <mergeCell ref="A12:K12"/>
    <mergeCell ref="A14:K15"/>
    <mergeCell ref="A16:K16"/>
    <mergeCell ref="A11:K11"/>
    <mergeCell ref="A48:A50"/>
    <mergeCell ref="B48:C50"/>
    <mergeCell ref="D48:H48"/>
    <mergeCell ref="I48:K50"/>
    <mergeCell ref="D49:H50"/>
    <mergeCell ref="A23:K23"/>
    <mergeCell ref="A24:K24"/>
    <mergeCell ref="A25:K25"/>
    <mergeCell ref="B27:B29"/>
    <mergeCell ref="A31:K31"/>
    <mergeCell ref="A148:A150"/>
    <mergeCell ref="B148:C150"/>
    <mergeCell ref="D148:H148"/>
    <mergeCell ref="I148:K150"/>
    <mergeCell ref="D149:H150"/>
    <mergeCell ref="A98:A100"/>
    <mergeCell ref="B98:C100"/>
    <mergeCell ref="D98:H98"/>
    <mergeCell ref="I98:K100"/>
    <mergeCell ref="D99:H100"/>
    <mergeCell ref="A248:A250"/>
    <mergeCell ref="B248:C250"/>
    <mergeCell ref="D248:H248"/>
    <mergeCell ref="I248:K250"/>
    <mergeCell ref="D249:H250"/>
    <mergeCell ref="A198:A200"/>
    <mergeCell ref="B198:C200"/>
    <mergeCell ref="D198:H198"/>
    <mergeCell ref="I198:K200"/>
    <mergeCell ref="D199:H200"/>
  </mergeCells>
  <printOptions horizontalCentered="1"/>
  <pageMargins left="0.25" right="0.25" top="0.75" bottom="0.75" header="0.3" footer="0.3"/>
  <pageSetup paperSize="9" orientation="portrait" verticalDpi="0" r:id="rId1"/>
  <headerFooter>
    <oddFooter>&amp;LPPAP Documents-NBL Chassis&amp;R&amp;P</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66A1A-E9FC-4040-A96B-258EC4403C3B}">
  <sheetPr>
    <tabColor rgb="FF92D050"/>
  </sheetPr>
  <dimension ref="A1:V66"/>
  <sheetViews>
    <sheetView topLeftCell="A40" zoomScaleNormal="100" workbookViewId="0">
      <selection activeCell="E3" sqref="E3:K3"/>
    </sheetView>
  </sheetViews>
  <sheetFormatPr defaultColWidth="7.578125" defaultRowHeight="12.3"/>
  <cols>
    <col min="1" max="1" width="3.3125" style="300" customWidth="1"/>
    <col min="2" max="2" width="1.3125" style="295" customWidth="1"/>
    <col min="3" max="3" width="6.15625" style="295" customWidth="1"/>
    <col min="4" max="7" width="4.26171875" style="295" customWidth="1"/>
    <col min="8" max="8" width="4.83984375" style="295" customWidth="1"/>
    <col min="9" max="9" width="7.578125" style="295" customWidth="1"/>
    <col min="10" max="12" width="4.26171875" style="295" customWidth="1"/>
    <col min="13" max="13" width="5.1015625" style="295" customWidth="1"/>
    <col min="14" max="16" width="4.26171875" style="295" customWidth="1"/>
    <col min="17" max="17" width="4.9453125" style="295" customWidth="1"/>
    <col min="18" max="18" width="9.20703125" style="295" customWidth="1"/>
    <col min="19" max="19" width="3.41796875" style="295" customWidth="1"/>
    <col min="20" max="255" width="7.578125" style="295"/>
    <col min="256" max="256" width="3.3125" style="295" customWidth="1"/>
    <col min="257" max="257" width="1.3125" style="295" customWidth="1"/>
    <col min="258" max="258" width="6.15625" style="295" customWidth="1"/>
    <col min="259" max="262" width="4.26171875" style="295" customWidth="1"/>
    <col min="263" max="263" width="4.83984375" style="295" customWidth="1"/>
    <col min="264" max="264" width="7.578125" style="295"/>
    <col min="265" max="267" width="4.26171875" style="295" customWidth="1"/>
    <col min="268" max="268" width="5.1015625" style="295" customWidth="1"/>
    <col min="269" max="271" width="4.26171875" style="295" customWidth="1"/>
    <col min="272" max="272" width="4.9453125" style="295" customWidth="1"/>
    <col min="273" max="273" width="9.20703125" style="295" customWidth="1"/>
    <col min="274" max="274" width="2.1015625" style="295" customWidth="1"/>
    <col min="275" max="511" width="7.578125" style="295"/>
    <col min="512" max="512" width="3.3125" style="295" customWidth="1"/>
    <col min="513" max="513" width="1.3125" style="295" customWidth="1"/>
    <col min="514" max="514" width="6.15625" style="295" customWidth="1"/>
    <col min="515" max="518" width="4.26171875" style="295" customWidth="1"/>
    <col min="519" max="519" width="4.83984375" style="295" customWidth="1"/>
    <col min="520" max="520" width="7.578125" style="295"/>
    <col min="521" max="523" width="4.26171875" style="295" customWidth="1"/>
    <col min="524" max="524" width="5.1015625" style="295" customWidth="1"/>
    <col min="525" max="527" width="4.26171875" style="295" customWidth="1"/>
    <col min="528" max="528" width="4.9453125" style="295" customWidth="1"/>
    <col min="529" max="529" width="9.20703125" style="295" customWidth="1"/>
    <col min="530" max="530" width="2.1015625" style="295" customWidth="1"/>
    <col min="531" max="767" width="7.578125" style="295"/>
    <col min="768" max="768" width="3.3125" style="295" customWidth="1"/>
    <col min="769" max="769" width="1.3125" style="295" customWidth="1"/>
    <col min="770" max="770" width="6.15625" style="295" customWidth="1"/>
    <col min="771" max="774" width="4.26171875" style="295" customWidth="1"/>
    <col min="775" max="775" width="4.83984375" style="295" customWidth="1"/>
    <col min="776" max="776" width="7.578125" style="295"/>
    <col min="777" max="779" width="4.26171875" style="295" customWidth="1"/>
    <col min="780" max="780" width="5.1015625" style="295" customWidth="1"/>
    <col min="781" max="783" width="4.26171875" style="295" customWidth="1"/>
    <col min="784" max="784" width="4.9453125" style="295" customWidth="1"/>
    <col min="785" max="785" width="9.20703125" style="295" customWidth="1"/>
    <col min="786" max="786" width="2.1015625" style="295" customWidth="1"/>
    <col min="787" max="1023" width="7.578125" style="295"/>
    <col min="1024" max="1024" width="3.3125" style="295" customWidth="1"/>
    <col min="1025" max="1025" width="1.3125" style="295" customWidth="1"/>
    <col min="1026" max="1026" width="6.15625" style="295" customWidth="1"/>
    <col min="1027" max="1030" width="4.26171875" style="295" customWidth="1"/>
    <col min="1031" max="1031" width="4.83984375" style="295" customWidth="1"/>
    <col min="1032" max="1032" width="7.578125" style="295"/>
    <col min="1033" max="1035" width="4.26171875" style="295" customWidth="1"/>
    <col min="1036" max="1036" width="5.1015625" style="295" customWidth="1"/>
    <col min="1037" max="1039" width="4.26171875" style="295" customWidth="1"/>
    <col min="1040" max="1040" width="4.9453125" style="295" customWidth="1"/>
    <col min="1041" max="1041" width="9.20703125" style="295" customWidth="1"/>
    <col min="1042" max="1042" width="2.1015625" style="295" customWidth="1"/>
    <col min="1043" max="1279" width="7.578125" style="295"/>
    <col min="1280" max="1280" width="3.3125" style="295" customWidth="1"/>
    <col min="1281" max="1281" width="1.3125" style="295" customWidth="1"/>
    <col min="1282" max="1282" width="6.15625" style="295" customWidth="1"/>
    <col min="1283" max="1286" width="4.26171875" style="295" customWidth="1"/>
    <col min="1287" max="1287" width="4.83984375" style="295" customWidth="1"/>
    <col min="1288" max="1288" width="7.578125" style="295"/>
    <col min="1289" max="1291" width="4.26171875" style="295" customWidth="1"/>
    <col min="1292" max="1292" width="5.1015625" style="295" customWidth="1"/>
    <col min="1293" max="1295" width="4.26171875" style="295" customWidth="1"/>
    <col min="1296" max="1296" width="4.9453125" style="295" customWidth="1"/>
    <col min="1297" max="1297" width="9.20703125" style="295" customWidth="1"/>
    <col min="1298" max="1298" width="2.1015625" style="295" customWidth="1"/>
    <col min="1299" max="1535" width="7.578125" style="295"/>
    <col min="1536" max="1536" width="3.3125" style="295" customWidth="1"/>
    <col min="1537" max="1537" width="1.3125" style="295" customWidth="1"/>
    <col min="1538" max="1538" width="6.15625" style="295" customWidth="1"/>
    <col min="1539" max="1542" width="4.26171875" style="295" customWidth="1"/>
    <col min="1543" max="1543" width="4.83984375" style="295" customWidth="1"/>
    <col min="1544" max="1544" width="7.578125" style="295"/>
    <col min="1545" max="1547" width="4.26171875" style="295" customWidth="1"/>
    <col min="1548" max="1548" width="5.1015625" style="295" customWidth="1"/>
    <col min="1549" max="1551" width="4.26171875" style="295" customWidth="1"/>
    <col min="1552" max="1552" width="4.9453125" style="295" customWidth="1"/>
    <col min="1553" max="1553" width="9.20703125" style="295" customWidth="1"/>
    <col min="1554" max="1554" width="2.1015625" style="295" customWidth="1"/>
    <col min="1555" max="1791" width="7.578125" style="295"/>
    <col min="1792" max="1792" width="3.3125" style="295" customWidth="1"/>
    <col min="1793" max="1793" width="1.3125" style="295" customWidth="1"/>
    <col min="1794" max="1794" width="6.15625" style="295" customWidth="1"/>
    <col min="1795" max="1798" width="4.26171875" style="295" customWidth="1"/>
    <col min="1799" max="1799" width="4.83984375" style="295" customWidth="1"/>
    <col min="1800" max="1800" width="7.578125" style="295"/>
    <col min="1801" max="1803" width="4.26171875" style="295" customWidth="1"/>
    <col min="1804" max="1804" width="5.1015625" style="295" customWidth="1"/>
    <col min="1805" max="1807" width="4.26171875" style="295" customWidth="1"/>
    <col min="1808" max="1808" width="4.9453125" style="295" customWidth="1"/>
    <col min="1809" max="1809" width="9.20703125" style="295" customWidth="1"/>
    <col min="1810" max="1810" width="2.1015625" style="295" customWidth="1"/>
    <col min="1811" max="2047" width="7.578125" style="295"/>
    <col min="2048" max="2048" width="3.3125" style="295" customWidth="1"/>
    <col min="2049" max="2049" width="1.3125" style="295" customWidth="1"/>
    <col min="2050" max="2050" width="6.15625" style="295" customWidth="1"/>
    <col min="2051" max="2054" width="4.26171875" style="295" customWidth="1"/>
    <col min="2055" max="2055" width="4.83984375" style="295" customWidth="1"/>
    <col min="2056" max="2056" width="7.578125" style="295"/>
    <col min="2057" max="2059" width="4.26171875" style="295" customWidth="1"/>
    <col min="2060" max="2060" width="5.1015625" style="295" customWidth="1"/>
    <col min="2061" max="2063" width="4.26171875" style="295" customWidth="1"/>
    <col min="2064" max="2064" width="4.9453125" style="295" customWidth="1"/>
    <col min="2065" max="2065" width="9.20703125" style="295" customWidth="1"/>
    <col min="2066" max="2066" width="2.1015625" style="295" customWidth="1"/>
    <col min="2067" max="2303" width="7.578125" style="295"/>
    <col min="2304" max="2304" width="3.3125" style="295" customWidth="1"/>
    <col min="2305" max="2305" width="1.3125" style="295" customWidth="1"/>
    <col min="2306" max="2306" width="6.15625" style="295" customWidth="1"/>
    <col min="2307" max="2310" width="4.26171875" style="295" customWidth="1"/>
    <col min="2311" max="2311" width="4.83984375" style="295" customWidth="1"/>
    <col min="2312" max="2312" width="7.578125" style="295"/>
    <col min="2313" max="2315" width="4.26171875" style="295" customWidth="1"/>
    <col min="2316" max="2316" width="5.1015625" style="295" customWidth="1"/>
    <col min="2317" max="2319" width="4.26171875" style="295" customWidth="1"/>
    <col min="2320" max="2320" width="4.9453125" style="295" customWidth="1"/>
    <col min="2321" max="2321" width="9.20703125" style="295" customWidth="1"/>
    <col min="2322" max="2322" width="2.1015625" style="295" customWidth="1"/>
    <col min="2323" max="2559" width="7.578125" style="295"/>
    <col min="2560" max="2560" width="3.3125" style="295" customWidth="1"/>
    <col min="2561" max="2561" width="1.3125" style="295" customWidth="1"/>
    <col min="2562" max="2562" width="6.15625" style="295" customWidth="1"/>
    <col min="2563" max="2566" width="4.26171875" style="295" customWidth="1"/>
    <col min="2567" max="2567" width="4.83984375" style="295" customWidth="1"/>
    <col min="2568" max="2568" width="7.578125" style="295"/>
    <col min="2569" max="2571" width="4.26171875" style="295" customWidth="1"/>
    <col min="2572" max="2572" width="5.1015625" style="295" customWidth="1"/>
    <col min="2573" max="2575" width="4.26171875" style="295" customWidth="1"/>
    <col min="2576" max="2576" width="4.9453125" style="295" customWidth="1"/>
    <col min="2577" max="2577" width="9.20703125" style="295" customWidth="1"/>
    <col min="2578" max="2578" width="2.1015625" style="295" customWidth="1"/>
    <col min="2579" max="2815" width="7.578125" style="295"/>
    <col min="2816" max="2816" width="3.3125" style="295" customWidth="1"/>
    <col min="2817" max="2817" width="1.3125" style="295" customWidth="1"/>
    <col min="2818" max="2818" width="6.15625" style="295" customWidth="1"/>
    <col min="2819" max="2822" width="4.26171875" style="295" customWidth="1"/>
    <col min="2823" max="2823" width="4.83984375" style="295" customWidth="1"/>
    <col min="2824" max="2824" width="7.578125" style="295"/>
    <col min="2825" max="2827" width="4.26171875" style="295" customWidth="1"/>
    <col min="2828" max="2828" width="5.1015625" style="295" customWidth="1"/>
    <col min="2829" max="2831" width="4.26171875" style="295" customWidth="1"/>
    <col min="2832" max="2832" width="4.9453125" style="295" customWidth="1"/>
    <col min="2833" max="2833" width="9.20703125" style="295" customWidth="1"/>
    <col min="2834" max="2834" width="2.1015625" style="295" customWidth="1"/>
    <col min="2835" max="3071" width="7.578125" style="295"/>
    <col min="3072" max="3072" width="3.3125" style="295" customWidth="1"/>
    <col min="3073" max="3073" width="1.3125" style="295" customWidth="1"/>
    <col min="3074" max="3074" width="6.15625" style="295" customWidth="1"/>
    <col min="3075" max="3078" width="4.26171875" style="295" customWidth="1"/>
    <col min="3079" max="3079" width="4.83984375" style="295" customWidth="1"/>
    <col min="3080" max="3080" width="7.578125" style="295"/>
    <col min="3081" max="3083" width="4.26171875" style="295" customWidth="1"/>
    <col min="3084" max="3084" width="5.1015625" style="295" customWidth="1"/>
    <col min="3085" max="3087" width="4.26171875" style="295" customWidth="1"/>
    <col min="3088" max="3088" width="4.9453125" style="295" customWidth="1"/>
    <col min="3089" max="3089" width="9.20703125" style="295" customWidth="1"/>
    <col min="3090" max="3090" width="2.1015625" style="295" customWidth="1"/>
    <col min="3091" max="3327" width="7.578125" style="295"/>
    <col min="3328" max="3328" width="3.3125" style="295" customWidth="1"/>
    <col min="3329" max="3329" width="1.3125" style="295" customWidth="1"/>
    <col min="3330" max="3330" width="6.15625" style="295" customWidth="1"/>
    <col min="3331" max="3334" width="4.26171875" style="295" customWidth="1"/>
    <col min="3335" max="3335" width="4.83984375" style="295" customWidth="1"/>
    <col min="3336" max="3336" width="7.578125" style="295"/>
    <col min="3337" max="3339" width="4.26171875" style="295" customWidth="1"/>
    <col min="3340" max="3340" width="5.1015625" style="295" customWidth="1"/>
    <col min="3341" max="3343" width="4.26171875" style="295" customWidth="1"/>
    <col min="3344" max="3344" width="4.9453125" style="295" customWidth="1"/>
    <col min="3345" max="3345" width="9.20703125" style="295" customWidth="1"/>
    <col min="3346" max="3346" width="2.1015625" style="295" customWidth="1"/>
    <col min="3347" max="3583" width="7.578125" style="295"/>
    <col min="3584" max="3584" width="3.3125" style="295" customWidth="1"/>
    <col min="3585" max="3585" width="1.3125" style="295" customWidth="1"/>
    <col min="3586" max="3586" width="6.15625" style="295" customWidth="1"/>
    <col min="3587" max="3590" width="4.26171875" style="295" customWidth="1"/>
    <col min="3591" max="3591" width="4.83984375" style="295" customWidth="1"/>
    <col min="3592" max="3592" width="7.578125" style="295"/>
    <col min="3593" max="3595" width="4.26171875" style="295" customWidth="1"/>
    <col min="3596" max="3596" width="5.1015625" style="295" customWidth="1"/>
    <col min="3597" max="3599" width="4.26171875" style="295" customWidth="1"/>
    <col min="3600" max="3600" width="4.9453125" style="295" customWidth="1"/>
    <col min="3601" max="3601" width="9.20703125" style="295" customWidth="1"/>
    <col min="3602" max="3602" width="2.1015625" style="295" customWidth="1"/>
    <col min="3603" max="3839" width="7.578125" style="295"/>
    <col min="3840" max="3840" width="3.3125" style="295" customWidth="1"/>
    <col min="3841" max="3841" width="1.3125" style="295" customWidth="1"/>
    <col min="3842" max="3842" width="6.15625" style="295" customWidth="1"/>
    <col min="3843" max="3846" width="4.26171875" style="295" customWidth="1"/>
    <col min="3847" max="3847" width="4.83984375" style="295" customWidth="1"/>
    <col min="3848" max="3848" width="7.578125" style="295"/>
    <col min="3849" max="3851" width="4.26171875" style="295" customWidth="1"/>
    <col min="3852" max="3852" width="5.1015625" style="295" customWidth="1"/>
    <col min="3853" max="3855" width="4.26171875" style="295" customWidth="1"/>
    <col min="3856" max="3856" width="4.9453125" style="295" customWidth="1"/>
    <col min="3857" max="3857" width="9.20703125" style="295" customWidth="1"/>
    <col min="3858" max="3858" width="2.1015625" style="295" customWidth="1"/>
    <col min="3859" max="4095" width="7.578125" style="295"/>
    <col min="4096" max="4096" width="3.3125" style="295" customWidth="1"/>
    <col min="4097" max="4097" width="1.3125" style="295" customWidth="1"/>
    <col min="4098" max="4098" width="6.15625" style="295" customWidth="1"/>
    <col min="4099" max="4102" width="4.26171875" style="295" customWidth="1"/>
    <col min="4103" max="4103" width="4.83984375" style="295" customWidth="1"/>
    <col min="4104" max="4104" width="7.578125" style="295"/>
    <col min="4105" max="4107" width="4.26171875" style="295" customWidth="1"/>
    <col min="4108" max="4108" width="5.1015625" style="295" customWidth="1"/>
    <col min="4109" max="4111" width="4.26171875" style="295" customWidth="1"/>
    <col min="4112" max="4112" width="4.9453125" style="295" customWidth="1"/>
    <col min="4113" max="4113" width="9.20703125" style="295" customWidth="1"/>
    <col min="4114" max="4114" width="2.1015625" style="295" customWidth="1"/>
    <col min="4115" max="4351" width="7.578125" style="295"/>
    <col min="4352" max="4352" width="3.3125" style="295" customWidth="1"/>
    <col min="4353" max="4353" width="1.3125" style="295" customWidth="1"/>
    <col min="4354" max="4354" width="6.15625" style="295" customWidth="1"/>
    <col min="4355" max="4358" width="4.26171875" style="295" customWidth="1"/>
    <col min="4359" max="4359" width="4.83984375" style="295" customWidth="1"/>
    <col min="4360" max="4360" width="7.578125" style="295"/>
    <col min="4361" max="4363" width="4.26171875" style="295" customWidth="1"/>
    <col min="4364" max="4364" width="5.1015625" style="295" customWidth="1"/>
    <col min="4365" max="4367" width="4.26171875" style="295" customWidth="1"/>
    <col min="4368" max="4368" width="4.9453125" style="295" customWidth="1"/>
    <col min="4369" max="4369" width="9.20703125" style="295" customWidth="1"/>
    <col min="4370" max="4370" width="2.1015625" style="295" customWidth="1"/>
    <col min="4371" max="4607" width="7.578125" style="295"/>
    <col min="4608" max="4608" width="3.3125" style="295" customWidth="1"/>
    <col min="4609" max="4609" width="1.3125" style="295" customWidth="1"/>
    <col min="4610" max="4610" width="6.15625" style="295" customWidth="1"/>
    <col min="4611" max="4614" width="4.26171875" style="295" customWidth="1"/>
    <col min="4615" max="4615" width="4.83984375" style="295" customWidth="1"/>
    <col min="4616" max="4616" width="7.578125" style="295"/>
    <col min="4617" max="4619" width="4.26171875" style="295" customWidth="1"/>
    <col min="4620" max="4620" width="5.1015625" style="295" customWidth="1"/>
    <col min="4621" max="4623" width="4.26171875" style="295" customWidth="1"/>
    <col min="4624" max="4624" width="4.9453125" style="295" customWidth="1"/>
    <col min="4625" max="4625" width="9.20703125" style="295" customWidth="1"/>
    <col min="4626" max="4626" width="2.1015625" style="295" customWidth="1"/>
    <col min="4627" max="4863" width="7.578125" style="295"/>
    <col min="4864" max="4864" width="3.3125" style="295" customWidth="1"/>
    <col min="4865" max="4865" width="1.3125" style="295" customWidth="1"/>
    <col min="4866" max="4866" width="6.15625" style="295" customWidth="1"/>
    <col min="4867" max="4870" width="4.26171875" style="295" customWidth="1"/>
    <col min="4871" max="4871" width="4.83984375" style="295" customWidth="1"/>
    <col min="4872" max="4872" width="7.578125" style="295"/>
    <col min="4873" max="4875" width="4.26171875" style="295" customWidth="1"/>
    <col min="4876" max="4876" width="5.1015625" style="295" customWidth="1"/>
    <col min="4877" max="4879" width="4.26171875" style="295" customWidth="1"/>
    <col min="4880" max="4880" width="4.9453125" style="295" customWidth="1"/>
    <col min="4881" max="4881" width="9.20703125" style="295" customWidth="1"/>
    <col min="4882" max="4882" width="2.1015625" style="295" customWidth="1"/>
    <col min="4883" max="5119" width="7.578125" style="295"/>
    <col min="5120" max="5120" width="3.3125" style="295" customWidth="1"/>
    <col min="5121" max="5121" width="1.3125" style="295" customWidth="1"/>
    <col min="5122" max="5122" width="6.15625" style="295" customWidth="1"/>
    <col min="5123" max="5126" width="4.26171875" style="295" customWidth="1"/>
    <col min="5127" max="5127" width="4.83984375" style="295" customWidth="1"/>
    <col min="5128" max="5128" width="7.578125" style="295"/>
    <col min="5129" max="5131" width="4.26171875" style="295" customWidth="1"/>
    <col min="5132" max="5132" width="5.1015625" style="295" customWidth="1"/>
    <col min="5133" max="5135" width="4.26171875" style="295" customWidth="1"/>
    <col min="5136" max="5136" width="4.9453125" style="295" customWidth="1"/>
    <col min="5137" max="5137" width="9.20703125" style="295" customWidth="1"/>
    <col min="5138" max="5138" width="2.1015625" style="295" customWidth="1"/>
    <col min="5139" max="5375" width="7.578125" style="295"/>
    <col min="5376" max="5376" width="3.3125" style="295" customWidth="1"/>
    <col min="5377" max="5377" width="1.3125" style="295" customWidth="1"/>
    <col min="5378" max="5378" width="6.15625" style="295" customWidth="1"/>
    <col min="5379" max="5382" width="4.26171875" style="295" customWidth="1"/>
    <col min="5383" max="5383" width="4.83984375" style="295" customWidth="1"/>
    <col min="5384" max="5384" width="7.578125" style="295"/>
    <col min="5385" max="5387" width="4.26171875" style="295" customWidth="1"/>
    <col min="5388" max="5388" width="5.1015625" style="295" customWidth="1"/>
    <col min="5389" max="5391" width="4.26171875" style="295" customWidth="1"/>
    <col min="5392" max="5392" width="4.9453125" style="295" customWidth="1"/>
    <col min="5393" max="5393" width="9.20703125" style="295" customWidth="1"/>
    <col min="5394" max="5394" width="2.1015625" style="295" customWidth="1"/>
    <col min="5395" max="5631" width="7.578125" style="295"/>
    <col min="5632" max="5632" width="3.3125" style="295" customWidth="1"/>
    <col min="5633" max="5633" width="1.3125" style="295" customWidth="1"/>
    <col min="5634" max="5634" width="6.15625" style="295" customWidth="1"/>
    <col min="5635" max="5638" width="4.26171875" style="295" customWidth="1"/>
    <col min="5639" max="5639" width="4.83984375" style="295" customWidth="1"/>
    <col min="5640" max="5640" width="7.578125" style="295"/>
    <col min="5641" max="5643" width="4.26171875" style="295" customWidth="1"/>
    <col min="5644" max="5644" width="5.1015625" style="295" customWidth="1"/>
    <col min="5645" max="5647" width="4.26171875" style="295" customWidth="1"/>
    <col min="5648" max="5648" width="4.9453125" style="295" customWidth="1"/>
    <col min="5649" max="5649" width="9.20703125" style="295" customWidth="1"/>
    <col min="5650" max="5650" width="2.1015625" style="295" customWidth="1"/>
    <col min="5651" max="5887" width="7.578125" style="295"/>
    <col min="5888" max="5888" width="3.3125" style="295" customWidth="1"/>
    <col min="5889" max="5889" width="1.3125" style="295" customWidth="1"/>
    <col min="5890" max="5890" width="6.15625" style="295" customWidth="1"/>
    <col min="5891" max="5894" width="4.26171875" style="295" customWidth="1"/>
    <col min="5895" max="5895" width="4.83984375" style="295" customWidth="1"/>
    <col min="5896" max="5896" width="7.578125" style="295"/>
    <col min="5897" max="5899" width="4.26171875" style="295" customWidth="1"/>
    <col min="5900" max="5900" width="5.1015625" style="295" customWidth="1"/>
    <col min="5901" max="5903" width="4.26171875" style="295" customWidth="1"/>
    <col min="5904" max="5904" width="4.9453125" style="295" customWidth="1"/>
    <col min="5905" max="5905" width="9.20703125" style="295" customWidth="1"/>
    <col min="5906" max="5906" width="2.1015625" style="295" customWidth="1"/>
    <col min="5907" max="6143" width="7.578125" style="295"/>
    <col min="6144" max="6144" width="3.3125" style="295" customWidth="1"/>
    <col min="6145" max="6145" width="1.3125" style="295" customWidth="1"/>
    <col min="6146" max="6146" width="6.15625" style="295" customWidth="1"/>
    <col min="6147" max="6150" width="4.26171875" style="295" customWidth="1"/>
    <col min="6151" max="6151" width="4.83984375" style="295" customWidth="1"/>
    <col min="6152" max="6152" width="7.578125" style="295"/>
    <col min="6153" max="6155" width="4.26171875" style="295" customWidth="1"/>
    <col min="6156" max="6156" width="5.1015625" style="295" customWidth="1"/>
    <col min="6157" max="6159" width="4.26171875" style="295" customWidth="1"/>
    <col min="6160" max="6160" width="4.9453125" style="295" customWidth="1"/>
    <col min="6161" max="6161" width="9.20703125" style="295" customWidth="1"/>
    <col min="6162" max="6162" width="2.1015625" style="295" customWidth="1"/>
    <col min="6163" max="6399" width="7.578125" style="295"/>
    <col min="6400" max="6400" width="3.3125" style="295" customWidth="1"/>
    <col min="6401" max="6401" width="1.3125" style="295" customWidth="1"/>
    <col min="6402" max="6402" width="6.15625" style="295" customWidth="1"/>
    <col min="6403" max="6406" width="4.26171875" style="295" customWidth="1"/>
    <col min="6407" max="6407" width="4.83984375" style="295" customWidth="1"/>
    <col min="6408" max="6408" width="7.578125" style="295"/>
    <col min="6409" max="6411" width="4.26171875" style="295" customWidth="1"/>
    <col min="6412" max="6412" width="5.1015625" style="295" customWidth="1"/>
    <col min="6413" max="6415" width="4.26171875" style="295" customWidth="1"/>
    <col min="6416" max="6416" width="4.9453125" style="295" customWidth="1"/>
    <col min="6417" max="6417" width="9.20703125" style="295" customWidth="1"/>
    <col min="6418" max="6418" width="2.1015625" style="295" customWidth="1"/>
    <col min="6419" max="6655" width="7.578125" style="295"/>
    <col min="6656" max="6656" width="3.3125" style="295" customWidth="1"/>
    <col min="6657" max="6657" width="1.3125" style="295" customWidth="1"/>
    <col min="6658" max="6658" width="6.15625" style="295" customWidth="1"/>
    <col min="6659" max="6662" width="4.26171875" style="295" customWidth="1"/>
    <col min="6663" max="6663" width="4.83984375" style="295" customWidth="1"/>
    <col min="6664" max="6664" width="7.578125" style="295"/>
    <col min="6665" max="6667" width="4.26171875" style="295" customWidth="1"/>
    <col min="6668" max="6668" width="5.1015625" style="295" customWidth="1"/>
    <col min="6669" max="6671" width="4.26171875" style="295" customWidth="1"/>
    <col min="6672" max="6672" width="4.9453125" style="295" customWidth="1"/>
    <col min="6673" max="6673" width="9.20703125" style="295" customWidth="1"/>
    <col min="6674" max="6674" width="2.1015625" style="295" customWidth="1"/>
    <col min="6675" max="6911" width="7.578125" style="295"/>
    <col min="6912" max="6912" width="3.3125" style="295" customWidth="1"/>
    <col min="6913" max="6913" width="1.3125" style="295" customWidth="1"/>
    <col min="6914" max="6914" width="6.15625" style="295" customWidth="1"/>
    <col min="6915" max="6918" width="4.26171875" style="295" customWidth="1"/>
    <col min="6919" max="6919" width="4.83984375" style="295" customWidth="1"/>
    <col min="6920" max="6920" width="7.578125" style="295"/>
    <col min="6921" max="6923" width="4.26171875" style="295" customWidth="1"/>
    <col min="6924" max="6924" width="5.1015625" style="295" customWidth="1"/>
    <col min="6925" max="6927" width="4.26171875" style="295" customWidth="1"/>
    <col min="6928" max="6928" width="4.9453125" style="295" customWidth="1"/>
    <col min="6929" max="6929" width="9.20703125" style="295" customWidth="1"/>
    <col min="6930" max="6930" width="2.1015625" style="295" customWidth="1"/>
    <col min="6931" max="7167" width="7.578125" style="295"/>
    <col min="7168" max="7168" width="3.3125" style="295" customWidth="1"/>
    <col min="7169" max="7169" width="1.3125" style="295" customWidth="1"/>
    <col min="7170" max="7170" width="6.15625" style="295" customWidth="1"/>
    <col min="7171" max="7174" width="4.26171875" style="295" customWidth="1"/>
    <col min="7175" max="7175" width="4.83984375" style="295" customWidth="1"/>
    <col min="7176" max="7176" width="7.578125" style="295"/>
    <col min="7177" max="7179" width="4.26171875" style="295" customWidth="1"/>
    <col min="7180" max="7180" width="5.1015625" style="295" customWidth="1"/>
    <col min="7181" max="7183" width="4.26171875" style="295" customWidth="1"/>
    <col min="7184" max="7184" width="4.9453125" style="295" customWidth="1"/>
    <col min="7185" max="7185" width="9.20703125" style="295" customWidth="1"/>
    <col min="7186" max="7186" width="2.1015625" style="295" customWidth="1"/>
    <col min="7187" max="7423" width="7.578125" style="295"/>
    <col min="7424" max="7424" width="3.3125" style="295" customWidth="1"/>
    <col min="7425" max="7425" width="1.3125" style="295" customWidth="1"/>
    <col min="7426" max="7426" width="6.15625" style="295" customWidth="1"/>
    <col min="7427" max="7430" width="4.26171875" style="295" customWidth="1"/>
    <col min="7431" max="7431" width="4.83984375" style="295" customWidth="1"/>
    <col min="7432" max="7432" width="7.578125" style="295"/>
    <col min="7433" max="7435" width="4.26171875" style="295" customWidth="1"/>
    <col min="7436" max="7436" width="5.1015625" style="295" customWidth="1"/>
    <col min="7437" max="7439" width="4.26171875" style="295" customWidth="1"/>
    <col min="7440" max="7440" width="4.9453125" style="295" customWidth="1"/>
    <col min="7441" max="7441" width="9.20703125" style="295" customWidth="1"/>
    <col min="7442" max="7442" width="2.1015625" style="295" customWidth="1"/>
    <col min="7443" max="7679" width="7.578125" style="295"/>
    <col min="7680" max="7680" width="3.3125" style="295" customWidth="1"/>
    <col min="7681" max="7681" width="1.3125" style="295" customWidth="1"/>
    <col min="7682" max="7682" width="6.15625" style="295" customWidth="1"/>
    <col min="7683" max="7686" width="4.26171875" style="295" customWidth="1"/>
    <col min="7687" max="7687" width="4.83984375" style="295" customWidth="1"/>
    <col min="7688" max="7688" width="7.578125" style="295"/>
    <col min="7689" max="7691" width="4.26171875" style="295" customWidth="1"/>
    <col min="7692" max="7692" width="5.1015625" style="295" customWidth="1"/>
    <col min="7693" max="7695" width="4.26171875" style="295" customWidth="1"/>
    <col min="7696" max="7696" width="4.9453125" style="295" customWidth="1"/>
    <col min="7697" max="7697" width="9.20703125" style="295" customWidth="1"/>
    <col min="7698" max="7698" width="2.1015625" style="295" customWidth="1"/>
    <col min="7699" max="7935" width="7.578125" style="295"/>
    <col min="7936" max="7936" width="3.3125" style="295" customWidth="1"/>
    <col min="7937" max="7937" width="1.3125" style="295" customWidth="1"/>
    <col min="7938" max="7938" width="6.15625" style="295" customWidth="1"/>
    <col min="7939" max="7942" width="4.26171875" style="295" customWidth="1"/>
    <col min="7943" max="7943" width="4.83984375" style="295" customWidth="1"/>
    <col min="7944" max="7944" width="7.578125" style="295"/>
    <col min="7945" max="7947" width="4.26171875" style="295" customWidth="1"/>
    <col min="7948" max="7948" width="5.1015625" style="295" customWidth="1"/>
    <col min="7949" max="7951" width="4.26171875" style="295" customWidth="1"/>
    <col min="7952" max="7952" width="4.9453125" style="295" customWidth="1"/>
    <col min="7953" max="7953" width="9.20703125" style="295" customWidth="1"/>
    <col min="7954" max="7954" width="2.1015625" style="295" customWidth="1"/>
    <col min="7955" max="8191" width="7.578125" style="295"/>
    <col min="8192" max="8192" width="3.3125" style="295" customWidth="1"/>
    <col min="8193" max="8193" width="1.3125" style="295" customWidth="1"/>
    <col min="8194" max="8194" width="6.15625" style="295" customWidth="1"/>
    <col min="8195" max="8198" width="4.26171875" style="295" customWidth="1"/>
    <col min="8199" max="8199" width="4.83984375" style="295" customWidth="1"/>
    <col min="8200" max="8200" width="7.578125" style="295"/>
    <col min="8201" max="8203" width="4.26171875" style="295" customWidth="1"/>
    <col min="8204" max="8204" width="5.1015625" style="295" customWidth="1"/>
    <col min="8205" max="8207" width="4.26171875" style="295" customWidth="1"/>
    <col min="8208" max="8208" width="4.9453125" style="295" customWidth="1"/>
    <col min="8209" max="8209" width="9.20703125" style="295" customWidth="1"/>
    <col min="8210" max="8210" width="2.1015625" style="295" customWidth="1"/>
    <col min="8211" max="8447" width="7.578125" style="295"/>
    <col min="8448" max="8448" width="3.3125" style="295" customWidth="1"/>
    <col min="8449" max="8449" width="1.3125" style="295" customWidth="1"/>
    <col min="8450" max="8450" width="6.15625" style="295" customWidth="1"/>
    <col min="8451" max="8454" width="4.26171875" style="295" customWidth="1"/>
    <col min="8455" max="8455" width="4.83984375" style="295" customWidth="1"/>
    <col min="8456" max="8456" width="7.578125" style="295"/>
    <col min="8457" max="8459" width="4.26171875" style="295" customWidth="1"/>
    <col min="8460" max="8460" width="5.1015625" style="295" customWidth="1"/>
    <col min="8461" max="8463" width="4.26171875" style="295" customWidth="1"/>
    <col min="8464" max="8464" width="4.9453125" style="295" customWidth="1"/>
    <col min="8465" max="8465" width="9.20703125" style="295" customWidth="1"/>
    <col min="8466" max="8466" width="2.1015625" style="295" customWidth="1"/>
    <col min="8467" max="8703" width="7.578125" style="295"/>
    <col min="8704" max="8704" width="3.3125" style="295" customWidth="1"/>
    <col min="8705" max="8705" width="1.3125" style="295" customWidth="1"/>
    <col min="8706" max="8706" width="6.15625" style="295" customWidth="1"/>
    <col min="8707" max="8710" width="4.26171875" style="295" customWidth="1"/>
    <col min="8711" max="8711" width="4.83984375" style="295" customWidth="1"/>
    <col min="8712" max="8712" width="7.578125" style="295"/>
    <col min="8713" max="8715" width="4.26171875" style="295" customWidth="1"/>
    <col min="8716" max="8716" width="5.1015625" style="295" customWidth="1"/>
    <col min="8717" max="8719" width="4.26171875" style="295" customWidth="1"/>
    <col min="8720" max="8720" width="4.9453125" style="295" customWidth="1"/>
    <col min="8721" max="8721" width="9.20703125" style="295" customWidth="1"/>
    <col min="8722" max="8722" width="2.1015625" style="295" customWidth="1"/>
    <col min="8723" max="8959" width="7.578125" style="295"/>
    <col min="8960" max="8960" width="3.3125" style="295" customWidth="1"/>
    <col min="8961" max="8961" width="1.3125" style="295" customWidth="1"/>
    <col min="8962" max="8962" width="6.15625" style="295" customWidth="1"/>
    <col min="8963" max="8966" width="4.26171875" style="295" customWidth="1"/>
    <col min="8967" max="8967" width="4.83984375" style="295" customWidth="1"/>
    <col min="8968" max="8968" width="7.578125" style="295"/>
    <col min="8969" max="8971" width="4.26171875" style="295" customWidth="1"/>
    <col min="8972" max="8972" width="5.1015625" style="295" customWidth="1"/>
    <col min="8973" max="8975" width="4.26171875" style="295" customWidth="1"/>
    <col min="8976" max="8976" width="4.9453125" style="295" customWidth="1"/>
    <col min="8977" max="8977" width="9.20703125" style="295" customWidth="1"/>
    <col min="8978" max="8978" width="2.1015625" style="295" customWidth="1"/>
    <col min="8979" max="9215" width="7.578125" style="295"/>
    <col min="9216" max="9216" width="3.3125" style="295" customWidth="1"/>
    <col min="9217" max="9217" width="1.3125" style="295" customWidth="1"/>
    <col min="9218" max="9218" width="6.15625" style="295" customWidth="1"/>
    <col min="9219" max="9222" width="4.26171875" style="295" customWidth="1"/>
    <col min="9223" max="9223" width="4.83984375" style="295" customWidth="1"/>
    <col min="9224" max="9224" width="7.578125" style="295"/>
    <col min="9225" max="9227" width="4.26171875" style="295" customWidth="1"/>
    <col min="9228" max="9228" width="5.1015625" style="295" customWidth="1"/>
    <col min="9229" max="9231" width="4.26171875" style="295" customWidth="1"/>
    <col min="9232" max="9232" width="4.9453125" style="295" customWidth="1"/>
    <col min="9233" max="9233" width="9.20703125" style="295" customWidth="1"/>
    <col min="9234" max="9234" width="2.1015625" style="295" customWidth="1"/>
    <col min="9235" max="9471" width="7.578125" style="295"/>
    <col min="9472" max="9472" width="3.3125" style="295" customWidth="1"/>
    <col min="9473" max="9473" width="1.3125" style="295" customWidth="1"/>
    <col min="9474" max="9474" width="6.15625" style="295" customWidth="1"/>
    <col min="9475" max="9478" width="4.26171875" style="295" customWidth="1"/>
    <col min="9479" max="9479" width="4.83984375" style="295" customWidth="1"/>
    <col min="9480" max="9480" width="7.578125" style="295"/>
    <col min="9481" max="9483" width="4.26171875" style="295" customWidth="1"/>
    <col min="9484" max="9484" width="5.1015625" style="295" customWidth="1"/>
    <col min="9485" max="9487" width="4.26171875" style="295" customWidth="1"/>
    <col min="9488" max="9488" width="4.9453125" style="295" customWidth="1"/>
    <col min="9489" max="9489" width="9.20703125" style="295" customWidth="1"/>
    <col min="9490" max="9490" width="2.1015625" style="295" customWidth="1"/>
    <col min="9491" max="9727" width="7.578125" style="295"/>
    <col min="9728" max="9728" width="3.3125" style="295" customWidth="1"/>
    <col min="9729" max="9729" width="1.3125" style="295" customWidth="1"/>
    <col min="9730" max="9730" width="6.15625" style="295" customWidth="1"/>
    <col min="9731" max="9734" width="4.26171875" style="295" customWidth="1"/>
    <col min="9735" max="9735" width="4.83984375" style="295" customWidth="1"/>
    <col min="9736" max="9736" width="7.578125" style="295"/>
    <col min="9737" max="9739" width="4.26171875" style="295" customWidth="1"/>
    <col min="9740" max="9740" width="5.1015625" style="295" customWidth="1"/>
    <col min="9741" max="9743" width="4.26171875" style="295" customWidth="1"/>
    <col min="9744" max="9744" width="4.9453125" style="295" customWidth="1"/>
    <col min="9745" max="9745" width="9.20703125" style="295" customWidth="1"/>
    <col min="9746" max="9746" width="2.1015625" style="295" customWidth="1"/>
    <col min="9747" max="9983" width="7.578125" style="295"/>
    <col min="9984" max="9984" width="3.3125" style="295" customWidth="1"/>
    <col min="9985" max="9985" width="1.3125" style="295" customWidth="1"/>
    <col min="9986" max="9986" width="6.15625" style="295" customWidth="1"/>
    <col min="9987" max="9990" width="4.26171875" style="295" customWidth="1"/>
    <col min="9991" max="9991" width="4.83984375" style="295" customWidth="1"/>
    <col min="9992" max="9992" width="7.578125" style="295"/>
    <col min="9993" max="9995" width="4.26171875" style="295" customWidth="1"/>
    <col min="9996" max="9996" width="5.1015625" style="295" customWidth="1"/>
    <col min="9997" max="9999" width="4.26171875" style="295" customWidth="1"/>
    <col min="10000" max="10000" width="4.9453125" style="295" customWidth="1"/>
    <col min="10001" max="10001" width="9.20703125" style="295" customWidth="1"/>
    <col min="10002" max="10002" width="2.1015625" style="295" customWidth="1"/>
    <col min="10003" max="10239" width="7.578125" style="295"/>
    <col min="10240" max="10240" width="3.3125" style="295" customWidth="1"/>
    <col min="10241" max="10241" width="1.3125" style="295" customWidth="1"/>
    <col min="10242" max="10242" width="6.15625" style="295" customWidth="1"/>
    <col min="10243" max="10246" width="4.26171875" style="295" customWidth="1"/>
    <col min="10247" max="10247" width="4.83984375" style="295" customWidth="1"/>
    <col min="10248" max="10248" width="7.578125" style="295"/>
    <col min="10249" max="10251" width="4.26171875" style="295" customWidth="1"/>
    <col min="10252" max="10252" width="5.1015625" style="295" customWidth="1"/>
    <col min="10253" max="10255" width="4.26171875" style="295" customWidth="1"/>
    <col min="10256" max="10256" width="4.9453125" style="295" customWidth="1"/>
    <col min="10257" max="10257" width="9.20703125" style="295" customWidth="1"/>
    <col min="10258" max="10258" width="2.1015625" style="295" customWidth="1"/>
    <col min="10259" max="10495" width="7.578125" style="295"/>
    <col min="10496" max="10496" width="3.3125" style="295" customWidth="1"/>
    <col min="10497" max="10497" width="1.3125" style="295" customWidth="1"/>
    <col min="10498" max="10498" width="6.15625" style="295" customWidth="1"/>
    <col min="10499" max="10502" width="4.26171875" style="295" customWidth="1"/>
    <col min="10503" max="10503" width="4.83984375" style="295" customWidth="1"/>
    <col min="10504" max="10504" width="7.578125" style="295"/>
    <col min="10505" max="10507" width="4.26171875" style="295" customWidth="1"/>
    <col min="10508" max="10508" width="5.1015625" style="295" customWidth="1"/>
    <col min="10509" max="10511" width="4.26171875" style="295" customWidth="1"/>
    <col min="10512" max="10512" width="4.9453125" style="295" customWidth="1"/>
    <col min="10513" max="10513" width="9.20703125" style="295" customWidth="1"/>
    <col min="10514" max="10514" width="2.1015625" style="295" customWidth="1"/>
    <col min="10515" max="10751" width="7.578125" style="295"/>
    <col min="10752" max="10752" width="3.3125" style="295" customWidth="1"/>
    <col min="10753" max="10753" width="1.3125" style="295" customWidth="1"/>
    <col min="10754" max="10754" width="6.15625" style="295" customWidth="1"/>
    <col min="10755" max="10758" width="4.26171875" style="295" customWidth="1"/>
    <col min="10759" max="10759" width="4.83984375" style="295" customWidth="1"/>
    <col min="10760" max="10760" width="7.578125" style="295"/>
    <col min="10761" max="10763" width="4.26171875" style="295" customWidth="1"/>
    <col min="10764" max="10764" width="5.1015625" style="295" customWidth="1"/>
    <col min="10765" max="10767" width="4.26171875" style="295" customWidth="1"/>
    <col min="10768" max="10768" width="4.9453125" style="295" customWidth="1"/>
    <col min="10769" max="10769" width="9.20703125" style="295" customWidth="1"/>
    <col min="10770" max="10770" width="2.1015625" style="295" customWidth="1"/>
    <col min="10771" max="11007" width="7.578125" style="295"/>
    <col min="11008" max="11008" width="3.3125" style="295" customWidth="1"/>
    <col min="11009" max="11009" width="1.3125" style="295" customWidth="1"/>
    <col min="11010" max="11010" width="6.15625" style="295" customWidth="1"/>
    <col min="11011" max="11014" width="4.26171875" style="295" customWidth="1"/>
    <col min="11015" max="11015" width="4.83984375" style="295" customWidth="1"/>
    <col min="11016" max="11016" width="7.578125" style="295"/>
    <col min="11017" max="11019" width="4.26171875" style="295" customWidth="1"/>
    <col min="11020" max="11020" width="5.1015625" style="295" customWidth="1"/>
    <col min="11021" max="11023" width="4.26171875" style="295" customWidth="1"/>
    <col min="11024" max="11024" width="4.9453125" style="295" customWidth="1"/>
    <col min="11025" max="11025" width="9.20703125" style="295" customWidth="1"/>
    <col min="11026" max="11026" width="2.1015625" style="295" customWidth="1"/>
    <col min="11027" max="11263" width="7.578125" style="295"/>
    <col min="11264" max="11264" width="3.3125" style="295" customWidth="1"/>
    <col min="11265" max="11265" width="1.3125" style="295" customWidth="1"/>
    <col min="11266" max="11266" width="6.15625" style="295" customWidth="1"/>
    <col min="11267" max="11270" width="4.26171875" style="295" customWidth="1"/>
    <col min="11271" max="11271" width="4.83984375" style="295" customWidth="1"/>
    <col min="11272" max="11272" width="7.578125" style="295"/>
    <col min="11273" max="11275" width="4.26171875" style="295" customWidth="1"/>
    <col min="11276" max="11276" width="5.1015625" style="295" customWidth="1"/>
    <col min="11277" max="11279" width="4.26171875" style="295" customWidth="1"/>
    <col min="11280" max="11280" width="4.9453125" style="295" customWidth="1"/>
    <col min="11281" max="11281" width="9.20703125" style="295" customWidth="1"/>
    <col min="11282" max="11282" width="2.1015625" style="295" customWidth="1"/>
    <col min="11283" max="11519" width="7.578125" style="295"/>
    <col min="11520" max="11520" width="3.3125" style="295" customWidth="1"/>
    <col min="11521" max="11521" width="1.3125" style="295" customWidth="1"/>
    <col min="11522" max="11522" width="6.15625" style="295" customWidth="1"/>
    <col min="11523" max="11526" width="4.26171875" style="295" customWidth="1"/>
    <col min="11527" max="11527" width="4.83984375" style="295" customWidth="1"/>
    <col min="11528" max="11528" width="7.578125" style="295"/>
    <col min="11529" max="11531" width="4.26171875" style="295" customWidth="1"/>
    <col min="11532" max="11532" width="5.1015625" style="295" customWidth="1"/>
    <col min="11533" max="11535" width="4.26171875" style="295" customWidth="1"/>
    <col min="11536" max="11536" width="4.9453125" style="295" customWidth="1"/>
    <col min="11537" max="11537" width="9.20703125" style="295" customWidth="1"/>
    <col min="11538" max="11538" width="2.1015625" style="295" customWidth="1"/>
    <col min="11539" max="11775" width="7.578125" style="295"/>
    <col min="11776" max="11776" width="3.3125" style="295" customWidth="1"/>
    <col min="11777" max="11777" width="1.3125" style="295" customWidth="1"/>
    <col min="11778" max="11778" width="6.15625" style="295" customWidth="1"/>
    <col min="11779" max="11782" width="4.26171875" style="295" customWidth="1"/>
    <col min="11783" max="11783" width="4.83984375" style="295" customWidth="1"/>
    <col min="11784" max="11784" width="7.578125" style="295"/>
    <col min="11785" max="11787" width="4.26171875" style="295" customWidth="1"/>
    <col min="11788" max="11788" width="5.1015625" style="295" customWidth="1"/>
    <col min="11789" max="11791" width="4.26171875" style="295" customWidth="1"/>
    <col min="11792" max="11792" width="4.9453125" style="295" customWidth="1"/>
    <col min="11793" max="11793" width="9.20703125" style="295" customWidth="1"/>
    <col min="11794" max="11794" width="2.1015625" style="295" customWidth="1"/>
    <col min="11795" max="12031" width="7.578125" style="295"/>
    <col min="12032" max="12032" width="3.3125" style="295" customWidth="1"/>
    <col min="12033" max="12033" width="1.3125" style="295" customWidth="1"/>
    <col min="12034" max="12034" width="6.15625" style="295" customWidth="1"/>
    <col min="12035" max="12038" width="4.26171875" style="295" customWidth="1"/>
    <col min="12039" max="12039" width="4.83984375" style="295" customWidth="1"/>
    <col min="12040" max="12040" width="7.578125" style="295"/>
    <col min="12041" max="12043" width="4.26171875" style="295" customWidth="1"/>
    <col min="12044" max="12044" width="5.1015625" style="295" customWidth="1"/>
    <col min="12045" max="12047" width="4.26171875" style="295" customWidth="1"/>
    <col min="12048" max="12048" width="4.9453125" style="295" customWidth="1"/>
    <col min="12049" max="12049" width="9.20703125" style="295" customWidth="1"/>
    <col min="12050" max="12050" width="2.1015625" style="295" customWidth="1"/>
    <col min="12051" max="12287" width="7.578125" style="295"/>
    <col min="12288" max="12288" width="3.3125" style="295" customWidth="1"/>
    <col min="12289" max="12289" width="1.3125" style="295" customWidth="1"/>
    <col min="12290" max="12290" width="6.15625" style="295" customWidth="1"/>
    <col min="12291" max="12294" width="4.26171875" style="295" customWidth="1"/>
    <col min="12295" max="12295" width="4.83984375" style="295" customWidth="1"/>
    <col min="12296" max="12296" width="7.578125" style="295"/>
    <col min="12297" max="12299" width="4.26171875" style="295" customWidth="1"/>
    <col min="12300" max="12300" width="5.1015625" style="295" customWidth="1"/>
    <col min="12301" max="12303" width="4.26171875" style="295" customWidth="1"/>
    <col min="12304" max="12304" width="4.9453125" style="295" customWidth="1"/>
    <col min="12305" max="12305" width="9.20703125" style="295" customWidth="1"/>
    <col min="12306" max="12306" width="2.1015625" style="295" customWidth="1"/>
    <col min="12307" max="12543" width="7.578125" style="295"/>
    <col min="12544" max="12544" width="3.3125" style="295" customWidth="1"/>
    <col min="12545" max="12545" width="1.3125" style="295" customWidth="1"/>
    <col min="12546" max="12546" width="6.15625" style="295" customWidth="1"/>
    <col min="12547" max="12550" width="4.26171875" style="295" customWidth="1"/>
    <col min="12551" max="12551" width="4.83984375" style="295" customWidth="1"/>
    <col min="12552" max="12552" width="7.578125" style="295"/>
    <col min="12553" max="12555" width="4.26171875" style="295" customWidth="1"/>
    <col min="12556" max="12556" width="5.1015625" style="295" customWidth="1"/>
    <col min="12557" max="12559" width="4.26171875" style="295" customWidth="1"/>
    <col min="12560" max="12560" width="4.9453125" style="295" customWidth="1"/>
    <col min="12561" max="12561" width="9.20703125" style="295" customWidth="1"/>
    <col min="12562" max="12562" width="2.1015625" style="295" customWidth="1"/>
    <col min="12563" max="12799" width="7.578125" style="295"/>
    <col min="12800" max="12800" width="3.3125" style="295" customWidth="1"/>
    <col min="12801" max="12801" width="1.3125" style="295" customWidth="1"/>
    <col min="12802" max="12802" width="6.15625" style="295" customWidth="1"/>
    <col min="12803" max="12806" width="4.26171875" style="295" customWidth="1"/>
    <col min="12807" max="12807" width="4.83984375" style="295" customWidth="1"/>
    <col min="12808" max="12808" width="7.578125" style="295"/>
    <col min="12809" max="12811" width="4.26171875" style="295" customWidth="1"/>
    <col min="12812" max="12812" width="5.1015625" style="295" customWidth="1"/>
    <col min="12813" max="12815" width="4.26171875" style="295" customWidth="1"/>
    <col min="12816" max="12816" width="4.9453125" style="295" customWidth="1"/>
    <col min="12817" max="12817" width="9.20703125" style="295" customWidth="1"/>
    <col min="12818" max="12818" width="2.1015625" style="295" customWidth="1"/>
    <col min="12819" max="13055" width="7.578125" style="295"/>
    <col min="13056" max="13056" width="3.3125" style="295" customWidth="1"/>
    <col min="13057" max="13057" width="1.3125" style="295" customWidth="1"/>
    <col min="13058" max="13058" width="6.15625" style="295" customWidth="1"/>
    <col min="13059" max="13062" width="4.26171875" style="295" customWidth="1"/>
    <col min="13063" max="13063" width="4.83984375" style="295" customWidth="1"/>
    <col min="13064" max="13064" width="7.578125" style="295"/>
    <col min="13065" max="13067" width="4.26171875" style="295" customWidth="1"/>
    <col min="13068" max="13068" width="5.1015625" style="295" customWidth="1"/>
    <col min="13069" max="13071" width="4.26171875" style="295" customWidth="1"/>
    <col min="13072" max="13072" width="4.9453125" style="295" customWidth="1"/>
    <col min="13073" max="13073" width="9.20703125" style="295" customWidth="1"/>
    <col min="13074" max="13074" width="2.1015625" style="295" customWidth="1"/>
    <col min="13075" max="13311" width="7.578125" style="295"/>
    <col min="13312" max="13312" width="3.3125" style="295" customWidth="1"/>
    <col min="13313" max="13313" width="1.3125" style="295" customWidth="1"/>
    <col min="13314" max="13314" width="6.15625" style="295" customWidth="1"/>
    <col min="13315" max="13318" width="4.26171875" style="295" customWidth="1"/>
    <col min="13319" max="13319" width="4.83984375" style="295" customWidth="1"/>
    <col min="13320" max="13320" width="7.578125" style="295"/>
    <col min="13321" max="13323" width="4.26171875" style="295" customWidth="1"/>
    <col min="13324" max="13324" width="5.1015625" style="295" customWidth="1"/>
    <col min="13325" max="13327" width="4.26171875" style="295" customWidth="1"/>
    <col min="13328" max="13328" width="4.9453125" style="295" customWidth="1"/>
    <col min="13329" max="13329" width="9.20703125" style="295" customWidth="1"/>
    <col min="13330" max="13330" width="2.1015625" style="295" customWidth="1"/>
    <col min="13331" max="13567" width="7.578125" style="295"/>
    <col min="13568" max="13568" width="3.3125" style="295" customWidth="1"/>
    <col min="13569" max="13569" width="1.3125" style="295" customWidth="1"/>
    <col min="13570" max="13570" width="6.15625" style="295" customWidth="1"/>
    <col min="13571" max="13574" width="4.26171875" style="295" customWidth="1"/>
    <col min="13575" max="13575" width="4.83984375" style="295" customWidth="1"/>
    <col min="13576" max="13576" width="7.578125" style="295"/>
    <col min="13577" max="13579" width="4.26171875" style="295" customWidth="1"/>
    <col min="13580" max="13580" width="5.1015625" style="295" customWidth="1"/>
    <col min="13581" max="13583" width="4.26171875" style="295" customWidth="1"/>
    <col min="13584" max="13584" width="4.9453125" style="295" customWidth="1"/>
    <col min="13585" max="13585" width="9.20703125" style="295" customWidth="1"/>
    <col min="13586" max="13586" width="2.1015625" style="295" customWidth="1"/>
    <col min="13587" max="13823" width="7.578125" style="295"/>
    <col min="13824" max="13824" width="3.3125" style="295" customWidth="1"/>
    <col min="13825" max="13825" width="1.3125" style="295" customWidth="1"/>
    <col min="13826" max="13826" width="6.15625" style="295" customWidth="1"/>
    <col min="13827" max="13830" width="4.26171875" style="295" customWidth="1"/>
    <col min="13831" max="13831" width="4.83984375" style="295" customWidth="1"/>
    <col min="13832" max="13832" width="7.578125" style="295"/>
    <col min="13833" max="13835" width="4.26171875" style="295" customWidth="1"/>
    <col min="13836" max="13836" width="5.1015625" style="295" customWidth="1"/>
    <col min="13837" max="13839" width="4.26171875" style="295" customWidth="1"/>
    <col min="13840" max="13840" width="4.9453125" style="295" customWidth="1"/>
    <col min="13841" max="13841" width="9.20703125" style="295" customWidth="1"/>
    <col min="13842" max="13842" width="2.1015625" style="295" customWidth="1"/>
    <col min="13843" max="14079" width="7.578125" style="295"/>
    <col min="14080" max="14080" width="3.3125" style="295" customWidth="1"/>
    <col min="14081" max="14081" width="1.3125" style="295" customWidth="1"/>
    <col min="14082" max="14082" width="6.15625" style="295" customWidth="1"/>
    <col min="14083" max="14086" width="4.26171875" style="295" customWidth="1"/>
    <col min="14087" max="14087" width="4.83984375" style="295" customWidth="1"/>
    <col min="14088" max="14088" width="7.578125" style="295"/>
    <col min="14089" max="14091" width="4.26171875" style="295" customWidth="1"/>
    <col min="14092" max="14092" width="5.1015625" style="295" customWidth="1"/>
    <col min="14093" max="14095" width="4.26171875" style="295" customWidth="1"/>
    <col min="14096" max="14096" width="4.9453125" style="295" customWidth="1"/>
    <col min="14097" max="14097" width="9.20703125" style="295" customWidth="1"/>
    <col min="14098" max="14098" width="2.1015625" style="295" customWidth="1"/>
    <col min="14099" max="14335" width="7.578125" style="295"/>
    <col min="14336" max="14336" width="3.3125" style="295" customWidth="1"/>
    <col min="14337" max="14337" width="1.3125" style="295" customWidth="1"/>
    <col min="14338" max="14338" width="6.15625" style="295" customWidth="1"/>
    <col min="14339" max="14342" width="4.26171875" style="295" customWidth="1"/>
    <col min="14343" max="14343" width="4.83984375" style="295" customWidth="1"/>
    <col min="14344" max="14344" width="7.578125" style="295"/>
    <col min="14345" max="14347" width="4.26171875" style="295" customWidth="1"/>
    <col min="14348" max="14348" width="5.1015625" style="295" customWidth="1"/>
    <col min="14349" max="14351" width="4.26171875" style="295" customWidth="1"/>
    <col min="14352" max="14352" width="4.9453125" style="295" customWidth="1"/>
    <col min="14353" max="14353" width="9.20703125" style="295" customWidth="1"/>
    <col min="14354" max="14354" width="2.1015625" style="295" customWidth="1"/>
    <col min="14355" max="14591" width="7.578125" style="295"/>
    <col min="14592" max="14592" width="3.3125" style="295" customWidth="1"/>
    <col min="14593" max="14593" width="1.3125" style="295" customWidth="1"/>
    <col min="14594" max="14594" width="6.15625" style="295" customWidth="1"/>
    <col min="14595" max="14598" width="4.26171875" style="295" customWidth="1"/>
    <col min="14599" max="14599" width="4.83984375" style="295" customWidth="1"/>
    <col min="14600" max="14600" width="7.578125" style="295"/>
    <col min="14601" max="14603" width="4.26171875" style="295" customWidth="1"/>
    <col min="14604" max="14604" width="5.1015625" style="295" customWidth="1"/>
    <col min="14605" max="14607" width="4.26171875" style="295" customWidth="1"/>
    <col min="14608" max="14608" width="4.9453125" style="295" customWidth="1"/>
    <col min="14609" max="14609" width="9.20703125" style="295" customWidth="1"/>
    <col min="14610" max="14610" width="2.1015625" style="295" customWidth="1"/>
    <col min="14611" max="14847" width="7.578125" style="295"/>
    <col min="14848" max="14848" width="3.3125" style="295" customWidth="1"/>
    <col min="14849" max="14849" width="1.3125" style="295" customWidth="1"/>
    <col min="14850" max="14850" width="6.15625" style="295" customWidth="1"/>
    <col min="14851" max="14854" width="4.26171875" style="295" customWidth="1"/>
    <col min="14855" max="14855" width="4.83984375" style="295" customWidth="1"/>
    <col min="14856" max="14856" width="7.578125" style="295"/>
    <col min="14857" max="14859" width="4.26171875" style="295" customWidth="1"/>
    <col min="14860" max="14860" width="5.1015625" style="295" customWidth="1"/>
    <col min="14861" max="14863" width="4.26171875" style="295" customWidth="1"/>
    <col min="14864" max="14864" width="4.9453125" style="295" customWidth="1"/>
    <col min="14865" max="14865" width="9.20703125" style="295" customWidth="1"/>
    <col min="14866" max="14866" width="2.1015625" style="295" customWidth="1"/>
    <col min="14867" max="15103" width="7.578125" style="295"/>
    <col min="15104" max="15104" width="3.3125" style="295" customWidth="1"/>
    <col min="15105" max="15105" width="1.3125" style="295" customWidth="1"/>
    <col min="15106" max="15106" width="6.15625" style="295" customWidth="1"/>
    <col min="15107" max="15110" width="4.26171875" style="295" customWidth="1"/>
    <col min="15111" max="15111" width="4.83984375" style="295" customWidth="1"/>
    <col min="15112" max="15112" width="7.578125" style="295"/>
    <col min="15113" max="15115" width="4.26171875" style="295" customWidth="1"/>
    <col min="15116" max="15116" width="5.1015625" style="295" customWidth="1"/>
    <col min="15117" max="15119" width="4.26171875" style="295" customWidth="1"/>
    <col min="15120" max="15120" width="4.9453125" style="295" customWidth="1"/>
    <col min="15121" max="15121" width="9.20703125" style="295" customWidth="1"/>
    <col min="15122" max="15122" width="2.1015625" style="295" customWidth="1"/>
    <col min="15123" max="15359" width="7.578125" style="295"/>
    <col min="15360" max="15360" width="3.3125" style="295" customWidth="1"/>
    <col min="15361" max="15361" width="1.3125" style="295" customWidth="1"/>
    <col min="15362" max="15362" width="6.15625" style="295" customWidth="1"/>
    <col min="15363" max="15366" width="4.26171875" style="295" customWidth="1"/>
    <col min="15367" max="15367" width="4.83984375" style="295" customWidth="1"/>
    <col min="15368" max="15368" width="7.578125" style="295"/>
    <col min="15369" max="15371" width="4.26171875" style="295" customWidth="1"/>
    <col min="15372" max="15372" width="5.1015625" style="295" customWidth="1"/>
    <col min="15373" max="15375" width="4.26171875" style="295" customWidth="1"/>
    <col min="15376" max="15376" width="4.9453125" style="295" customWidth="1"/>
    <col min="15377" max="15377" width="9.20703125" style="295" customWidth="1"/>
    <col min="15378" max="15378" width="2.1015625" style="295" customWidth="1"/>
    <col min="15379" max="15615" width="7.578125" style="295"/>
    <col min="15616" max="15616" width="3.3125" style="295" customWidth="1"/>
    <col min="15617" max="15617" width="1.3125" style="295" customWidth="1"/>
    <col min="15618" max="15618" width="6.15625" style="295" customWidth="1"/>
    <col min="15619" max="15622" width="4.26171875" style="295" customWidth="1"/>
    <col min="15623" max="15623" width="4.83984375" style="295" customWidth="1"/>
    <col min="15624" max="15624" width="7.578125" style="295"/>
    <col min="15625" max="15627" width="4.26171875" style="295" customWidth="1"/>
    <col min="15628" max="15628" width="5.1015625" style="295" customWidth="1"/>
    <col min="15629" max="15631" width="4.26171875" style="295" customWidth="1"/>
    <col min="15632" max="15632" width="4.9453125" style="295" customWidth="1"/>
    <col min="15633" max="15633" width="9.20703125" style="295" customWidth="1"/>
    <col min="15634" max="15634" width="2.1015625" style="295" customWidth="1"/>
    <col min="15635" max="15871" width="7.578125" style="295"/>
    <col min="15872" max="15872" width="3.3125" style="295" customWidth="1"/>
    <col min="15873" max="15873" width="1.3125" style="295" customWidth="1"/>
    <col min="15874" max="15874" width="6.15625" style="295" customWidth="1"/>
    <col min="15875" max="15878" width="4.26171875" style="295" customWidth="1"/>
    <col min="15879" max="15879" width="4.83984375" style="295" customWidth="1"/>
    <col min="15880" max="15880" width="7.578125" style="295"/>
    <col min="15881" max="15883" width="4.26171875" style="295" customWidth="1"/>
    <col min="15884" max="15884" width="5.1015625" style="295" customWidth="1"/>
    <col min="15885" max="15887" width="4.26171875" style="295" customWidth="1"/>
    <col min="15888" max="15888" width="4.9453125" style="295" customWidth="1"/>
    <col min="15889" max="15889" width="9.20703125" style="295" customWidth="1"/>
    <col min="15890" max="15890" width="2.1015625" style="295" customWidth="1"/>
    <col min="15891" max="16127" width="7.578125" style="295"/>
    <col min="16128" max="16128" width="3.3125" style="295" customWidth="1"/>
    <col min="16129" max="16129" width="1.3125" style="295" customWidth="1"/>
    <col min="16130" max="16130" width="6.15625" style="295" customWidth="1"/>
    <col min="16131" max="16134" width="4.26171875" style="295" customWidth="1"/>
    <col min="16135" max="16135" width="4.83984375" style="295" customWidth="1"/>
    <col min="16136" max="16136" width="7.578125" style="295"/>
    <col min="16137" max="16139" width="4.26171875" style="295" customWidth="1"/>
    <col min="16140" max="16140" width="5.1015625" style="295" customWidth="1"/>
    <col min="16141" max="16143" width="4.26171875" style="295" customWidth="1"/>
    <col min="16144" max="16144" width="4.9453125" style="295" customWidth="1"/>
    <col min="16145" max="16145" width="9.20703125" style="295" customWidth="1"/>
    <col min="16146" max="16146" width="2.1015625" style="295" customWidth="1"/>
    <col min="16147" max="16384" width="7.578125" style="295"/>
  </cols>
  <sheetData>
    <row r="1" spans="2:22" ht="41.25" customHeight="1">
      <c r="B1" s="943" t="s">
        <v>23</v>
      </c>
      <c r="C1" s="944"/>
      <c r="D1" s="944"/>
      <c r="E1" s="944"/>
      <c r="F1" s="944"/>
      <c r="G1" s="944"/>
      <c r="H1" s="944"/>
      <c r="I1" s="944"/>
      <c r="J1" s="944"/>
      <c r="K1" s="944"/>
      <c r="L1" s="944"/>
      <c r="M1" s="944"/>
      <c r="N1" s="944"/>
      <c r="O1" s="944"/>
      <c r="P1" s="944"/>
      <c r="Q1" s="944"/>
      <c r="R1" s="944"/>
      <c r="S1" s="945"/>
      <c r="U1" s="294"/>
    </row>
    <row r="2" spans="2:22" ht="12.6" customHeight="1">
      <c r="B2" s="303"/>
      <c r="C2" s="293"/>
      <c r="D2" s="293"/>
      <c r="E2" s="293"/>
      <c r="F2" s="293"/>
      <c r="G2" s="293"/>
      <c r="H2" s="293"/>
      <c r="I2" s="293"/>
      <c r="J2" s="293"/>
      <c r="K2" s="293"/>
      <c r="L2" s="293"/>
      <c r="M2" s="293"/>
      <c r="N2" s="293"/>
      <c r="O2" s="293"/>
      <c r="P2" s="293"/>
      <c r="Q2" s="293"/>
      <c r="R2" s="293"/>
      <c r="S2" s="304"/>
    </row>
    <row r="3" spans="2:22" ht="12.6" customHeight="1">
      <c r="B3" s="305"/>
      <c r="C3" s="294" t="s">
        <v>58</v>
      </c>
      <c r="E3" s="946" t="s">
        <v>122</v>
      </c>
      <c r="F3" s="946"/>
      <c r="G3" s="946"/>
      <c r="H3" s="946"/>
      <c r="I3" s="946"/>
      <c r="J3" s="946"/>
      <c r="K3" s="946"/>
      <c r="L3" s="294" t="s">
        <v>57</v>
      </c>
      <c r="N3" s="950" t="s">
        <v>1120</v>
      </c>
      <c r="O3" s="950"/>
      <c r="P3" s="950"/>
      <c r="Q3" s="950"/>
      <c r="R3" s="950"/>
      <c r="S3" s="306"/>
    </row>
    <row r="4" spans="2:22" ht="12.6" customHeight="1">
      <c r="B4" s="305"/>
      <c r="S4" s="306"/>
    </row>
    <row r="5" spans="2:22" ht="12.6" customHeight="1">
      <c r="B5" s="305"/>
      <c r="G5" s="294"/>
      <c r="H5" s="307"/>
      <c r="J5" s="294"/>
      <c r="M5" s="951" t="s">
        <v>1121</v>
      </c>
      <c r="N5" s="951"/>
      <c r="O5" s="951"/>
      <c r="P5" s="951"/>
      <c r="Q5" s="308" t="s">
        <v>1065</v>
      </c>
      <c r="R5" s="297" t="s">
        <v>1122</v>
      </c>
      <c r="S5" s="306"/>
    </row>
    <row r="6" spans="2:22" ht="12.6" customHeight="1">
      <c r="B6" s="305"/>
      <c r="S6" s="306"/>
      <c r="V6" s="301"/>
    </row>
    <row r="7" spans="2:22" ht="12.6" customHeight="1">
      <c r="B7" s="305"/>
      <c r="C7" s="294" t="s">
        <v>1066</v>
      </c>
      <c r="H7" s="952" t="s">
        <v>28</v>
      </c>
      <c r="I7" s="946"/>
      <c r="J7" s="946"/>
      <c r="K7" s="946"/>
      <c r="L7" s="946"/>
      <c r="M7" s="946"/>
      <c r="N7" s="946"/>
      <c r="O7" s="946"/>
      <c r="P7" s="946"/>
      <c r="Q7" s="308" t="s">
        <v>1065</v>
      </c>
      <c r="R7" s="317" t="s">
        <v>28</v>
      </c>
      <c r="S7" s="306"/>
    </row>
    <row r="8" spans="2:22" ht="12.6" customHeight="1">
      <c r="B8" s="305"/>
      <c r="S8" s="306"/>
    </row>
    <row r="9" spans="2:22" ht="12.6" customHeight="1">
      <c r="B9" s="305"/>
      <c r="C9" s="294" t="s">
        <v>1067</v>
      </c>
      <c r="G9" s="946">
        <v>1170750</v>
      </c>
      <c r="H9" s="946"/>
      <c r="I9" s="946"/>
      <c r="J9" s="946"/>
      <c r="K9" s="294" t="s">
        <v>1068</v>
      </c>
      <c r="N9" s="946"/>
      <c r="O9" s="946"/>
      <c r="P9" s="309" t="s">
        <v>1069</v>
      </c>
      <c r="Q9" s="309"/>
      <c r="R9" s="296" t="s">
        <v>1123</v>
      </c>
      <c r="S9" s="306"/>
    </row>
    <row r="10" spans="2:22" ht="12.6" customHeight="1">
      <c r="B10" s="305"/>
      <c r="S10" s="306"/>
    </row>
    <row r="11" spans="2:22" ht="12.6" customHeight="1">
      <c r="B11" s="305"/>
      <c r="C11" s="294" t="s">
        <v>1070</v>
      </c>
      <c r="F11" s="952" t="s">
        <v>28</v>
      </c>
      <c r="G11" s="946"/>
      <c r="H11" s="946"/>
      <c r="I11" s="294" t="s">
        <v>1071</v>
      </c>
      <c r="M11" s="946" t="s">
        <v>1121</v>
      </c>
      <c r="N11" s="946"/>
      <c r="O11" s="946"/>
      <c r="P11" s="946"/>
      <c r="Q11" s="308" t="s">
        <v>1065</v>
      </c>
      <c r="R11" s="296" t="s">
        <v>1122</v>
      </c>
      <c r="S11" s="306"/>
    </row>
    <row r="12" spans="2:22" ht="12.6" customHeight="1">
      <c r="B12" s="305"/>
      <c r="S12" s="306"/>
    </row>
    <row r="13" spans="2:22" ht="12.6" customHeight="1">
      <c r="B13" s="305"/>
      <c r="C13" s="310" t="s">
        <v>1072</v>
      </c>
      <c r="K13" s="310" t="s">
        <v>1073</v>
      </c>
      <c r="S13" s="306"/>
    </row>
    <row r="14" spans="2:22" ht="12.6" customHeight="1">
      <c r="B14" s="305"/>
      <c r="C14" s="313" t="s">
        <v>1074</v>
      </c>
      <c r="S14" s="306"/>
    </row>
    <row r="15" spans="2:22" ht="12.6" customHeight="1">
      <c r="B15" s="305"/>
      <c r="C15" s="947" t="s">
        <v>1124</v>
      </c>
      <c r="D15" s="947"/>
      <c r="E15" s="947"/>
      <c r="F15" s="947"/>
      <c r="G15" s="947"/>
      <c r="H15" s="947"/>
      <c r="I15" s="947"/>
      <c r="K15" s="294"/>
      <c r="N15" s="294"/>
      <c r="Q15" s="294"/>
      <c r="S15" s="306"/>
    </row>
    <row r="16" spans="2:22" ht="12.6" customHeight="1">
      <c r="B16" s="305"/>
      <c r="C16" s="958" t="s">
        <v>1076</v>
      </c>
      <c r="D16" s="958"/>
      <c r="E16" s="958"/>
      <c r="F16" s="958"/>
      <c r="H16" s="294" t="s">
        <v>713</v>
      </c>
      <c r="S16" s="306"/>
    </row>
    <row r="17" spans="2:19" ht="12.6" customHeight="1">
      <c r="B17" s="305"/>
      <c r="C17" s="959"/>
      <c r="D17" s="959"/>
      <c r="E17" s="959"/>
      <c r="F17" s="959"/>
      <c r="S17" s="306"/>
    </row>
    <row r="18" spans="2:19" ht="12.6" customHeight="1">
      <c r="B18" s="305"/>
      <c r="C18" s="956" t="s">
        <v>1125</v>
      </c>
      <c r="D18" s="956"/>
      <c r="E18" s="956"/>
      <c r="F18" s="956"/>
      <c r="G18" s="956"/>
      <c r="H18" s="956"/>
      <c r="I18" s="956"/>
      <c r="M18" s="307" t="s">
        <v>1075</v>
      </c>
      <c r="N18" s="947" t="s">
        <v>141</v>
      </c>
      <c r="O18" s="947"/>
      <c r="P18" s="947"/>
      <c r="Q18" s="947"/>
      <c r="R18" s="947"/>
      <c r="S18" s="306"/>
    </row>
    <row r="19" spans="2:19" ht="12.6" customHeight="1">
      <c r="B19" s="305"/>
      <c r="C19" s="956"/>
      <c r="D19" s="956"/>
      <c r="E19" s="956"/>
      <c r="F19" s="956"/>
      <c r="G19" s="956"/>
      <c r="H19" s="956"/>
      <c r="I19" s="956"/>
      <c r="S19" s="306"/>
    </row>
    <row r="20" spans="2:19" ht="12.6" customHeight="1">
      <c r="B20" s="305"/>
      <c r="C20" s="956"/>
      <c r="D20" s="956"/>
      <c r="E20" s="956"/>
      <c r="F20" s="956"/>
      <c r="G20" s="956"/>
      <c r="H20" s="956"/>
      <c r="I20" s="956"/>
      <c r="K20" s="294" t="s">
        <v>1077</v>
      </c>
      <c r="N20" s="955" t="s">
        <v>28</v>
      </c>
      <c r="O20" s="947"/>
      <c r="P20" s="947"/>
      <c r="Q20" s="947"/>
      <c r="R20" s="947"/>
      <c r="S20" s="306"/>
    </row>
    <row r="21" spans="2:19" ht="12.6" customHeight="1">
      <c r="B21" s="305"/>
      <c r="C21" s="957"/>
      <c r="D21" s="957"/>
      <c r="E21" s="957"/>
      <c r="F21" s="957"/>
      <c r="G21" s="957"/>
      <c r="H21" s="957"/>
      <c r="I21" s="957"/>
      <c r="S21" s="306"/>
    </row>
    <row r="22" spans="2:19" ht="12.6" customHeight="1">
      <c r="B22" s="305"/>
      <c r="C22" s="294" t="s">
        <v>1078</v>
      </c>
      <c r="E22" s="294" t="s">
        <v>1079</v>
      </c>
      <c r="G22" s="294"/>
      <c r="I22" s="308" t="s">
        <v>1080</v>
      </c>
      <c r="K22" s="294" t="s">
        <v>1081</v>
      </c>
      <c r="M22" s="947" t="s">
        <v>1126</v>
      </c>
      <c r="N22" s="947"/>
      <c r="O22" s="947"/>
      <c r="P22" s="947"/>
      <c r="Q22" s="947"/>
      <c r="R22" s="947"/>
      <c r="S22" s="306"/>
    </row>
    <row r="23" spans="2:19" ht="12.6" customHeight="1">
      <c r="B23" s="305"/>
      <c r="S23" s="306"/>
    </row>
    <row r="24" spans="2:19" ht="12.6" customHeight="1">
      <c r="B24" s="305"/>
      <c r="C24" s="310" t="s">
        <v>1082</v>
      </c>
      <c r="S24" s="306"/>
    </row>
    <row r="25" spans="2:19" ht="12.6" customHeight="1">
      <c r="B25" s="305"/>
      <c r="D25" s="294" t="s">
        <v>1083</v>
      </c>
      <c r="M25" s="294" t="s">
        <v>1084</v>
      </c>
      <c r="S25" s="306"/>
    </row>
    <row r="26" spans="2:19" ht="12.6" customHeight="1">
      <c r="B26" s="305"/>
      <c r="D26" s="294" t="s">
        <v>1085</v>
      </c>
      <c r="M26" s="294" t="s">
        <v>1086</v>
      </c>
      <c r="S26" s="306"/>
    </row>
    <row r="27" spans="2:19" ht="12.6" customHeight="1">
      <c r="B27" s="305"/>
      <c r="D27" s="294" t="s">
        <v>1087</v>
      </c>
      <c r="M27" s="294" t="s">
        <v>1088</v>
      </c>
      <c r="S27" s="306"/>
    </row>
    <row r="28" spans="2:19" ht="12.6" customHeight="1">
      <c r="B28" s="305"/>
      <c r="D28" s="294" t="s">
        <v>1089</v>
      </c>
      <c r="M28" s="294" t="s">
        <v>1090</v>
      </c>
      <c r="S28" s="306"/>
    </row>
    <row r="29" spans="2:19" ht="12.6" customHeight="1">
      <c r="B29" s="305"/>
      <c r="D29" s="294" t="s">
        <v>1091</v>
      </c>
      <c r="G29" s="948"/>
      <c r="H29" s="948"/>
      <c r="I29" s="948"/>
      <c r="J29" s="948"/>
      <c r="K29" s="948"/>
      <c r="S29" s="306"/>
    </row>
    <row r="30" spans="2:19" ht="12.6" customHeight="1">
      <c r="B30" s="305"/>
      <c r="S30" s="306"/>
    </row>
    <row r="31" spans="2:19" ht="12.6" customHeight="1">
      <c r="B31" s="305"/>
      <c r="C31" s="310" t="s">
        <v>1092</v>
      </c>
      <c r="S31" s="306"/>
    </row>
    <row r="32" spans="2:19" ht="14.4" customHeight="1">
      <c r="B32" s="305"/>
      <c r="D32" s="294" t="s">
        <v>1093</v>
      </c>
      <c r="S32" s="306"/>
    </row>
    <row r="33" spans="2:19" ht="14.4" customHeight="1">
      <c r="B33" s="305"/>
      <c r="D33" s="294" t="s">
        <v>1094</v>
      </c>
      <c r="S33" s="306"/>
    </row>
    <row r="34" spans="2:19" ht="14.4" customHeight="1">
      <c r="B34" s="305"/>
      <c r="D34" s="294" t="s">
        <v>1095</v>
      </c>
      <c r="S34" s="306"/>
    </row>
    <row r="35" spans="2:19" ht="14.4" customHeight="1">
      <c r="B35" s="305"/>
      <c r="D35" s="294" t="s">
        <v>1096</v>
      </c>
      <c r="S35" s="306"/>
    </row>
    <row r="36" spans="2:19" ht="14.4" customHeight="1">
      <c r="B36" s="305"/>
      <c r="D36" s="294" t="s">
        <v>1097</v>
      </c>
      <c r="S36" s="306"/>
    </row>
    <row r="37" spans="2:19" ht="12.6" customHeight="1">
      <c r="B37" s="305"/>
      <c r="S37" s="306"/>
    </row>
    <row r="38" spans="2:19" ht="12.6" customHeight="1">
      <c r="B38" s="305"/>
      <c r="C38" s="310" t="s">
        <v>1098</v>
      </c>
      <c r="S38" s="306"/>
    </row>
    <row r="39" spans="2:19" ht="12.6" customHeight="1">
      <c r="B39" s="305"/>
      <c r="C39" s="294" t="s">
        <v>1099</v>
      </c>
      <c r="E39" s="294" t="s">
        <v>1100</v>
      </c>
      <c r="I39" s="294" t="s">
        <v>1101</v>
      </c>
      <c r="J39" s="294"/>
      <c r="M39" s="294" t="s">
        <v>1102</v>
      </c>
      <c r="P39" s="294" t="s">
        <v>1103</v>
      </c>
      <c r="S39" s="306"/>
    </row>
    <row r="40" spans="2:19" ht="12.6" customHeight="1">
      <c r="B40" s="305"/>
      <c r="C40" s="294" t="s">
        <v>1104</v>
      </c>
      <c r="L40" s="294"/>
      <c r="N40" s="294"/>
      <c r="O40" s="294" t="s">
        <v>1105</v>
      </c>
      <c r="S40" s="306"/>
    </row>
    <row r="41" spans="2:19" ht="12.6" customHeight="1">
      <c r="B41" s="305"/>
      <c r="S41" s="306"/>
    </row>
    <row r="42" spans="2:19" ht="12.6" customHeight="1">
      <c r="B42" s="305"/>
      <c r="C42" s="310" t="s">
        <v>1106</v>
      </c>
      <c r="S42" s="306"/>
    </row>
    <row r="43" spans="2:19" ht="12.6" customHeight="1">
      <c r="B43" s="305"/>
      <c r="C43" s="294" t="s">
        <v>1107</v>
      </c>
      <c r="S43" s="306"/>
    </row>
    <row r="44" spans="2:19" ht="12.6" customHeight="1">
      <c r="B44" s="305"/>
      <c r="C44" s="294" t="s">
        <v>1108</v>
      </c>
      <c r="S44" s="306"/>
    </row>
    <row r="45" spans="2:19" ht="12.6" customHeight="1">
      <c r="B45" s="305"/>
      <c r="C45" s="294" t="s">
        <v>1109</v>
      </c>
      <c r="S45" s="306"/>
    </row>
    <row r="46" spans="2:19" ht="12.6" customHeight="1">
      <c r="B46" s="305"/>
      <c r="C46" s="294" t="s">
        <v>1110</v>
      </c>
      <c r="S46" s="306"/>
    </row>
    <row r="47" spans="2:19" ht="12.6" customHeight="1">
      <c r="B47" s="305"/>
      <c r="C47" s="294" t="s">
        <v>1111</v>
      </c>
      <c r="G47" s="953" t="s">
        <v>28</v>
      </c>
      <c r="H47" s="954"/>
      <c r="I47" s="954"/>
      <c r="J47" s="954"/>
      <c r="K47" s="954"/>
      <c r="L47" s="954"/>
      <c r="M47" s="954"/>
      <c r="N47" s="954"/>
      <c r="O47" s="954"/>
      <c r="P47" s="954"/>
      <c r="Q47" s="954"/>
      <c r="R47" s="954"/>
      <c r="S47" s="306"/>
    </row>
    <row r="48" spans="2:19" ht="12.6" customHeight="1">
      <c r="B48" s="305"/>
      <c r="S48" s="306"/>
    </row>
    <row r="49" spans="2:19" ht="12.6" customHeight="1">
      <c r="B49" s="305"/>
      <c r="C49" s="294" t="s">
        <v>1112</v>
      </c>
      <c r="E49" s="947" t="s">
        <v>138</v>
      </c>
      <c r="F49" s="947"/>
      <c r="G49" s="947"/>
      <c r="H49" s="947"/>
      <c r="I49" s="947"/>
      <c r="J49" s="307" t="s">
        <v>1113</v>
      </c>
      <c r="K49" s="947" t="s">
        <v>1127</v>
      </c>
      <c r="L49" s="947"/>
      <c r="M49" s="947"/>
      <c r="N49" s="947"/>
      <c r="P49" s="307" t="s">
        <v>1114</v>
      </c>
      <c r="Q49" s="947">
        <v>9449116311</v>
      </c>
      <c r="R49" s="947"/>
      <c r="S49" s="306"/>
    </row>
    <row r="50" spans="2:19" ht="12.6" customHeight="1">
      <c r="B50" s="305"/>
      <c r="S50" s="306"/>
    </row>
    <row r="51" spans="2:19" ht="12.6" customHeight="1">
      <c r="B51" s="305"/>
      <c r="C51" s="294" t="s">
        <v>1115</v>
      </c>
      <c r="G51" s="947"/>
      <c r="H51" s="947"/>
      <c r="I51" s="947"/>
      <c r="J51" s="947"/>
      <c r="K51" s="947"/>
      <c r="L51" s="947"/>
      <c r="M51" s="947"/>
      <c r="N51" s="947"/>
      <c r="O51" s="947"/>
      <c r="P51" s="307" t="s">
        <v>49</v>
      </c>
      <c r="Q51" s="949">
        <v>46299</v>
      </c>
      <c r="R51" s="946"/>
      <c r="S51" s="306"/>
    </row>
    <row r="52" spans="2:19" ht="12.6" customHeight="1">
      <c r="B52" s="311"/>
      <c r="C52" s="298"/>
      <c r="D52" s="298"/>
      <c r="E52" s="298"/>
      <c r="F52" s="298"/>
      <c r="G52" s="298"/>
      <c r="H52" s="298"/>
      <c r="I52" s="298"/>
      <c r="J52" s="298"/>
      <c r="K52" s="298"/>
      <c r="L52" s="298"/>
      <c r="M52" s="298"/>
      <c r="N52" s="298"/>
      <c r="O52" s="298"/>
      <c r="P52" s="298"/>
      <c r="Q52" s="298"/>
      <c r="R52" s="298"/>
      <c r="S52" s="312"/>
    </row>
    <row r="53" spans="2:19" ht="12.6" customHeight="1">
      <c r="B53" s="305"/>
      <c r="J53" s="308" t="s">
        <v>1116</v>
      </c>
      <c r="S53" s="306"/>
    </row>
    <row r="54" spans="2:19" ht="12.6" customHeight="1">
      <c r="B54" s="305"/>
      <c r="C54" s="294" t="s">
        <v>1117</v>
      </c>
      <c r="J54" s="294"/>
      <c r="M54" s="294"/>
      <c r="N54" s="947"/>
      <c r="O54" s="947"/>
      <c r="P54" s="947"/>
      <c r="S54" s="306"/>
    </row>
    <row r="55" spans="2:19" ht="12.6" customHeight="1">
      <c r="B55" s="305"/>
      <c r="F55" s="313"/>
      <c r="S55" s="306"/>
    </row>
    <row r="56" spans="2:19" ht="12.6" customHeight="1">
      <c r="B56" s="305"/>
      <c r="C56" s="294" t="s">
        <v>56</v>
      </c>
      <c r="E56" s="947"/>
      <c r="F56" s="947"/>
      <c r="G56" s="947"/>
      <c r="H56" s="947"/>
      <c r="I56" s="294" t="s">
        <v>1118</v>
      </c>
      <c r="L56" s="947"/>
      <c r="M56" s="947"/>
      <c r="N56" s="947"/>
      <c r="O56" s="947"/>
      <c r="P56" s="307" t="s">
        <v>49</v>
      </c>
      <c r="Q56" s="947"/>
      <c r="R56" s="947"/>
      <c r="S56" s="306"/>
    </row>
    <row r="57" spans="2:19" ht="12.6" customHeight="1">
      <c r="B57" s="311"/>
      <c r="C57" s="298"/>
      <c r="D57" s="298"/>
      <c r="E57" s="298"/>
      <c r="F57" s="298"/>
      <c r="G57" s="298"/>
      <c r="H57" s="299"/>
      <c r="I57" s="298"/>
      <c r="J57" s="298"/>
      <c r="K57" s="298"/>
      <c r="L57" s="298"/>
      <c r="M57" s="299" t="s">
        <v>1119</v>
      </c>
      <c r="N57" s="298"/>
      <c r="O57" s="298"/>
      <c r="P57" s="298"/>
      <c r="Q57" s="298"/>
      <c r="R57" s="298"/>
      <c r="S57" s="312"/>
    </row>
    <row r="58" spans="2:19" ht="12.6" customHeight="1" thickBot="1">
      <c r="B58" s="314"/>
      <c r="C58" s="315"/>
      <c r="D58" s="315"/>
      <c r="E58" s="315"/>
      <c r="F58" s="315"/>
      <c r="G58" s="315"/>
      <c r="H58" s="315"/>
      <c r="I58" s="315"/>
      <c r="J58" s="315"/>
      <c r="K58" s="315"/>
      <c r="L58" s="315"/>
      <c r="M58" s="315"/>
      <c r="N58" s="315"/>
      <c r="O58" s="315"/>
      <c r="P58" s="315"/>
      <c r="Q58" s="315"/>
      <c r="R58" s="315"/>
      <c r="S58" s="316"/>
    </row>
    <row r="66" spans="10:10">
      <c r="J66" s="302"/>
    </row>
  </sheetData>
  <mergeCells count="26">
    <mergeCell ref="G47:R47"/>
    <mergeCell ref="E49:I49"/>
    <mergeCell ref="K49:N49"/>
    <mergeCell ref="Q49:R49"/>
    <mergeCell ref="M11:P11"/>
    <mergeCell ref="C15:I15"/>
    <mergeCell ref="N18:R18"/>
    <mergeCell ref="N20:R20"/>
    <mergeCell ref="C18:I21"/>
    <mergeCell ref="C16:F17"/>
    <mergeCell ref="B1:S1"/>
    <mergeCell ref="E3:K3"/>
    <mergeCell ref="N54:P54"/>
    <mergeCell ref="E56:H56"/>
    <mergeCell ref="L56:O56"/>
    <mergeCell ref="Q56:R56"/>
    <mergeCell ref="M22:R22"/>
    <mergeCell ref="G29:K29"/>
    <mergeCell ref="G51:O51"/>
    <mergeCell ref="Q51:R51"/>
    <mergeCell ref="N3:R3"/>
    <mergeCell ref="M5:P5"/>
    <mergeCell ref="H7:P7"/>
    <mergeCell ref="G9:J9"/>
    <mergeCell ref="N9:O9"/>
    <mergeCell ref="F11:H1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37" r:id="rId3" name="Check Box 57">
              <controlPr locked="0" defaultSize="0" autoFill="0" autoLine="0" autoPict="0">
                <anchor moveWithCells="1">
                  <from>
                    <xdr:col>5</xdr:col>
                    <xdr:colOff>26670</xdr:colOff>
                    <xdr:row>3</xdr:row>
                    <xdr:rowOff>87630</xdr:rowOff>
                  </from>
                  <to>
                    <xdr:col>6</xdr:col>
                    <xdr:colOff>0</xdr:colOff>
                    <xdr:row>4</xdr:row>
                    <xdr:rowOff>133350</xdr:rowOff>
                  </to>
                </anchor>
              </controlPr>
            </control>
          </mc:Choice>
        </mc:AlternateContent>
        <mc:AlternateContent xmlns:mc="http://schemas.openxmlformats.org/markup-compatibility/2006">
          <mc:Choice Requires="x14">
            <control shapeId="20538" r:id="rId4" name="Check Box 58">
              <controlPr locked="0" defaultSize="0" autoFill="0" autoLine="0" autoPict="0">
                <anchor moveWithCells="1">
                  <from>
                    <xdr:col>6</xdr:col>
                    <xdr:colOff>129540</xdr:colOff>
                    <xdr:row>3</xdr:row>
                    <xdr:rowOff>72390</xdr:rowOff>
                  </from>
                  <to>
                    <xdr:col>8</xdr:col>
                    <xdr:colOff>30480</xdr:colOff>
                    <xdr:row>5</xdr:row>
                    <xdr:rowOff>26670</xdr:rowOff>
                  </to>
                </anchor>
              </controlPr>
            </control>
          </mc:Choice>
        </mc:AlternateContent>
        <mc:AlternateContent xmlns:mc="http://schemas.openxmlformats.org/markup-compatibility/2006">
          <mc:Choice Requires="x14">
            <control shapeId="20539" r:id="rId5" name="Check Box 59">
              <controlPr locked="0" defaultSize="0" autoFill="0" autoLine="0" autoPict="0">
                <anchor moveWithCells="1">
                  <from>
                    <xdr:col>9</xdr:col>
                    <xdr:colOff>274320</xdr:colOff>
                    <xdr:row>13</xdr:row>
                    <xdr:rowOff>133350</xdr:rowOff>
                  </from>
                  <to>
                    <xdr:col>12</xdr:col>
                    <xdr:colOff>125730</xdr:colOff>
                    <xdr:row>15</xdr:row>
                    <xdr:rowOff>11430</xdr:rowOff>
                  </to>
                </anchor>
              </controlPr>
            </control>
          </mc:Choice>
        </mc:AlternateContent>
        <mc:AlternateContent xmlns:mc="http://schemas.openxmlformats.org/markup-compatibility/2006">
          <mc:Choice Requires="x14">
            <control shapeId="20540" r:id="rId6" name="Check Box 60">
              <controlPr locked="0" defaultSize="0" autoFill="0" autoLine="0" autoPict="0">
                <anchor moveWithCells="1">
                  <from>
                    <xdr:col>12</xdr:col>
                    <xdr:colOff>198120</xdr:colOff>
                    <xdr:row>13</xdr:row>
                    <xdr:rowOff>133350</xdr:rowOff>
                  </from>
                  <to>
                    <xdr:col>16</xdr:col>
                    <xdr:colOff>83820</xdr:colOff>
                    <xdr:row>15</xdr:row>
                    <xdr:rowOff>30480</xdr:rowOff>
                  </to>
                </anchor>
              </controlPr>
            </control>
          </mc:Choice>
        </mc:AlternateContent>
        <mc:AlternateContent xmlns:mc="http://schemas.openxmlformats.org/markup-compatibility/2006">
          <mc:Choice Requires="x14">
            <control shapeId="20541" r:id="rId7" name="Check Box 61">
              <controlPr locked="0" defaultSize="0" autoFill="0" autoLine="0" autoPict="0">
                <anchor moveWithCells="1">
                  <from>
                    <xdr:col>16</xdr:col>
                    <xdr:colOff>118110</xdr:colOff>
                    <xdr:row>13</xdr:row>
                    <xdr:rowOff>133350</xdr:rowOff>
                  </from>
                  <to>
                    <xdr:col>18</xdr:col>
                    <xdr:colOff>236220</xdr:colOff>
                    <xdr:row>15</xdr:row>
                    <xdr:rowOff>34290</xdr:rowOff>
                  </to>
                </anchor>
              </controlPr>
            </control>
          </mc:Choice>
        </mc:AlternateContent>
        <mc:AlternateContent xmlns:mc="http://schemas.openxmlformats.org/markup-compatibility/2006">
          <mc:Choice Requires="x14">
            <control shapeId="20542" r:id="rId8" name="Check Box 62">
              <controlPr locked="0" defaultSize="0" autoFill="0" autoLine="0" autoPict="0">
                <anchor moveWithCells="1">
                  <from>
                    <xdr:col>2</xdr:col>
                    <xdr:colOff>34290</xdr:colOff>
                    <xdr:row>23</xdr:row>
                    <xdr:rowOff>137160</xdr:rowOff>
                  </from>
                  <to>
                    <xdr:col>2</xdr:col>
                    <xdr:colOff>300990</xdr:colOff>
                    <xdr:row>25</xdr:row>
                    <xdr:rowOff>19050</xdr:rowOff>
                  </to>
                </anchor>
              </controlPr>
            </control>
          </mc:Choice>
        </mc:AlternateContent>
        <mc:AlternateContent xmlns:mc="http://schemas.openxmlformats.org/markup-compatibility/2006">
          <mc:Choice Requires="x14">
            <control shapeId="20543" r:id="rId9" name="Check Box 63">
              <controlPr locked="0" defaultSize="0" autoFill="0" autoLine="0" autoPict="0">
                <anchor moveWithCells="1">
                  <from>
                    <xdr:col>2</xdr:col>
                    <xdr:colOff>34290</xdr:colOff>
                    <xdr:row>24</xdr:row>
                    <xdr:rowOff>148590</xdr:rowOff>
                  </from>
                  <to>
                    <xdr:col>2</xdr:col>
                    <xdr:colOff>300990</xdr:colOff>
                    <xdr:row>26</xdr:row>
                    <xdr:rowOff>30480</xdr:rowOff>
                  </to>
                </anchor>
              </controlPr>
            </control>
          </mc:Choice>
        </mc:AlternateContent>
        <mc:AlternateContent xmlns:mc="http://schemas.openxmlformats.org/markup-compatibility/2006">
          <mc:Choice Requires="x14">
            <control shapeId="20544" r:id="rId10" name="Check Box 64">
              <controlPr locked="0" defaultSize="0" autoFill="0" autoLine="0" autoPict="0">
                <anchor moveWithCells="1">
                  <from>
                    <xdr:col>2</xdr:col>
                    <xdr:colOff>34290</xdr:colOff>
                    <xdr:row>25</xdr:row>
                    <xdr:rowOff>148590</xdr:rowOff>
                  </from>
                  <to>
                    <xdr:col>2</xdr:col>
                    <xdr:colOff>300990</xdr:colOff>
                    <xdr:row>27</xdr:row>
                    <xdr:rowOff>30480</xdr:rowOff>
                  </to>
                </anchor>
              </controlPr>
            </control>
          </mc:Choice>
        </mc:AlternateContent>
        <mc:AlternateContent xmlns:mc="http://schemas.openxmlformats.org/markup-compatibility/2006">
          <mc:Choice Requires="x14">
            <control shapeId="20545" r:id="rId11" name="Check Box 65">
              <controlPr locked="0" defaultSize="0" autoFill="0" autoLine="0" autoPict="0">
                <anchor moveWithCells="1">
                  <from>
                    <xdr:col>2</xdr:col>
                    <xdr:colOff>34290</xdr:colOff>
                    <xdr:row>27</xdr:row>
                    <xdr:rowOff>0</xdr:rowOff>
                  </from>
                  <to>
                    <xdr:col>2</xdr:col>
                    <xdr:colOff>300990</xdr:colOff>
                    <xdr:row>28</xdr:row>
                    <xdr:rowOff>41910</xdr:rowOff>
                  </to>
                </anchor>
              </controlPr>
            </control>
          </mc:Choice>
        </mc:AlternateContent>
        <mc:AlternateContent xmlns:mc="http://schemas.openxmlformats.org/markup-compatibility/2006">
          <mc:Choice Requires="x14">
            <control shapeId="20546" r:id="rId12" name="Check Box 66">
              <controlPr locked="0" defaultSize="0" autoFill="0" autoLine="0" autoPict="0">
                <anchor moveWithCells="1">
                  <from>
                    <xdr:col>2</xdr:col>
                    <xdr:colOff>34290</xdr:colOff>
                    <xdr:row>28</xdr:row>
                    <xdr:rowOff>0</xdr:rowOff>
                  </from>
                  <to>
                    <xdr:col>2</xdr:col>
                    <xdr:colOff>300990</xdr:colOff>
                    <xdr:row>29</xdr:row>
                    <xdr:rowOff>53340</xdr:rowOff>
                  </to>
                </anchor>
              </controlPr>
            </control>
          </mc:Choice>
        </mc:AlternateContent>
        <mc:AlternateContent xmlns:mc="http://schemas.openxmlformats.org/markup-compatibility/2006">
          <mc:Choice Requires="x14">
            <control shapeId="20547" r:id="rId13" name="Check Box 67">
              <controlPr locked="0" defaultSize="0" autoFill="0" autoLine="0" autoPict="0">
                <anchor moveWithCells="1">
                  <from>
                    <xdr:col>11</xdr:col>
                    <xdr:colOff>26670</xdr:colOff>
                    <xdr:row>27</xdr:row>
                    <xdr:rowOff>0</xdr:rowOff>
                  </from>
                  <to>
                    <xdr:col>11</xdr:col>
                    <xdr:colOff>289560</xdr:colOff>
                    <xdr:row>28</xdr:row>
                    <xdr:rowOff>41910</xdr:rowOff>
                  </to>
                </anchor>
              </controlPr>
            </control>
          </mc:Choice>
        </mc:AlternateContent>
        <mc:AlternateContent xmlns:mc="http://schemas.openxmlformats.org/markup-compatibility/2006">
          <mc:Choice Requires="x14">
            <control shapeId="20548" r:id="rId14" name="Check Box 68">
              <controlPr locked="0" defaultSize="0" autoFill="0" autoLine="0" autoPict="0">
                <anchor moveWithCells="1">
                  <from>
                    <xdr:col>11</xdr:col>
                    <xdr:colOff>26670</xdr:colOff>
                    <xdr:row>24</xdr:row>
                    <xdr:rowOff>137160</xdr:rowOff>
                  </from>
                  <to>
                    <xdr:col>11</xdr:col>
                    <xdr:colOff>300990</xdr:colOff>
                    <xdr:row>26</xdr:row>
                    <xdr:rowOff>30480</xdr:rowOff>
                  </to>
                </anchor>
              </controlPr>
            </control>
          </mc:Choice>
        </mc:AlternateContent>
        <mc:AlternateContent xmlns:mc="http://schemas.openxmlformats.org/markup-compatibility/2006">
          <mc:Choice Requires="x14">
            <control shapeId="20549" r:id="rId15" name="Check Box 69">
              <controlPr locked="0" defaultSize="0" autoFill="0" autoLine="0" autoPict="0">
                <anchor moveWithCells="1">
                  <from>
                    <xdr:col>11</xdr:col>
                    <xdr:colOff>26670</xdr:colOff>
                    <xdr:row>23</xdr:row>
                    <xdr:rowOff>129540</xdr:rowOff>
                  </from>
                  <to>
                    <xdr:col>11</xdr:col>
                    <xdr:colOff>289560</xdr:colOff>
                    <xdr:row>25</xdr:row>
                    <xdr:rowOff>11430</xdr:rowOff>
                  </to>
                </anchor>
              </controlPr>
            </control>
          </mc:Choice>
        </mc:AlternateContent>
        <mc:AlternateContent xmlns:mc="http://schemas.openxmlformats.org/markup-compatibility/2006">
          <mc:Choice Requires="x14">
            <control shapeId="20550" r:id="rId16" name="Check Box 70">
              <controlPr locked="0" defaultSize="0" autoFill="0" autoLine="0" autoPict="0">
                <anchor moveWithCells="1">
                  <from>
                    <xdr:col>10</xdr:col>
                    <xdr:colOff>205740</xdr:colOff>
                    <xdr:row>38</xdr:row>
                    <xdr:rowOff>129540</xdr:rowOff>
                  </from>
                  <to>
                    <xdr:col>11</xdr:col>
                    <xdr:colOff>76200</xdr:colOff>
                    <xdr:row>40</xdr:row>
                    <xdr:rowOff>7620</xdr:rowOff>
                  </to>
                </anchor>
              </controlPr>
            </control>
          </mc:Choice>
        </mc:AlternateContent>
        <mc:AlternateContent xmlns:mc="http://schemas.openxmlformats.org/markup-compatibility/2006">
          <mc:Choice Requires="x14">
            <control shapeId="20551" r:id="rId17" name="Check Box 71">
              <controlPr locked="0" defaultSize="0" autoFill="0" autoLine="0" autoPict="0">
                <anchor moveWithCells="1">
                  <from>
                    <xdr:col>12</xdr:col>
                    <xdr:colOff>95250</xdr:colOff>
                    <xdr:row>38</xdr:row>
                    <xdr:rowOff>129540</xdr:rowOff>
                  </from>
                  <to>
                    <xdr:col>13</xdr:col>
                    <xdr:colOff>102870</xdr:colOff>
                    <xdr:row>40</xdr:row>
                    <xdr:rowOff>11430</xdr:rowOff>
                  </to>
                </anchor>
              </controlPr>
            </control>
          </mc:Choice>
        </mc:AlternateContent>
        <mc:AlternateContent xmlns:mc="http://schemas.openxmlformats.org/markup-compatibility/2006">
          <mc:Choice Requires="x14">
            <control shapeId="20556" r:id="rId18" name="Check Box 76">
              <controlPr locked="0" defaultSize="0" autoFill="0" autoLine="0" autoPict="0">
                <anchor moveWithCells="1">
                  <from>
                    <xdr:col>2</xdr:col>
                    <xdr:colOff>57150</xdr:colOff>
                    <xdr:row>31</xdr:row>
                    <xdr:rowOff>3810</xdr:rowOff>
                  </from>
                  <to>
                    <xdr:col>2</xdr:col>
                    <xdr:colOff>323850</xdr:colOff>
                    <xdr:row>31</xdr:row>
                    <xdr:rowOff>167640</xdr:rowOff>
                  </to>
                </anchor>
              </controlPr>
            </control>
          </mc:Choice>
        </mc:AlternateContent>
        <mc:AlternateContent xmlns:mc="http://schemas.openxmlformats.org/markup-compatibility/2006">
          <mc:Choice Requires="x14">
            <control shapeId="20557" r:id="rId19" name="Check Box 77">
              <controlPr locked="0" defaultSize="0" autoFill="0" autoLine="0" autoPict="0">
                <anchor moveWithCells="1">
                  <from>
                    <xdr:col>3</xdr:col>
                    <xdr:colOff>240030</xdr:colOff>
                    <xdr:row>37</xdr:row>
                    <xdr:rowOff>137160</xdr:rowOff>
                  </from>
                  <to>
                    <xdr:col>4</xdr:col>
                    <xdr:colOff>106680</xdr:colOff>
                    <xdr:row>38</xdr:row>
                    <xdr:rowOff>137160</xdr:rowOff>
                  </to>
                </anchor>
              </controlPr>
            </control>
          </mc:Choice>
        </mc:AlternateContent>
        <mc:AlternateContent xmlns:mc="http://schemas.openxmlformats.org/markup-compatibility/2006">
          <mc:Choice Requires="x14">
            <control shapeId="20558" r:id="rId20" name="Check Box 78">
              <controlPr locked="0" defaultSize="0" autoFill="0" autoLine="0" autoPict="0">
                <anchor moveWithCells="1">
                  <from>
                    <xdr:col>7</xdr:col>
                    <xdr:colOff>300990</xdr:colOff>
                    <xdr:row>37</xdr:row>
                    <xdr:rowOff>137160</xdr:rowOff>
                  </from>
                  <to>
                    <xdr:col>8</xdr:col>
                    <xdr:colOff>106680</xdr:colOff>
                    <xdr:row>39</xdr:row>
                    <xdr:rowOff>0</xdr:rowOff>
                  </to>
                </anchor>
              </controlPr>
            </control>
          </mc:Choice>
        </mc:AlternateContent>
        <mc:AlternateContent xmlns:mc="http://schemas.openxmlformats.org/markup-compatibility/2006">
          <mc:Choice Requires="x14">
            <control shapeId="20559" r:id="rId21" name="Check Box 79">
              <controlPr locked="0" defaultSize="0" autoFill="0" autoLine="0" autoPict="0">
                <anchor moveWithCells="1">
                  <from>
                    <xdr:col>11</xdr:col>
                    <xdr:colOff>240030</xdr:colOff>
                    <xdr:row>37</xdr:row>
                    <xdr:rowOff>137160</xdr:rowOff>
                  </from>
                  <to>
                    <xdr:col>12</xdr:col>
                    <xdr:colOff>118110</xdr:colOff>
                    <xdr:row>39</xdr:row>
                    <xdr:rowOff>7620</xdr:rowOff>
                  </to>
                </anchor>
              </controlPr>
            </control>
          </mc:Choice>
        </mc:AlternateContent>
        <mc:AlternateContent xmlns:mc="http://schemas.openxmlformats.org/markup-compatibility/2006">
          <mc:Choice Requires="x14">
            <control shapeId="20560" r:id="rId22" name="Check Box 80">
              <controlPr locked="0" defaultSize="0" autoFill="0" autoLine="0" autoPict="0">
                <anchor moveWithCells="1">
                  <from>
                    <xdr:col>14</xdr:col>
                    <xdr:colOff>255270</xdr:colOff>
                    <xdr:row>37</xdr:row>
                    <xdr:rowOff>137160</xdr:rowOff>
                  </from>
                  <to>
                    <xdr:col>15</xdr:col>
                    <xdr:colOff>163830</xdr:colOff>
                    <xdr:row>39</xdr:row>
                    <xdr:rowOff>34290</xdr:rowOff>
                  </to>
                </anchor>
              </controlPr>
            </control>
          </mc:Choice>
        </mc:AlternateContent>
        <mc:AlternateContent xmlns:mc="http://schemas.openxmlformats.org/markup-compatibility/2006">
          <mc:Choice Requires="x14">
            <control shapeId="20561" r:id="rId23" name="Check Box 81">
              <controlPr locked="0" defaultSize="0" autoFill="0" autoLine="0" autoPict="0">
                <anchor moveWithCells="1">
                  <from>
                    <xdr:col>5</xdr:col>
                    <xdr:colOff>102870</xdr:colOff>
                    <xdr:row>52</xdr:row>
                    <xdr:rowOff>137160</xdr:rowOff>
                  </from>
                  <to>
                    <xdr:col>7</xdr:col>
                    <xdr:colOff>121920</xdr:colOff>
                    <xdr:row>53</xdr:row>
                    <xdr:rowOff>121920</xdr:rowOff>
                  </to>
                </anchor>
              </controlPr>
            </control>
          </mc:Choice>
        </mc:AlternateContent>
        <mc:AlternateContent xmlns:mc="http://schemas.openxmlformats.org/markup-compatibility/2006">
          <mc:Choice Requires="x14">
            <control shapeId="20562" r:id="rId24" name="Check Box 82">
              <controlPr locked="0" defaultSize="0" autoFill="0" autoLine="0" autoPict="0">
                <anchor moveWithCells="1">
                  <from>
                    <xdr:col>8</xdr:col>
                    <xdr:colOff>76200</xdr:colOff>
                    <xdr:row>52</xdr:row>
                    <xdr:rowOff>137160</xdr:rowOff>
                  </from>
                  <to>
                    <xdr:col>9</xdr:col>
                    <xdr:colOff>274320</xdr:colOff>
                    <xdr:row>54</xdr:row>
                    <xdr:rowOff>19050</xdr:rowOff>
                  </to>
                </anchor>
              </controlPr>
            </control>
          </mc:Choice>
        </mc:AlternateContent>
        <mc:AlternateContent xmlns:mc="http://schemas.openxmlformats.org/markup-compatibility/2006">
          <mc:Choice Requires="x14">
            <control shapeId="20563" r:id="rId25" name="Check Box 83">
              <controlPr locked="0" defaultSize="0" autoFill="0" autoLine="0" autoPict="0">
                <anchor moveWithCells="1">
                  <from>
                    <xdr:col>11</xdr:col>
                    <xdr:colOff>118110</xdr:colOff>
                    <xdr:row>52</xdr:row>
                    <xdr:rowOff>137160</xdr:rowOff>
                  </from>
                  <to>
                    <xdr:col>12</xdr:col>
                    <xdr:colOff>331470</xdr:colOff>
                    <xdr:row>53</xdr:row>
                    <xdr:rowOff>133350</xdr:rowOff>
                  </to>
                </anchor>
              </controlPr>
            </control>
          </mc:Choice>
        </mc:AlternateContent>
        <mc:AlternateContent xmlns:mc="http://schemas.openxmlformats.org/markup-compatibility/2006">
          <mc:Choice Requires="x14">
            <control shapeId="20564" r:id="rId26" name="Check Box 84">
              <controlPr locked="0" defaultSize="0" autoFill="0" autoLine="0" autoPict="0">
                <anchor moveWithCells="1">
                  <from>
                    <xdr:col>11</xdr:col>
                    <xdr:colOff>26670</xdr:colOff>
                    <xdr:row>26</xdr:row>
                    <xdr:rowOff>0</xdr:rowOff>
                  </from>
                  <to>
                    <xdr:col>11</xdr:col>
                    <xdr:colOff>289560</xdr:colOff>
                    <xdr:row>27</xdr:row>
                    <xdr:rowOff>41910</xdr:rowOff>
                  </to>
                </anchor>
              </controlPr>
            </control>
          </mc:Choice>
        </mc:AlternateContent>
        <mc:AlternateContent xmlns:mc="http://schemas.openxmlformats.org/markup-compatibility/2006">
          <mc:Choice Requires="x14">
            <control shapeId="20573" r:id="rId27" name="Check Box 93">
              <controlPr locked="0" defaultSize="0" autoFill="0" autoLine="0" autoPict="0">
                <anchor moveWithCells="1">
                  <from>
                    <xdr:col>2</xdr:col>
                    <xdr:colOff>64770</xdr:colOff>
                    <xdr:row>32</xdr:row>
                    <xdr:rowOff>0</xdr:rowOff>
                  </from>
                  <to>
                    <xdr:col>2</xdr:col>
                    <xdr:colOff>331470</xdr:colOff>
                    <xdr:row>32</xdr:row>
                    <xdr:rowOff>163830</xdr:rowOff>
                  </to>
                </anchor>
              </controlPr>
            </control>
          </mc:Choice>
        </mc:AlternateContent>
        <mc:AlternateContent xmlns:mc="http://schemas.openxmlformats.org/markup-compatibility/2006">
          <mc:Choice Requires="x14">
            <control shapeId="20574" r:id="rId28" name="Check Box 94">
              <controlPr locked="0" defaultSize="0" autoFill="0" autoLine="0" autoPict="0">
                <anchor moveWithCells="1">
                  <from>
                    <xdr:col>2</xdr:col>
                    <xdr:colOff>76200</xdr:colOff>
                    <xdr:row>33</xdr:row>
                    <xdr:rowOff>19050</xdr:rowOff>
                  </from>
                  <to>
                    <xdr:col>2</xdr:col>
                    <xdr:colOff>342900</xdr:colOff>
                    <xdr:row>34</xdr:row>
                    <xdr:rowOff>0</xdr:rowOff>
                  </to>
                </anchor>
              </controlPr>
            </control>
          </mc:Choice>
        </mc:AlternateContent>
        <mc:AlternateContent xmlns:mc="http://schemas.openxmlformats.org/markup-compatibility/2006">
          <mc:Choice Requires="x14">
            <control shapeId="20575" r:id="rId29" name="Check Box 95">
              <controlPr locked="0" defaultSize="0" autoFill="0" autoLine="0" autoPict="0">
                <anchor moveWithCells="1">
                  <from>
                    <xdr:col>2</xdr:col>
                    <xdr:colOff>83820</xdr:colOff>
                    <xdr:row>34</xdr:row>
                    <xdr:rowOff>0</xdr:rowOff>
                  </from>
                  <to>
                    <xdr:col>2</xdr:col>
                    <xdr:colOff>350520</xdr:colOff>
                    <xdr:row>34</xdr:row>
                    <xdr:rowOff>163830</xdr:rowOff>
                  </to>
                </anchor>
              </controlPr>
            </control>
          </mc:Choice>
        </mc:AlternateContent>
        <mc:AlternateContent xmlns:mc="http://schemas.openxmlformats.org/markup-compatibility/2006">
          <mc:Choice Requires="x14">
            <control shapeId="20576" r:id="rId30" name="Check Box 96">
              <controlPr locked="0" defaultSize="0" autoFill="0" autoLine="0" autoPict="0">
                <anchor moveWithCells="1">
                  <from>
                    <xdr:col>2</xdr:col>
                    <xdr:colOff>83820</xdr:colOff>
                    <xdr:row>34</xdr:row>
                    <xdr:rowOff>179070</xdr:rowOff>
                  </from>
                  <to>
                    <xdr:col>2</xdr:col>
                    <xdr:colOff>350520</xdr:colOff>
                    <xdr:row>35</xdr:row>
                    <xdr:rowOff>160020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vt:i4>
      </vt:variant>
    </vt:vector>
  </HeadingPairs>
  <TitlesOfParts>
    <vt:vector size="24" baseType="lpstr">
      <vt:lpstr>PPAP Checklist</vt:lpstr>
      <vt:lpstr>1. Design Record</vt:lpstr>
      <vt:lpstr>2. ECN Record</vt:lpstr>
      <vt:lpstr>3. CEA</vt:lpstr>
      <vt:lpstr>4. DFMEA</vt:lpstr>
      <vt:lpstr>5. PFC</vt:lpstr>
      <vt:lpstr>6. PFMEA</vt:lpstr>
      <vt:lpstr>7. Control Plan</vt:lpstr>
      <vt:lpstr>8. MSA</vt:lpstr>
      <vt:lpstr>9. Dimensional Report</vt:lpstr>
      <vt:lpstr>10. RMTC Reports</vt:lpstr>
      <vt:lpstr>11. SPC Results-1</vt:lpstr>
      <vt:lpstr>11. SPC Results-2</vt:lpstr>
      <vt:lpstr>12. LAB Reports</vt:lpstr>
      <vt:lpstr>13. AAR</vt:lpstr>
      <vt:lpstr>14. Sample Production Part</vt:lpstr>
      <vt:lpstr>15. Master Sample</vt:lpstr>
      <vt:lpstr>16. Checking Aids</vt:lpstr>
      <vt:lpstr>17. CSR</vt:lpstr>
      <vt:lpstr>18. PSW</vt:lpstr>
      <vt:lpstr>'11. SPC Results-1'!Print_Area</vt:lpstr>
      <vt:lpstr>'11. SPC Results-2'!Print_Area</vt:lpstr>
      <vt:lpstr>'5. PFC'!Print_Area</vt:lpstr>
      <vt:lpstr>'9. Dimensional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B G</cp:lastModifiedBy>
  <cp:lastPrinted>2026-07-21T07:01:28Z</cp:lastPrinted>
  <dcterms:created xsi:type="dcterms:W3CDTF">2026-04-01T09:47:18Z</dcterms:created>
  <dcterms:modified xsi:type="dcterms:W3CDTF">2026-07-23T09:45:22Z</dcterms:modified>
</cp:coreProperties>
</file>