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18F034D-D7E7-48A2-AAF0-6B5D9D538D7F}" xr6:coauthVersionLast="47" xr6:coauthVersionMax="47" xr10:uidLastSave="{00000000-0000-0000-0000-000000000000}"/>
  <bookViews>
    <workbookView xWindow="-110" yWindow="-110" windowWidth="19420" windowHeight="10300" xr2:uid="{249C51ED-0D1A-46A0-9B17-62241F75B623}"/>
  </bookViews>
  <sheets>
    <sheet name="Raw Data" sheetId="1" r:id="rId1"/>
    <sheet name="Income Statement Analysis" sheetId="2" r:id="rId2"/>
    <sheet name="Balance Sheet Analysis" sheetId="3" r:id="rId3"/>
    <sheet name="Cash Flow Statement Analysis" sheetId="4" r:id="rId4"/>
    <sheet name="Du-pont Analysis" sheetId="5" r:id="rId5"/>
    <sheet name="Dabur PE to indusrty PE" sheetId="6" r:id="rId6"/>
    <sheet name="Competitor Analys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6" l="1"/>
  <c r="Q7" i="6"/>
  <c r="Q6" i="6"/>
  <c r="D23" i="6"/>
  <c r="E23" i="6"/>
  <c r="F23" i="6"/>
  <c r="G23" i="6"/>
  <c r="H23" i="6"/>
  <c r="I23" i="6"/>
  <c r="J23" i="6"/>
  <c r="K23" i="6"/>
  <c r="L23" i="6"/>
  <c r="M23" i="6"/>
  <c r="N23" i="6"/>
  <c r="C23" i="6"/>
  <c r="Q9" i="6" s="1"/>
  <c r="D18" i="6"/>
  <c r="E18" i="6"/>
  <c r="F18" i="6"/>
  <c r="G18" i="6"/>
  <c r="H18" i="6"/>
  <c r="I18" i="6"/>
  <c r="J18" i="6"/>
  <c r="K18" i="6"/>
  <c r="L18" i="6"/>
  <c r="M18" i="6"/>
  <c r="N18" i="6"/>
  <c r="C18" i="6"/>
  <c r="D13" i="6"/>
  <c r="E13" i="6"/>
  <c r="F13" i="6"/>
  <c r="G13" i="6"/>
  <c r="H13" i="6"/>
  <c r="I13" i="6"/>
  <c r="J13" i="6"/>
  <c r="K13" i="6"/>
  <c r="L13" i="6"/>
  <c r="M13" i="6"/>
  <c r="N13" i="6"/>
  <c r="C13" i="6"/>
  <c r="D8" i="6"/>
  <c r="E8" i="6"/>
  <c r="F8" i="6"/>
  <c r="G8" i="6"/>
  <c r="H8" i="6"/>
  <c r="I8" i="6"/>
  <c r="J8" i="6"/>
  <c r="K8" i="6"/>
  <c r="L8" i="6"/>
  <c r="M8" i="6"/>
  <c r="C8" i="6"/>
  <c r="C43" i="3"/>
  <c r="D43" i="3"/>
  <c r="E43" i="3"/>
  <c r="F43" i="3"/>
  <c r="G43" i="3"/>
  <c r="H43" i="3"/>
  <c r="I43" i="3"/>
  <c r="J43" i="3"/>
  <c r="K43" i="3"/>
  <c r="L43" i="3"/>
  <c r="M43" i="3"/>
  <c r="B43" i="3"/>
  <c r="B42" i="3"/>
  <c r="C42" i="3"/>
  <c r="D42" i="3"/>
  <c r="E42" i="3"/>
  <c r="F42" i="3"/>
  <c r="G42" i="3"/>
  <c r="H42" i="3"/>
  <c r="I42" i="3"/>
  <c r="J42" i="3"/>
  <c r="K42" i="3"/>
  <c r="L42" i="3"/>
  <c r="M42" i="3"/>
  <c r="B41" i="3"/>
  <c r="E6" i="5"/>
  <c r="F6" i="5"/>
  <c r="G6" i="5"/>
  <c r="H6" i="5"/>
  <c r="I6" i="5"/>
  <c r="J6" i="5"/>
  <c r="K6" i="5"/>
  <c r="L6" i="5"/>
  <c r="M6" i="5"/>
  <c r="N6" i="5"/>
  <c r="O6" i="5"/>
  <c r="D6" i="5"/>
  <c r="C45" i="3"/>
  <c r="D45" i="3"/>
  <c r="E45" i="3"/>
  <c r="F45" i="3"/>
  <c r="G45" i="3"/>
  <c r="H45" i="3"/>
  <c r="I45" i="3"/>
  <c r="J45" i="3"/>
  <c r="K45" i="3"/>
  <c r="L45" i="3"/>
  <c r="M45" i="3"/>
  <c r="B45" i="3"/>
  <c r="B39" i="3"/>
  <c r="C41" i="3"/>
  <c r="D41" i="3"/>
  <c r="E41" i="3"/>
  <c r="F41" i="3"/>
  <c r="G41" i="3"/>
  <c r="H41" i="3"/>
  <c r="I41" i="3"/>
  <c r="J41" i="3"/>
  <c r="K41" i="3"/>
  <c r="L41" i="3"/>
  <c r="M41" i="3"/>
  <c r="D39" i="3"/>
  <c r="E39" i="3"/>
  <c r="F39" i="3"/>
  <c r="G39" i="3"/>
  <c r="H39" i="3"/>
  <c r="I39" i="3"/>
  <c r="J39" i="3"/>
  <c r="K39" i="3"/>
  <c r="L39" i="3"/>
  <c r="M39" i="3"/>
  <c r="C39" i="3"/>
  <c r="D38" i="3"/>
  <c r="E38" i="3"/>
  <c r="F38" i="3"/>
  <c r="G38" i="3"/>
  <c r="H38" i="3"/>
  <c r="I38" i="3"/>
  <c r="J38" i="3"/>
  <c r="K38" i="3"/>
  <c r="L38" i="3"/>
  <c r="M38" i="3"/>
  <c r="C38" i="3"/>
  <c r="B38" i="3"/>
  <c r="D28" i="1"/>
  <c r="E28" i="1"/>
  <c r="F28" i="1"/>
  <c r="G28" i="1"/>
  <c r="H28" i="1"/>
  <c r="I28" i="1"/>
  <c r="J28" i="1"/>
  <c r="K28" i="1"/>
  <c r="L28" i="1"/>
  <c r="M28" i="1"/>
  <c r="N28" i="1"/>
  <c r="O28" i="1"/>
  <c r="C28" i="1"/>
</calcChain>
</file>

<file path=xl/sharedStrings.xml><?xml version="1.0" encoding="utf-8"?>
<sst xmlns="http://schemas.openxmlformats.org/spreadsheetml/2006/main" count="220" uniqueCount="176">
  <si>
    <t>Particulars</t>
  </si>
  <si>
    <t>Operating Profit</t>
  </si>
  <si>
    <t>OPM %</t>
  </si>
  <si>
    <t>Interest</t>
  </si>
  <si>
    <t>Depreciation</t>
  </si>
  <si>
    <t>Profit before tax</t>
  </si>
  <si>
    <t>Tax %</t>
  </si>
  <si>
    <t>EPS in Rs</t>
  </si>
  <si>
    <t>Employee Cost %</t>
  </si>
  <si>
    <t>Exceptional items</t>
  </si>
  <si>
    <t>Other income normal</t>
  </si>
  <si>
    <t>Exceptional items AT</t>
  </si>
  <si>
    <t>Profit excl Excep</t>
  </si>
  <si>
    <t>Profit for PE</t>
  </si>
  <si>
    <t>Profit for EPS</t>
  </si>
  <si>
    <t>Equity Capital</t>
  </si>
  <si>
    <t>Reserves</t>
  </si>
  <si>
    <t>Total Liabilities</t>
  </si>
  <si>
    <t>CWIP</t>
  </si>
  <si>
    <t>Investments</t>
  </si>
  <si>
    <t>Total Assets</t>
  </si>
  <si>
    <r>
      <t>Borrowings </t>
    </r>
    <r>
      <rPr>
        <sz val="11"/>
        <color rgb="FF665EFD"/>
        <rFont val="Arial"/>
        <family val="2"/>
      </rPr>
      <t>-</t>
    </r>
  </si>
  <si>
    <t>Long term Borrowings</t>
  </si>
  <si>
    <t>Short term Borrowings</t>
  </si>
  <si>
    <t>Lease Liabilities</t>
  </si>
  <si>
    <t>Other Borrowings</t>
  </si>
  <si>
    <r>
      <t>Other Liabilities </t>
    </r>
    <r>
      <rPr>
        <sz val="11"/>
        <color rgb="FF665EFD"/>
        <rFont val="Arial"/>
        <family val="2"/>
      </rPr>
      <t>-</t>
    </r>
  </si>
  <si>
    <t>Trade Payables</t>
  </si>
  <si>
    <t>Advance from Customers</t>
  </si>
  <si>
    <t>Other liability items</t>
  </si>
  <si>
    <t>Land</t>
  </si>
  <si>
    <t>Building</t>
  </si>
  <si>
    <t>Plant Machinery</t>
  </si>
  <si>
    <t>Equipments</t>
  </si>
  <si>
    <t>Furniture n fittings</t>
  </si>
  <si>
    <t>Vehicles</t>
  </si>
  <si>
    <t>Intangible Assets</t>
  </si>
  <si>
    <t>Other fixed assets</t>
  </si>
  <si>
    <t>Gross Block</t>
  </si>
  <si>
    <t>Accumulated Depreciation</t>
  </si>
  <si>
    <t>Inventories</t>
  </si>
  <si>
    <t>Cash Equivalents</t>
  </si>
  <si>
    <t>Loans n Advances</t>
  </si>
  <si>
    <t>Other asset items</t>
  </si>
  <si>
    <r>
      <t>Cash from Operating Activity </t>
    </r>
    <r>
      <rPr>
        <sz val="11"/>
        <color rgb="FF665EFD"/>
        <rFont val="Arial"/>
        <family val="2"/>
      </rPr>
      <t>-</t>
    </r>
  </si>
  <si>
    <t>Profit from operations</t>
  </si>
  <si>
    <t>Receivables</t>
  </si>
  <si>
    <t>Inventory</t>
  </si>
  <si>
    <t>Payables</t>
  </si>
  <si>
    <t>Other WC items</t>
  </si>
  <si>
    <t>Working capital changes</t>
  </si>
  <si>
    <t>Direct taxes</t>
  </si>
  <si>
    <r>
      <t>Cash from Investing Activity </t>
    </r>
    <r>
      <rPr>
        <sz val="11"/>
        <color rgb="FF665EFD"/>
        <rFont val="Arial"/>
        <family val="2"/>
      </rPr>
      <t>-</t>
    </r>
  </si>
  <si>
    <t>Fixed assets purchased</t>
  </si>
  <si>
    <t>Fixed assets sold</t>
  </si>
  <si>
    <t>Investments purchased</t>
  </si>
  <si>
    <t>Investments sold</t>
  </si>
  <si>
    <t>Interest received</t>
  </si>
  <si>
    <t>Loans to subsidiaries</t>
  </si>
  <si>
    <t>Acquisition of companies</t>
  </si>
  <si>
    <t>Other investing items</t>
  </si>
  <si>
    <r>
      <t>Cash from Financing Activity </t>
    </r>
    <r>
      <rPr>
        <sz val="11"/>
        <color rgb="FF665EFD"/>
        <rFont val="Arial"/>
        <family val="2"/>
      </rPr>
      <t>-</t>
    </r>
  </si>
  <si>
    <t>Proceeds from shares</t>
  </si>
  <si>
    <t>Proceeds from borrowings</t>
  </si>
  <si>
    <t>Repayment of borrowings</t>
  </si>
  <si>
    <t>Interest paid fin</t>
  </si>
  <si>
    <t>Dividends paid</t>
  </si>
  <si>
    <t>Financial liabilities</t>
  </si>
  <si>
    <t>Other financing items</t>
  </si>
  <si>
    <t>Net Cash Flow</t>
  </si>
  <si>
    <t>Sales Growth %</t>
  </si>
  <si>
    <t>Manufacturing Cost %</t>
  </si>
  <si>
    <t>Other Cost %</t>
  </si>
  <si>
    <t>Dividend Payout %</t>
  </si>
  <si>
    <t>TTM</t>
  </si>
  <si>
    <t>Cash Flow Statement of Dabur from 2014 to 2025</t>
  </si>
  <si>
    <t>Balance Sheet of Dabur Ltd from 2014 to 2025</t>
  </si>
  <si>
    <t>Net Profit Margin</t>
  </si>
  <si>
    <t>Material Cost % </t>
  </si>
  <si>
    <t>Debt Analysis</t>
  </si>
  <si>
    <t>Debt to Equity Ratio</t>
  </si>
  <si>
    <r>
      <rPr>
        <b/>
        <u/>
        <sz val="11"/>
        <color theme="1"/>
        <rFont val="Times New Roman"/>
        <family val="1"/>
      </rPr>
      <t>Maintainence Range</t>
    </r>
    <r>
      <rPr>
        <sz val="11"/>
        <color theme="1"/>
        <rFont val="Calibri"/>
        <family val="2"/>
        <scheme val="minor"/>
      </rPr>
      <t xml:space="preserve">
1-2.5</t>
    </r>
  </si>
  <si>
    <t>Interest Coverage ratio</t>
  </si>
  <si>
    <t>Liquidity Analysis</t>
  </si>
  <si>
    <t>Current Ratio</t>
  </si>
  <si>
    <t>Trade receivables </t>
  </si>
  <si>
    <t>Other Assets </t>
  </si>
  <si>
    <t>Fixed Assets </t>
  </si>
  <si>
    <t>Borrowings </t>
  </si>
  <si>
    <t>Sales </t>
  </si>
  <si>
    <t>Expenses </t>
  </si>
  <si>
    <t>Other Income </t>
  </si>
  <si>
    <t>Net Profit </t>
  </si>
  <si>
    <t>Efficiency Analysis</t>
  </si>
  <si>
    <t>Fixed Asset Turnover</t>
  </si>
  <si>
    <t>Yearly Income Statemnet of Dabur</t>
  </si>
  <si>
    <t>Cash from Operating Activity </t>
  </si>
  <si>
    <t>Return on Equity</t>
  </si>
  <si>
    <t>Quick Ratio</t>
  </si>
  <si>
    <t>Operatinf Cashflow</t>
  </si>
  <si>
    <r>
      <t>Cash from Operating Activity </t>
    </r>
    <r>
      <rPr>
        <b/>
        <sz val="11"/>
        <color rgb="FF665EFD"/>
        <rFont val="Arial"/>
        <family val="2"/>
      </rPr>
      <t>-</t>
    </r>
  </si>
  <si>
    <r>
      <t>Cash from Investing Activity </t>
    </r>
    <r>
      <rPr>
        <b/>
        <sz val="11"/>
        <color rgb="FF665EFD"/>
        <rFont val="Arial"/>
        <family val="2"/>
      </rPr>
      <t>-</t>
    </r>
  </si>
  <si>
    <r>
      <t>Cash from Financing Activity </t>
    </r>
    <r>
      <rPr>
        <b/>
        <sz val="11"/>
        <color rgb="FF665EFD"/>
        <rFont val="Arial"/>
        <family val="2"/>
      </rPr>
      <t>-</t>
    </r>
  </si>
  <si>
    <t>Dabur</t>
  </si>
  <si>
    <t>Year</t>
  </si>
  <si>
    <t>Closing Price (INR)</t>
  </si>
  <si>
    <t>Dabur P/E</t>
  </si>
  <si>
    <t>EPS</t>
  </si>
  <si>
    <t xml:space="preserve">Dabur </t>
  </si>
  <si>
    <t>Wellness Sector P/E</t>
  </si>
  <si>
    <t>Marico</t>
  </si>
  <si>
    <t>Marico Share Price</t>
  </si>
  <si>
    <t>Marico P/E</t>
  </si>
  <si>
    <t>Emami Share Price</t>
  </si>
  <si>
    <t>Share Price</t>
  </si>
  <si>
    <t>EPS (₹)</t>
  </si>
  <si>
    <t>Emami P/E</t>
  </si>
  <si>
    <t>Patanjali</t>
  </si>
  <si>
    <t>Patanjali P/E</t>
  </si>
  <si>
    <t>Dabur Average P/E</t>
  </si>
  <si>
    <t>Marico Average P/E</t>
  </si>
  <si>
    <t>Patanjali Average P/E</t>
  </si>
  <si>
    <t>Emami Average P/E</t>
  </si>
  <si>
    <t>Ratio</t>
  </si>
  <si>
    <t>Emami</t>
  </si>
  <si>
    <t>P/E Ratio</t>
  </si>
  <si>
    <t>P/B Ratio</t>
  </si>
  <si>
    <t>ROE (%)</t>
  </si>
  <si>
    <t>Debt/Equity Ratio</t>
  </si>
  <si>
    <t>Net Profit Margin (%)</t>
  </si>
  <si>
    <t>Subsidiaries (Key Entities)</t>
  </si>
  <si>
    <t>Joint Ventures</t>
  </si>
  <si>
    <t>H &amp; B Stores Limited (India)</t>
  </si>
  <si>
    <t>Forum I Aviation Private Limited (India)</t>
  </si>
  <si>
    <t>Badshah Masala Private Limited (India)</t>
  </si>
  <si>
    <t>Dermovia Skin Essentials INC (USA)</t>
  </si>
  <si>
    <t>Dabur International Ltd (UAE)</t>
  </si>
  <si>
    <t>Dabur Egypt Ltd (Egypt)</t>
  </si>
  <si>
    <t>African Consumer Care Limited (Nigeria)</t>
  </si>
  <si>
    <t>Dabur Nepal Pvt Ltd (Nepal)</t>
  </si>
  <si>
    <t>Dabur (UK) Ltd (UK)</t>
  </si>
  <si>
    <t>Dabur Tunisie (Tunisia)</t>
  </si>
  <si>
    <t>Asian Consumer Care (Pvt) Ltd (Bangladesh)</t>
  </si>
  <si>
    <t>Dabur Lanka (Pvt) Ltd (Sri Lanka)</t>
  </si>
  <si>
    <t>Namaste Laboratories LLC (USA)</t>
  </si>
  <si>
    <t>Urban Laboratories International LLC (USA)</t>
  </si>
  <si>
    <t>Healing Hair Laboratories International LLC (USA)</t>
  </si>
  <si>
    <t>Dabur Consumer Care Inc (USA)</t>
  </si>
  <si>
    <t>Dabur South Africa (Pty) Ltd (South Africa)</t>
  </si>
  <si>
    <t>Dabur International FZE (UAE)</t>
  </si>
  <si>
    <t>Weikfield International (UAE) LLC (UAE)</t>
  </si>
  <si>
    <t>RA Pazarlama Limited Sirketi (Turkey)</t>
  </si>
  <si>
    <t>Hobi Kozmetik (Turkey)</t>
  </si>
  <si>
    <t>Zeki Plastik (Turkey)</t>
  </si>
  <si>
    <t>Naturelle LLC (UAE)</t>
  </si>
  <si>
    <t>Dabur Pakistan (Pvt) Ltd (Pakistan)</t>
  </si>
  <si>
    <t>Asian Consumer Care Pakistan (Pvt) Ltd (Pakistan)</t>
  </si>
  <si>
    <t>Dabur Pars (Iran)</t>
  </si>
  <si>
    <t>Dabur Romania SRL (Romania)</t>
  </si>
  <si>
    <t>Excel Investments FZC (UAE)</t>
  </si>
  <si>
    <t>Company</t>
  </si>
  <si>
    <t>Rating</t>
  </si>
  <si>
    <t>Agency</t>
  </si>
  <si>
    <t>Dabur India Ltd</t>
  </si>
  <si>
    <t>CRISIL Ratings</t>
  </si>
  <si>
    <t xml:space="preserve">CRISIL AAA/Stable (Long-term); </t>
  </si>
  <si>
    <t>CRISIL A1+ (Short-term)</t>
  </si>
  <si>
    <t xml:space="preserve"> in Ayurvedic and natural products</t>
  </si>
  <si>
    <t>healthy operating margins, strong liquidity</t>
  </si>
  <si>
    <t xml:space="preserve"> low debt levels, and robust brand portfolio</t>
  </si>
  <si>
    <t xml:space="preserve"> It accounts for resilience amid economic</t>
  </si>
  <si>
    <t>The rating reflects Dabur's leadership,  .</t>
  </si>
  <si>
    <t xml:space="preserve">challenges, with a stable outlook indicating </t>
  </si>
  <si>
    <t xml:space="preserve">  in FMCG sector</t>
  </si>
  <si>
    <t>sustained financial discipline and growth</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</si>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</sst>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22222F"/>
      <name val="Arial"/>
      <family val="2"/>
    </font>
    <font>
      <sz val="11"/>
      <color rgb="FF665EFD"/>
      <name val="Arial"/>
      <family val="2"/>
    </font>
    <font>
      <sz val="11"/>
      <color rgb="FF22222F"/>
      <name val="Arial"/>
      <family val="2"/>
    </font>
    <font>
      <sz val="11"/>
      <color theme="1"/>
      <name val="Arial"/>
      <family val="2"/>
    </font>
    <font>
      <b/>
      <u/>
      <sz val="11"/>
      <color theme="1"/>
      <name val="Times New Roman"/>
      <family val="1"/>
    </font>
    <font>
      <sz val="11"/>
      <color theme="1"/>
      <name val="Calibri"/>
      <family val="1"/>
      <scheme val="minor"/>
    </font>
    <font>
      <b/>
      <sz val="11"/>
      <color rgb="FF22222F"/>
      <name val="Arial"/>
      <family val="2"/>
    </font>
    <font>
      <sz val="12"/>
      <color theme="1"/>
      <name val="Times New Roman"/>
      <family val="1"/>
    </font>
    <font>
      <b/>
      <sz val="11"/>
      <color rgb="FF665EFD"/>
      <name val="Arial"/>
      <family val="2"/>
    </font>
    <font>
      <b/>
      <sz val="11"/>
      <color theme="1"/>
      <name val="Times New Roman"/>
      <family val="1"/>
    </font>
    <font>
      <sz val="11"/>
      <color theme="1"/>
      <name val="Times New Roman"/>
      <family val="1"/>
    </font>
    <font>
      <b/>
      <sz val="12"/>
      <color theme="1"/>
      <name val="Times New Roman"/>
      <family val="1"/>
    </font>
    <font>
      <sz val="12"/>
      <color theme="1"/>
      <name val="Calibri"/>
      <family val="2"/>
      <scheme val="minor"/>
    </font>
    <font>
      <sz val="12"/>
      <color rgb="FF22222F"/>
      <name val="Times New Roman"/>
      <family val="1"/>
    </font>
    <font>
      <sz val="12"/>
      <color rgb="FF22222F"/>
      <name val="Arial"/>
      <family val="2"/>
    </font>
    <font>
      <b/>
      <sz val="12"/>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8F8FC"/>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1" xfId="0" applyBorder="1"/>
    <xf numFmtId="3" fontId="1" fillId="3" borderId="1" xfId="0" applyNumberFormat="1" applyFont="1" applyFill="1" applyBorder="1" applyAlignment="1">
      <alignment horizontal="right" vertical="center" wrapText="1"/>
    </xf>
    <xf numFmtId="0" fontId="0" fillId="2" borderId="1" xfId="0" applyFill="1" applyBorder="1"/>
    <xf numFmtId="0" fontId="1" fillId="2" borderId="1" xfId="0" applyFont="1" applyFill="1" applyBorder="1" applyAlignment="1">
      <alignment horizontal="left" vertical="center" indent="1"/>
    </xf>
    <xf numFmtId="3" fontId="1" fillId="2" borderId="1" xfId="0" applyNumberFormat="1" applyFont="1" applyFill="1" applyBorder="1" applyAlignment="1">
      <alignment horizontal="right" vertical="center" wrapText="1"/>
    </xf>
    <xf numFmtId="9" fontId="1" fillId="3" borderId="1" xfId="0" applyNumberFormat="1" applyFont="1" applyFill="1" applyBorder="1" applyAlignment="1">
      <alignment horizontal="right" vertical="center" wrapText="1"/>
    </xf>
    <xf numFmtId="9" fontId="1" fillId="2" borderId="1" xfId="0" applyNumberFormat="1" applyFont="1" applyFill="1" applyBorder="1" applyAlignment="1">
      <alignment horizontal="right" vertical="center" wrapText="1"/>
    </xf>
    <xf numFmtId="0" fontId="1" fillId="3" borderId="1" xfId="0" applyFont="1" applyFill="1" applyBorder="1" applyAlignment="1">
      <alignment horizontal="left" vertical="center" indent="1"/>
    </xf>
    <xf numFmtId="0" fontId="1" fillId="3"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10" fontId="1" fillId="3" borderId="1" xfId="0" applyNumberFormat="1" applyFont="1" applyFill="1" applyBorder="1" applyAlignment="1">
      <alignment horizontal="right" vertical="center" wrapText="1"/>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indent="1"/>
    </xf>
    <xf numFmtId="3" fontId="3" fillId="3" borderId="1" xfId="0" applyNumberFormat="1" applyFont="1" applyFill="1" applyBorder="1" applyAlignment="1">
      <alignment horizontal="right" vertical="center" wrapText="1"/>
    </xf>
    <xf numFmtId="0" fontId="3" fillId="2" borderId="1" xfId="0" applyFont="1" applyFill="1" applyBorder="1" applyAlignment="1">
      <alignment horizontal="left" vertical="center" indent="1"/>
    </xf>
    <xf numFmtId="3" fontId="3" fillId="2" borderId="1" xfId="0" applyNumberFormat="1" applyFont="1" applyFill="1" applyBorder="1" applyAlignment="1">
      <alignment horizontal="right" vertical="center" wrapText="1"/>
    </xf>
    <xf numFmtId="0" fontId="3" fillId="3" borderId="1" xfId="0" applyFont="1" applyFill="1" applyBorder="1" applyAlignment="1">
      <alignment horizontal="righ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left" vertical="center"/>
    </xf>
    <xf numFmtId="0" fontId="0" fillId="0" borderId="2" xfId="0" applyBorder="1"/>
    <xf numFmtId="10" fontId="1" fillId="2" borderId="1" xfId="0" applyNumberFormat="1" applyFont="1" applyFill="1" applyBorder="1" applyAlignment="1">
      <alignment horizontal="right" vertical="center" wrapText="1"/>
    </xf>
    <xf numFmtId="0" fontId="3" fillId="3" borderId="1" xfId="0" applyFont="1" applyFill="1" applyBorder="1" applyAlignment="1">
      <alignment horizontal="left" vertical="center"/>
    </xf>
    <xf numFmtId="0" fontId="1" fillId="5" borderId="1" xfId="0" applyFont="1" applyFill="1" applyBorder="1" applyAlignment="1">
      <alignment horizontal="left" vertical="center" indent="1"/>
    </xf>
    <xf numFmtId="9" fontId="1" fillId="5" borderId="1" xfId="0" applyNumberFormat="1" applyFont="1" applyFill="1" applyBorder="1" applyAlignment="1">
      <alignment horizontal="right" vertical="center" wrapText="1"/>
    </xf>
    <xf numFmtId="17" fontId="4" fillId="2" borderId="1" xfId="0" applyNumberFormat="1" applyFont="1" applyFill="1" applyBorder="1" applyAlignment="1">
      <alignment horizontal="right" vertical="center" wrapText="1"/>
    </xf>
    <xf numFmtId="0" fontId="0" fillId="5" borderId="1" xfId="0" applyFill="1" applyBorder="1"/>
    <xf numFmtId="0" fontId="7" fillId="3" borderId="1" xfId="0" applyFont="1" applyFill="1" applyBorder="1" applyAlignment="1">
      <alignment horizontal="left" vertical="center" indent="1"/>
    </xf>
    <xf numFmtId="0" fontId="7" fillId="2" borderId="1" xfId="0" applyFont="1" applyFill="1" applyBorder="1" applyAlignment="1">
      <alignment horizontal="left" vertical="center" indent="1"/>
    </xf>
    <xf numFmtId="0" fontId="4" fillId="2" borderId="1" xfId="0" applyFont="1" applyFill="1" applyBorder="1" applyAlignment="1">
      <alignment horizontal="right" vertical="center" wrapText="1"/>
    </xf>
    <xf numFmtId="0" fontId="8" fillId="0" borderId="1" xfId="0" applyFont="1" applyBorder="1"/>
    <xf numFmtId="3" fontId="0" fillId="0" borderId="6" xfId="0" applyNumberFormat="1" applyBorder="1"/>
    <xf numFmtId="0" fontId="7" fillId="3" borderId="1" xfId="0" applyFont="1" applyFill="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xf numFmtId="0" fontId="1" fillId="3" borderId="0" xfId="0" applyFont="1" applyFill="1" applyAlignment="1">
      <alignment horizontal="right" vertical="center" wrapText="1"/>
    </xf>
    <xf numFmtId="0" fontId="12" fillId="0" borderId="1" xfId="0" applyFont="1" applyBorder="1" applyAlignment="1">
      <alignment horizontal="center"/>
    </xf>
    <xf numFmtId="0" fontId="13" fillId="0" borderId="1" xfId="0" applyFont="1" applyBorder="1"/>
    <xf numFmtId="0" fontId="12" fillId="0" borderId="1" xfId="0" applyFont="1" applyBorder="1" applyAlignment="1">
      <alignment horizontal="center" vertical="center" wrapText="1"/>
    </xf>
    <xf numFmtId="0" fontId="8" fillId="0" borderId="1" xfId="0" applyFont="1" applyBorder="1" applyAlignment="1">
      <alignment vertical="center" wrapText="1"/>
    </xf>
    <xf numFmtId="0" fontId="14" fillId="3" borderId="1" xfId="0" applyFont="1" applyFill="1" applyBorder="1" applyAlignment="1">
      <alignment horizontal="right" vertical="center" wrapText="1"/>
    </xf>
    <xf numFmtId="0" fontId="15" fillId="3" borderId="1" xfId="0" applyFont="1" applyFill="1" applyBorder="1" applyAlignment="1">
      <alignment horizontal="right" vertical="center" wrapText="1"/>
    </xf>
    <xf numFmtId="0" fontId="16" fillId="0" borderId="1" xfId="0" applyFont="1" applyBorder="1" applyAlignment="1">
      <alignment horizontal="center" vertical="center" wrapText="1"/>
    </xf>
    <xf numFmtId="0" fontId="13" fillId="0" borderId="1" xfId="0" applyFont="1" applyBorder="1" applyAlignment="1">
      <alignment vertical="center" wrapText="1"/>
    </xf>
    <xf numFmtId="0" fontId="12" fillId="0" borderId="1" xfId="0" applyFont="1" applyBorder="1"/>
    <xf numFmtId="0" fontId="12" fillId="0" borderId="1" xfId="0" applyFont="1" applyBorder="1" applyAlignment="1">
      <alignment vertical="center"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1" xfId="0" applyFill="1" applyBorder="1" applyAlignment="1">
      <alignment horizontal="center"/>
    </xf>
    <xf numFmtId="0" fontId="6" fillId="5" borderId="1" xfId="0" applyFont="1" applyFill="1" applyBorder="1" applyAlignment="1">
      <alignment horizontal="center" wrapText="1"/>
    </xf>
    <xf numFmtId="0" fontId="0" fillId="5" borderId="1"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'Raw Data'!$B$6</c:f>
              <c:strCache>
                <c:ptCount val="1"/>
                <c:pt idx="0">
                  <c:v>Sales Growth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solidFill>
                <a:schemeClr val="tx1">
                  <a:lumMod val="95000"/>
                  <a:lumOff val="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rgbClr val="92D050"/>
                </a:solidFill>
              </a:ln>
              <a:effectLst/>
            </c:spPr>
            <c:trendlineType val="linear"/>
            <c:dispRSqr val="0"/>
            <c:dispEq val="0"/>
          </c:trendline>
          <c:cat>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cat>
          <c:val>
            <c:numRef>
              <c:f>'Raw Data'!$C$6:$O$6</c:f>
              <c:numCache>
                <c:formatCode>0.00%</c:formatCode>
                <c:ptCount val="13"/>
                <c:pt idx="0">
                  <c:v>0.1192</c:v>
                </c:pt>
                <c:pt idx="1">
                  <c:v>0.1152</c:v>
                </c:pt>
                <c:pt idx="2">
                  <c:v>-1.47E-2</c:v>
                </c:pt>
                <c:pt idx="3">
                  <c:v>-9.1999999999999998E-3</c:v>
                </c:pt>
                <c:pt idx="4">
                  <c:v>5.7000000000000002E-2</c:v>
                </c:pt>
                <c:pt idx="5">
                  <c:v>0.12180000000000001</c:v>
                </c:pt>
                <c:pt idx="6">
                  <c:v>5.7999999999999996E-3</c:v>
                </c:pt>
                <c:pt idx="7">
                  <c:v>0.13869999999999999</c:v>
                </c:pt>
                <c:pt idx="8">
                  <c:v>0.13850000000000001</c:v>
                </c:pt>
                <c:pt idx="9">
                  <c:v>6.1699999999999998E-2</c:v>
                </c:pt>
                <c:pt idx="10">
                  <c:v>5.1999999999999998E-2</c:v>
                </c:pt>
                <c:pt idx="11">
                  <c:v>-7.1000000000000004E-3</c:v>
                </c:pt>
              </c:numCache>
            </c:numRef>
          </c:val>
          <c:smooth val="0"/>
          <c:extLst>
            <c:ext xmlns:c16="http://schemas.microsoft.com/office/drawing/2014/chart" uri="{C3380CC4-5D6E-409C-BE32-E72D297353CC}">
              <c16:uniqueId val="{00000000-6734-409D-9058-16F3811A0691}"/>
            </c:ext>
          </c:extLst>
        </c:ser>
        <c:dLbls>
          <c:dLblPos val="r"/>
          <c:showLegendKey val="0"/>
          <c:showVal val="1"/>
          <c:showCatName val="0"/>
          <c:showSerName val="0"/>
          <c:showPercent val="0"/>
          <c:showBubbleSize val="0"/>
        </c:dLbls>
        <c:smooth val="0"/>
        <c:axId val="737240288"/>
        <c:axId val="737230688"/>
      </c:lineChart>
      <c:catAx>
        <c:axId val="737240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230688"/>
        <c:crosses val="autoZero"/>
        <c:auto val="1"/>
        <c:lblAlgn val="ctr"/>
        <c:lblOffset val="100"/>
        <c:noMultiLvlLbl val="0"/>
      </c:catAx>
      <c:valAx>
        <c:axId val="73723068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240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OPM%</a:t>
            </a:r>
          </a:p>
        </c:rich>
      </c:tx>
      <c:overlay val="0"/>
      <c:spPr>
        <a:noFill/>
        <a:ln>
          <a:noFill/>
        </a:ln>
        <a:effectLst/>
      </c:spPr>
      <c:txPr>
        <a:bodyPr rot="0" spcFirstLastPara="1" vertOverflow="ellipsis" vert="horz" wrap="square" anchor="ctr" anchorCtr="1"/>
        <a:lstStyle/>
        <a:p>
          <a:pPr>
            <a:defRPr sz="16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cat>
          <c:val>
            <c:numRef>
              <c:f>'Raw Data'!$C$13:$O$13</c:f>
              <c:numCache>
                <c:formatCode>0%</c:formatCode>
                <c:ptCount val="13"/>
                <c:pt idx="0">
                  <c:v>0.17</c:v>
                </c:pt>
                <c:pt idx="1">
                  <c:v>0.17</c:v>
                </c:pt>
                <c:pt idx="2">
                  <c:v>0.21</c:v>
                </c:pt>
                <c:pt idx="3">
                  <c:v>0.21</c:v>
                </c:pt>
                <c:pt idx="4">
                  <c:v>0.22</c:v>
                </c:pt>
                <c:pt idx="5">
                  <c:v>0.22</c:v>
                </c:pt>
                <c:pt idx="6">
                  <c:v>0.22</c:v>
                </c:pt>
                <c:pt idx="7">
                  <c:v>0.22</c:v>
                </c:pt>
                <c:pt idx="8">
                  <c:v>0.21</c:v>
                </c:pt>
                <c:pt idx="9">
                  <c:v>0.2</c:v>
                </c:pt>
                <c:pt idx="10">
                  <c:v>0.2</c:v>
                </c:pt>
                <c:pt idx="11">
                  <c:v>0.19</c:v>
                </c:pt>
                <c:pt idx="12">
                  <c:v>0.19</c:v>
                </c:pt>
              </c:numCache>
            </c:numRef>
          </c:val>
          <c:extLst>
            <c:ext xmlns:c16="http://schemas.microsoft.com/office/drawing/2014/chart" uri="{C3380CC4-5D6E-409C-BE32-E72D297353CC}">
              <c16:uniqueId val="{00000000-C0DA-4926-9F44-BFA0245E6BD0}"/>
            </c:ext>
          </c:extLst>
        </c:ser>
        <c:dLbls>
          <c:showLegendKey val="0"/>
          <c:showVal val="1"/>
          <c:showCatName val="0"/>
          <c:showSerName val="0"/>
          <c:showPercent val="0"/>
          <c:showBubbleSize val="0"/>
        </c:dLbls>
        <c:gapWidth val="50"/>
        <c:axId val="1585702752"/>
        <c:axId val="1585690752"/>
      </c:barChart>
      <c:catAx>
        <c:axId val="1585702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1585690752"/>
        <c:crosses val="autoZero"/>
        <c:auto val="1"/>
        <c:lblAlgn val="ctr"/>
        <c:lblOffset val="100"/>
        <c:noMultiLvlLbl val="0"/>
      </c:catAx>
      <c:valAx>
        <c:axId val="1585690752"/>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585702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Net Profit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solidFill>
                <a:schemeClr val="tx1"/>
              </a:solidFill>
            </a:ln>
            <a:effectLst>
              <a:outerShdw blurRad="57150" dist="19050" dir="5400000" algn="ctr" rotWithShape="0">
                <a:srgbClr val="000000">
                  <a:alpha val="63000"/>
                </a:srgbClr>
              </a:outerShdw>
            </a:effectLst>
          </c:spPr>
          <c:invertIfNegative val="0"/>
          <c:cat>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cat>
          <c:val>
            <c:numRef>
              <c:f>'Raw Data'!$C$28:$O$28</c:f>
              <c:numCache>
                <c:formatCode>0%</c:formatCode>
                <c:ptCount val="13"/>
                <c:pt idx="0">
                  <c:v>0.13827160493827159</c:v>
                </c:pt>
                <c:pt idx="1">
                  <c:v>0.1407749077490775</c:v>
                </c:pt>
                <c:pt idx="2">
                  <c:v>0.17546816479400748</c:v>
                </c:pt>
                <c:pt idx="3">
                  <c:v>0.18862218862218863</c:v>
                </c:pt>
                <c:pt idx="4">
                  <c:v>0.19170243204577969</c:v>
                </c:pt>
                <c:pt idx="5">
                  <c:v>0.20149848557309102</c:v>
                </c:pt>
                <c:pt idx="6">
                  <c:v>0.18541996830427893</c:v>
                </c:pt>
                <c:pt idx="7">
                  <c:v>0.19234516353514267</c:v>
                </c:pt>
                <c:pt idx="8">
                  <c:v>0.17518337408312959</c:v>
                </c:pt>
                <c:pt idx="9">
                  <c:v>0.15810686319668354</c:v>
                </c:pt>
                <c:pt idx="10">
                  <c:v>0.16517075306479859</c:v>
                </c:pt>
                <c:pt idx="11">
                  <c:v>0.1546687245066696</c:v>
                </c:pt>
                <c:pt idx="12">
                  <c:v>0.15566142255705739</c:v>
                </c:pt>
              </c:numCache>
            </c:numRef>
          </c:val>
          <c:extLst>
            <c:ext xmlns:c16="http://schemas.microsoft.com/office/drawing/2014/chart" uri="{C3380CC4-5D6E-409C-BE32-E72D297353CC}">
              <c16:uniqueId val="{00000000-7A3C-4B17-B19E-B27841D05DCD}"/>
            </c:ext>
          </c:extLst>
        </c:ser>
        <c:dLbls>
          <c:showLegendKey val="0"/>
          <c:showVal val="0"/>
          <c:showCatName val="0"/>
          <c:showSerName val="0"/>
          <c:showPercent val="0"/>
          <c:showBubbleSize val="0"/>
        </c:dLbls>
        <c:gapWidth val="100"/>
        <c:overlap val="-24"/>
        <c:axId val="1585663872"/>
        <c:axId val="1585673472"/>
      </c:barChart>
      <c:catAx>
        <c:axId val="1585663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673472"/>
        <c:crosses val="autoZero"/>
        <c:auto val="1"/>
        <c:lblAlgn val="ctr"/>
        <c:lblOffset val="100"/>
        <c:noMultiLvlLbl val="0"/>
      </c:catAx>
      <c:valAx>
        <c:axId val="15856734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663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Material Cost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cked"/>
        <c:varyColors val="0"/>
        <c:ser>
          <c:idx val="0"/>
          <c:order val="0"/>
          <c:spPr>
            <a:solidFill>
              <a:schemeClr val="accent2"/>
            </a:solidFill>
            <a:ln>
              <a:noFill/>
            </a:ln>
            <a:effectLst>
              <a:innerShdw dist="12700" dir="16200000">
                <a:schemeClr val="lt1">
                  <a:alpha val="75000"/>
                </a:schemeClr>
              </a:inn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'Raw Data'!$C$4:$N$4</c:f>
              <c:numCache>
                <c:formatCode>mmm\-yy</c:formatCode>
                <c:ptCount val="12"/>
                <c:pt idx="0">
                  <c:v>41699</c:v>
                </c:pt>
                <c:pt idx="1">
                  <c:v>42064</c:v>
                </c:pt>
                <c:pt idx="2">
                  <c:v>42430</c:v>
                </c:pt>
                <c:pt idx="3">
                  <c:v>42795</c:v>
                </c:pt>
                <c:pt idx="4">
                  <c:v>43160</c:v>
                </c:pt>
                <c:pt idx="5">
                  <c:v>43525</c:v>
                </c:pt>
                <c:pt idx="6">
                  <c:v>43891</c:v>
                </c:pt>
                <c:pt idx="7">
                  <c:v>44256</c:v>
                </c:pt>
                <c:pt idx="8">
                  <c:v>44621</c:v>
                </c:pt>
                <c:pt idx="9">
                  <c:v>44986</c:v>
                </c:pt>
                <c:pt idx="10">
                  <c:v>45352</c:v>
                </c:pt>
                <c:pt idx="11">
                  <c:v>45717</c:v>
                </c:pt>
              </c:numCache>
            </c:numRef>
          </c:cat>
          <c:val>
            <c:numRef>
              <c:f>'Raw Data'!$C$8:$N$8</c:f>
              <c:numCache>
                <c:formatCode>0.00%</c:formatCode>
                <c:ptCount val="12"/>
                <c:pt idx="0">
                  <c:v>0.3856</c:v>
                </c:pt>
                <c:pt idx="1">
                  <c:v>0.3926</c:v>
                </c:pt>
                <c:pt idx="2">
                  <c:v>0.39829999999999999</c:v>
                </c:pt>
                <c:pt idx="3">
                  <c:v>0.40089999999999998</c:v>
                </c:pt>
                <c:pt idx="4">
                  <c:v>0.3947</c:v>
                </c:pt>
                <c:pt idx="5">
                  <c:v>0.40189999999999998</c:v>
                </c:pt>
                <c:pt idx="6">
                  <c:v>0.3901</c:v>
                </c:pt>
                <c:pt idx="7">
                  <c:v>0.40200000000000002</c:v>
                </c:pt>
                <c:pt idx="8">
                  <c:v>0.41760000000000003</c:v>
                </c:pt>
                <c:pt idx="9">
                  <c:v>0.43440000000000001</c:v>
                </c:pt>
                <c:pt idx="10">
                  <c:v>0.42099999999999999</c:v>
                </c:pt>
                <c:pt idx="11">
                  <c:v>0.43099999999999999</c:v>
                </c:pt>
              </c:numCache>
            </c:numRef>
          </c:val>
          <c:extLst>
            <c:ext xmlns:c16="http://schemas.microsoft.com/office/drawing/2014/chart" uri="{C3380CC4-5D6E-409C-BE32-E72D297353CC}">
              <c16:uniqueId val="{00000000-73EA-42EA-A930-DBEECE4EFAC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585691712"/>
        <c:axId val="1585696512"/>
      </c:areaChart>
      <c:dateAx>
        <c:axId val="1585691712"/>
        <c:scaling>
          <c:orientation val="minMax"/>
        </c:scaling>
        <c:delete val="0"/>
        <c:axPos val="b"/>
        <c:numFmt formatCode="mmm\-yy"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85696512"/>
        <c:crosses val="autoZero"/>
        <c:auto val="1"/>
        <c:lblOffset val="100"/>
        <c:baseTimeUnit val="years"/>
      </c:dateAx>
      <c:valAx>
        <c:axId val="15856965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5691712"/>
        <c:crosses val="autoZero"/>
        <c:crossBetween val="midCat"/>
      </c:valAx>
      <c:dTable>
        <c:showHorzBorder val="1"/>
        <c:showVertBorder val="1"/>
        <c:showOutline val="1"/>
        <c:showKeys val="0"/>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a:t>
            </a:r>
            <a:r>
              <a:rPr lang="en-IN" baseline="0"/>
              <a:t> Cost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cat>
          <c:val>
            <c:numRef>
              <c:f>'Raw Data'!$C$10:$O$10</c:f>
              <c:numCache>
                <c:formatCode>0.00%</c:formatCode>
                <c:ptCount val="13"/>
                <c:pt idx="0">
                  <c:v>7.0800000000000002E-2</c:v>
                </c:pt>
                <c:pt idx="1">
                  <c:v>7.2599999999999998E-2</c:v>
                </c:pt>
                <c:pt idx="2">
                  <c:v>8.09E-2</c:v>
                </c:pt>
                <c:pt idx="3">
                  <c:v>8.0500000000000002E-2</c:v>
                </c:pt>
                <c:pt idx="4">
                  <c:v>8.2600000000000007E-2</c:v>
                </c:pt>
                <c:pt idx="5">
                  <c:v>9.1300000000000006E-2</c:v>
                </c:pt>
                <c:pt idx="6">
                  <c:v>9.1899999999999996E-2</c:v>
                </c:pt>
                <c:pt idx="7">
                  <c:v>9.1499999999999998E-2</c:v>
                </c:pt>
                <c:pt idx="8">
                  <c:v>8.3199999999999996E-2</c:v>
                </c:pt>
                <c:pt idx="9">
                  <c:v>8.3799999999999999E-2</c:v>
                </c:pt>
                <c:pt idx="10">
                  <c:v>8.5800000000000001E-2</c:v>
                </c:pt>
                <c:pt idx="11">
                  <c:v>8.5800000000000001E-2</c:v>
                </c:pt>
              </c:numCache>
            </c:numRef>
          </c:val>
          <c:smooth val="0"/>
          <c:extLst>
            <c:ext xmlns:c16="http://schemas.microsoft.com/office/drawing/2014/chart" uri="{C3380CC4-5D6E-409C-BE32-E72D297353CC}">
              <c16:uniqueId val="{00000000-998A-406B-B5DF-FC2DEF9FC9D8}"/>
            </c:ext>
          </c:extLst>
        </c:ser>
        <c:dLbls>
          <c:dLblPos val="t"/>
          <c:showLegendKey val="0"/>
          <c:showVal val="1"/>
          <c:showCatName val="0"/>
          <c:showSerName val="0"/>
          <c:showPercent val="0"/>
          <c:showBubbleSize val="0"/>
        </c:dLbls>
        <c:smooth val="0"/>
        <c:axId val="1585684512"/>
        <c:axId val="1585684992"/>
      </c:lineChart>
      <c:catAx>
        <c:axId val="1585684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684992"/>
        <c:crosses val="autoZero"/>
        <c:auto val="1"/>
        <c:lblAlgn val="ctr"/>
        <c:lblOffset val="100"/>
        <c:noMultiLvlLbl val="0"/>
      </c:catAx>
      <c:valAx>
        <c:axId val="15856849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6845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Other cost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tx1"/>
              </a:solidFill>
            </a:ln>
            <a:effectLst>
              <a:glow rad="139700">
                <a:schemeClr val="accent1">
                  <a:satMod val="175000"/>
                  <a:alpha val="14000"/>
                </a:schemeClr>
              </a:glow>
            </a:effectLst>
          </c:spPr>
          <c:marker>
            <c:symbol val="circle"/>
            <c:size val="3"/>
            <c:spPr>
              <a:solidFill>
                <a:schemeClr val="accent1">
                  <a:lumMod val="60000"/>
                  <a:lumOff val="40000"/>
                </a:schemeClr>
              </a:solidFill>
              <a:ln>
                <a:solidFill>
                  <a:schemeClr val="tx1"/>
                </a:solidFill>
              </a:ln>
              <a:effectLst>
                <a:glow rad="63500">
                  <a:schemeClr val="accent1">
                    <a:satMod val="175000"/>
                    <a:alpha val="25000"/>
                  </a:schemeClr>
                </a:glow>
              </a:effectLst>
            </c:spPr>
          </c:marke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xVal>
          <c:yVal>
            <c:numRef>
              <c:f>'Raw Data'!$C$11:$O$11</c:f>
              <c:numCache>
                <c:formatCode>0.00%</c:formatCode>
                <c:ptCount val="13"/>
                <c:pt idx="0">
                  <c:v>0.20979999999999999</c:v>
                </c:pt>
                <c:pt idx="1">
                  <c:v>0.21249999999999999</c:v>
                </c:pt>
                <c:pt idx="2">
                  <c:v>0.1721</c:v>
                </c:pt>
                <c:pt idx="3">
                  <c:v>0.1603</c:v>
                </c:pt>
                <c:pt idx="4">
                  <c:v>0.15659999999999999</c:v>
                </c:pt>
                <c:pt idx="5">
                  <c:v>0.15040000000000001</c:v>
                </c:pt>
                <c:pt idx="6">
                  <c:v>0.15290000000000001</c:v>
                </c:pt>
                <c:pt idx="7">
                  <c:v>0.15709999999999999</c:v>
                </c:pt>
                <c:pt idx="8">
                  <c:v>0.1484</c:v>
                </c:pt>
                <c:pt idx="9">
                  <c:v>0.1371</c:v>
                </c:pt>
                <c:pt idx="10">
                  <c:v>0.15029999999999999</c:v>
                </c:pt>
                <c:pt idx="11">
                  <c:v>0.15570000000000001</c:v>
                </c:pt>
              </c:numCache>
            </c:numRef>
          </c:yVal>
          <c:smooth val="1"/>
          <c:extLst>
            <c:ext xmlns:c16="http://schemas.microsoft.com/office/drawing/2014/chart" uri="{C3380CC4-5D6E-409C-BE32-E72D297353CC}">
              <c16:uniqueId val="{00000000-5D28-433E-995E-920F4AB0ADFE}"/>
            </c:ext>
          </c:extLst>
        </c:ser>
        <c:dLbls>
          <c:dLblPos val="b"/>
          <c:showLegendKey val="0"/>
          <c:showVal val="1"/>
          <c:showCatName val="0"/>
          <c:showSerName val="0"/>
          <c:showPercent val="0"/>
          <c:showBubbleSize val="0"/>
        </c:dLbls>
        <c:axId val="737255168"/>
        <c:axId val="737257088"/>
      </c:scatterChart>
      <c:valAx>
        <c:axId val="737255168"/>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257088"/>
        <c:crosses val="autoZero"/>
        <c:crossBetween val="midCat"/>
      </c:valAx>
      <c:valAx>
        <c:axId val="7372570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255168"/>
        <c:crosses val="autoZero"/>
        <c:crossBetween val="midCat"/>
      </c:valAx>
      <c:spPr>
        <a:solidFill>
          <a:schemeClr val="accent2"/>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EPS Tracking</a:t>
            </a:r>
          </a:p>
        </c:rich>
      </c:tx>
      <c:overlay val="0"/>
      <c:spPr>
        <a:noFill/>
        <a:ln>
          <a:noFill/>
        </a:ln>
        <a:effectLst/>
      </c:spPr>
      <c:txPr>
        <a:bodyPr rot="0" spcFirstLastPara="1" vertOverflow="ellipsis" vert="horz" wrap="square" anchor="ctr" anchorCtr="1"/>
        <a:lstStyle/>
        <a:p>
          <a:pPr>
            <a:defRPr sz="16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'Raw Data'!$C$4:$O$4</c:f>
              <c:strCache>
                <c:ptCount val="13"/>
                <c:pt idx="0">
                  <c:v>Mar-14</c:v>
                </c:pt>
                <c:pt idx="1">
                  <c:v>Mar-15</c:v>
                </c:pt>
                <c:pt idx="2">
                  <c:v>Mar-16</c:v>
                </c:pt>
                <c:pt idx="3">
                  <c:v>Mar-17</c:v>
                </c:pt>
                <c:pt idx="4">
                  <c:v>Mar-18</c:v>
                </c:pt>
                <c:pt idx="5">
                  <c:v>Mar-19</c:v>
                </c:pt>
                <c:pt idx="6">
                  <c:v>Mar-20</c:v>
                </c:pt>
                <c:pt idx="7">
                  <c:v>Mar-21</c:v>
                </c:pt>
                <c:pt idx="8">
                  <c:v>Mar-22</c:v>
                </c:pt>
                <c:pt idx="9">
                  <c:v>Mar-23</c:v>
                </c:pt>
                <c:pt idx="10">
                  <c:v>Mar-24</c:v>
                </c:pt>
                <c:pt idx="11">
                  <c:v>Mar-25</c:v>
                </c:pt>
                <c:pt idx="12">
                  <c:v>TTM</c:v>
                </c:pt>
              </c:strCache>
            </c:strRef>
          </c:cat>
          <c:val>
            <c:numRef>
              <c:f>'Raw Data'!$C$26:$O$26</c:f>
              <c:numCache>
                <c:formatCode>General</c:formatCode>
                <c:ptCount val="13"/>
                <c:pt idx="0">
                  <c:v>3.85</c:v>
                </c:pt>
                <c:pt idx="1">
                  <c:v>4.34</c:v>
                </c:pt>
                <c:pt idx="2">
                  <c:v>5.33</c:v>
                </c:pt>
                <c:pt idx="3">
                  <c:v>5.67</c:v>
                </c:pt>
                <c:pt idx="4">
                  <c:v>6.09</c:v>
                </c:pt>
                <c:pt idx="5">
                  <c:v>7.16</c:v>
                </c:pt>
                <c:pt idx="6">
                  <c:v>6.62</c:v>
                </c:pt>
                <c:pt idx="7">
                  <c:v>7.82</c:v>
                </c:pt>
                <c:pt idx="8">
                  <c:v>8.11</c:v>
                </c:pt>
                <c:pt idx="9">
                  <c:v>7.75</c:v>
                </c:pt>
                <c:pt idx="10">
                  <c:v>8.52</c:v>
                </c:pt>
                <c:pt idx="11">
                  <c:v>7.92</c:v>
                </c:pt>
                <c:pt idx="12">
                  <c:v>7.93</c:v>
                </c:pt>
              </c:numCache>
            </c:numRef>
          </c:val>
          <c:smooth val="0"/>
          <c:extLst>
            <c:ext xmlns:c16="http://schemas.microsoft.com/office/drawing/2014/chart" uri="{C3380CC4-5D6E-409C-BE32-E72D297353CC}">
              <c16:uniqueId val="{00000000-2583-4734-B296-7928AAE9FDB7}"/>
            </c:ext>
          </c:extLst>
        </c:ser>
        <c:dLbls>
          <c:showLegendKey val="0"/>
          <c:showVal val="1"/>
          <c:showCatName val="0"/>
          <c:showSerName val="0"/>
          <c:showPercent val="0"/>
          <c:showBubbleSize val="0"/>
        </c:dLbls>
        <c:smooth val="0"/>
        <c:axId val="773036688"/>
        <c:axId val="773038128"/>
      </c:lineChart>
      <c:catAx>
        <c:axId val="77303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773038128"/>
        <c:crosses val="autoZero"/>
        <c:auto val="1"/>
        <c:lblAlgn val="ctr"/>
        <c:lblOffset val="100"/>
        <c:noMultiLvlLbl val="0"/>
      </c:catAx>
      <c:valAx>
        <c:axId val="77303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77303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Analysing CFOA against Net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'Cash Flow Statement Analysis'!$D$4</c:f>
              <c:strCache>
                <c:ptCount val="1"/>
                <c:pt idx="0">
                  <c:v>Cash from Operating Activity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'Cash Flow Statement Analysis'!$E$3:$P$3</c:f>
              <c:numCache>
                <c:formatCode>mmm\-yy</c:formatCode>
                <c:ptCount val="12"/>
                <c:pt idx="0">
                  <c:v>41699</c:v>
                </c:pt>
                <c:pt idx="1">
                  <c:v>42064</c:v>
                </c:pt>
                <c:pt idx="2">
                  <c:v>42430</c:v>
                </c:pt>
                <c:pt idx="3">
                  <c:v>42795</c:v>
                </c:pt>
                <c:pt idx="4">
                  <c:v>43160</c:v>
                </c:pt>
                <c:pt idx="5">
                  <c:v>43525</c:v>
                </c:pt>
                <c:pt idx="6">
                  <c:v>43891</c:v>
                </c:pt>
                <c:pt idx="7">
                  <c:v>44256</c:v>
                </c:pt>
                <c:pt idx="8">
                  <c:v>44621</c:v>
                </c:pt>
                <c:pt idx="9">
                  <c:v>44986</c:v>
                </c:pt>
                <c:pt idx="10">
                  <c:v>45352</c:v>
                </c:pt>
                <c:pt idx="11">
                  <c:v>45717</c:v>
                </c:pt>
              </c:numCache>
            </c:numRef>
          </c:cat>
          <c:val>
            <c:numRef>
              <c:f>'Cash Flow Statement Analysis'!$E$4:$P$4</c:f>
              <c:numCache>
                <c:formatCode>General</c:formatCode>
                <c:ptCount val="12"/>
                <c:pt idx="0">
                  <c:v>712</c:v>
                </c:pt>
                <c:pt idx="1">
                  <c:v>839</c:v>
                </c:pt>
                <c:pt idx="2">
                  <c:v>960</c:v>
                </c:pt>
                <c:pt idx="3">
                  <c:v>927</c:v>
                </c:pt>
                <c:pt idx="4">
                  <c:v>816</c:v>
                </c:pt>
                <c:pt idx="5" formatCode="#,##0">
                  <c:v>1124</c:v>
                </c:pt>
                <c:pt idx="6" formatCode="#,##0">
                  <c:v>1155</c:v>
                </c:pt>
                <c:pt idx="7" formatCode="#,##0">
                  <c:v>1704</c:v>
                </c:pt>
                <c:pt idx="8" formatCode="#,##0">
                  <c:v>1320</c:v>
                </c:pt>
                <c:pt idx="9" formatCode="#,##0">
                  <c:v>1562</c:v>
                </c:pt>
                <c:pt idx="10" formatCode="#,##0">
                  <c:v>1653</c:v>
                </c:pt>
                <c:pt idx="11" formatCode="#,##0">
                  <c:v>1623</c:v>
                </c:pt>
              </c:numCache>
            </c:numRef>
          </c:val>
          <c:smooth val="0"/>
          <c:extLst>
            <c:ext xmlns:c16="http://schemas.microsoft.com/office/drawing/2014/chart" uri="{C3380CC4-5D6E-409C-BE32-E72D297353CC}">
              <c16:uniqueId val="{00000000-A1D4-4084-862A-2549DD9FAA0F}"/>
            </c:ext>
          </c:extLst>
        </c:ser>
        <c:ser>
          <c:idx val="1"/>
          <c:order val="1"/>
          <c:tx>
            <c:strRef>
              <c:f>'Cash Flow Statement Analysis'!$D$5</c:f>
              <c:strCache>
                <c:ptCount val="1"/>
                <c:pt idx="0">
                  <c:v>Net 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'Cash Flow Statement Analysis'!$E$3:$P$3</c:f>
              <c:numCache>
                <c:formatCode>mmm\-yy</c:formatCode>
                <c:ptCount val="12"/>
                <c:pt idx="0">
                  <c:v>41699</c:v>
                </c:pt>
                <c:pt idx="1">
                  <c:v>42064</c:v>
                </c:pt>
                <c:pt idx="2">
                  <c:v>42430</c:v>
                </c:pt>
                <c:pt idx="3">
                  <c:v>42795</c:v>
                </c:pt>
                <c:pt idx="4">
                  <c:v>43160</c:v>
                </c:pt>
                <c:pt idx="5">
                  <c:v>43525</c:v>
                </c:pt>
                <c:pt idx="6">
                  <c:v>43891</c:v>
                </c:pt>
                <c:pt idx="7">
                  <c:v>44256</c:v>
                </c:pt>
                <c:pt idx="8">
                  <c:v>44621</c:v>
                </c:pt>
                <c:pt idx="9">
                  <c:v>44986</c:v>
                </c:pt>
                <c:pt idx="10">
                  <c:v>45352</c:v>
                </c:pt>
                <c:pt idx="11">
                  <c:v>45717</c:v>
                </c:pt>
              </c:numCache>
            </c:numRef>
          </c:cat>
          <c:val>
            <c:numRef>
              <c:f>'Cash Flow Statement Analysis'!$E$5:$P$5</c:f>
              <c:numCache>
                <c:formatCode>General</c:formatCode>
                <c:ptCount val="12"/>
                <c:pt idx="0">
                  <c:v>672</c:v>
                </c:pt>
                <c:pt idx="1">
                  <c:v>763</c:v>
                </c:pt>
                <c:pt idx="2">
                  <c:v>937</c:v>
                </c:pt>
                <c:pt idx="3">
                  <c:v>998</c:v>
                </c:pt>
                <c:pt idx="4" formatCode="#,##0">
                  <c:v>1072</c:v>
                </c:pt>
                <c:pt idx="5" formatCode="#,##0">
                  <c:v>1264</c:v>
                </c:pt>
                <c:pt idx="6" formatCode="#,##0">
                  <c:v>1170</c:v>
                </c:pt>
                <c:pt idx="7" formatCode="#,##0">
                  <c:v>1382</c:v>
                </c:pt>
                <c:pt idx="8" formatCode="#,##0">
                  <c:v>1433</c:v>
                </c:pt>
                <c:pt idx="9" formatCode="#,##0">
                  <c:v>1373</c:v>
                </c:pt>
                <c:pt idx="10" formatCode="#,##0">
                  <c:v>1509</c:v>
                </c:pt>
                <c:pt idx="11" formatCode="#,##0">
                  <c:v>1403</c:v>
                </c:pt>
              </c:numCache>
            </c:numRef>
          </c:val>
          <c:smooth val="0"/>
          <c:extLst>
            <c:ext xmlns:c16="http://schemas.microsoft.com/office/drawing/2014/chart" uri="{C3380CC4-5D6E-409C-BE32-E72D297353CC}">
              <c16:uniqueId val="{00000001-A1D4-4084-862A-2549DD9FAA0F}"/>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783961855"/>
        <c:axId val="1783959455"/>
      </c:lineChart>
      <c:dateAx>
        <c:axId val="1783961855"/>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959455"/>
        <c:crosses val="autoZero"/>
        <c:auto val="1"/>
        <c:lblOffset val="100"/>
        <c:baseTimeUnit val="years"/>
      </c:dateAx>
      <c:valAx>
        <c:axId val="1783959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96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CFOA</a:t>
            </a:r>
            <a:r>
              <a:rPr lang="en-IN" baseline="0"/>
              <a:t> vs CFFA vs CFIA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clustered"/>
        <c:varyColors val="0"/>
        <c:ser>
          <c:idx val="0"/>
          <c:order val="0"/>
          <c:tx>
            <c:strRef>
              <c:f>'Cash Flow Statement Analysis'!$D$23</c:f>
              <c:strCache>
                <c:ptCount val="1"/>
                <c:pt idx="0">
                  <c:v>Cash from Operating Activity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'Cash Flow Statement Analysis'!$E$23:$P$23</c:f>
              <c:numCache>
                <c:formatCode>General</c:formatCode>
                <c:ptCount val="12"/>
                <c:pt idx="0">
                  <c:v>712</c:v>
                </c:pt>
                <c:pt idx="1">
                  <c:v>839</c:v>
                </c:pt>
                <c:pt idx="2">
                  <c:v>960</c:v>
                </c:pt>
                <c:pt idx="3">
                  <c:v>927</c:v>
                </c:pt>
                <c:pt idx="4">
                  <c:v>816</c:v>
                </c:pt>
                <c:pt idx="5" formatCode="#,##0">
                  <c:v>1124</c:v>
                </c:pt>
                <c:pt idx="6" formatCode="#,##0">
                  <c:v>1155</c:v>
                </c:pt>
                <c:pt idx="7" formatCode="#,##0">
                  <c:v>1704</c:v>
                </c:pt>
                <c:pt idx="8" formatCode="#,##0">
                  <c:v>1320</c:v>
                </c:pt>
                <c:pt idx="9" formatCode="#,##0">
                  <c:v>1562</c:v>
                </c:pt>
                <c:pt idx="10" formatCode="#,##0">
                  <c:v>1653</c:v>
                </c:pt>
                <c:pt idx="11" formatCode="#,##0">
                  <c:v>1623</c:v>
                </c:pt>
              </c:numCache>
            </c:numRef>
          </c:val>
          <c:extLst>
            <c:ext xmlns:c16="http://schemas.microsoft.com/office/drawing/2014/chart" uri="{C3380CC4-5D6E-409C-BE32-E72D297353CC}">
              <c16:uniqueId val="{00000000-86AC-4BA1-B948-08E470BDBEC3}"/>
            </c:ext>
          </c:extLst>
        </c:ser>
        <c:ser>
          <c:idx val="1"/>
          <c:order val="1"/>
          <c:tx>
            <c:strRef>
              <c:f>'Cash Flow Statement Analysis'!$D$24</c:f>
              <c:strCache>
                <c:ptCount val="1"/>
                <c:pt idx="0">
                  <c:v>Cash from Investing Activity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'Cash Flow Statement Analysis'!$E$24:$P$24</c:f>
              <c:numCache>
                <c:formatCode>General</c:formatCode>
                <c:ptCount val="12"/>
                <c:pt idx="0">
                  <c:v>-98</c:v>
                </c:pt>
                <c:pt idx="1">
                  <c:v>-613</c:v>
                </c:pt>
                <c:pt idx="2">
                  <c:v>-494</c:v>
                </c:pt>
                <c:pt idx="3">
                  <c:v>-679</c:v>
                </c:pt>
                <c:pt idx="4">
                  <c:v>-261</c:v>
                </c:pt>
                <c:pt idx="5">
                  <c:v>418</c:v>
                </c:pt>
                <c:pt idx="6">
                  <c:v>-330</c:v>
                </c:pt>
                <c:pt idx="7" formatCode="#,##0">
                  <c:v>-1120</c:v>
                </c:pt>
                <c:pt idx="8">
                  <c:v>-682</c:v>
                </c:pt>
                <c:pt idx="9">
                  <c:v>-617</c:v>
                </c:pt>
                <c:pt idx="10">
                  <c:v>-736</c:v>
                </c:pt>
                <c:pt idx="11">
                  <c:v>-99</c:v>
                </c:pt>
              </c:numCache>
            </c:numRef>
          </c:val>
          <c:extLst>
            <c:ext xmlns:c16="http://schemas.microsoft.com/office/drawing/2014/chart" uri="{C3380CC4-5D6E-409C-BE32-E72D297353CC}">
              <c16:uniqueId val="{00000001-86AC-4BA1-B948-08E470BDBEC3}"/>
            </c:ext>
          </c:extLst>
        </c:ser>
        <c:ser>
          <c:idx val="2"/>
          <c:order val="2"/>
          <c:tx>
            <c:strRef>
              <c:f>'Cash Flow Statement Analysis'!$D$25</c:f>
              <c:strCache>
                <c:ptCount val="1"/>
                <c:pt idx="0">
                  <c:v>Cash from Financing Activity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'Cash Flow Statement Analysis'!$E$25:$P$25</c:f>
              <c:numCache>
                <c:formatCode>General</c:formatCode>
                <c:ptCount val="12"/>
                <c:pt idx="0">
                  <c:v>-535</c:v>
                </c:pt>
                <c:pt idx="1">
                  <c:v>-337</c:v>
                </c:pt>
                <c:pt idx="2">
                  <c:v>-455</c:v>
                </c:pt>
                <c:pt idx="3">
                  <c:v>-274</c:v>
                </c:pt>
                <c:pt idx="4">
                  <c:v>-496</c:v>
                </c:pt>
                <c:pt idx="5" formatCode="#,##0">
                  <c:v>-1619</c:v>
                </c:pt>
                <c:pt idx="6">
                  <c:v>-826</c:v>
                </c:pt>
                <c:pt idx="7">
                  <c:v>-555</c:v>
                </c:pt>
                <c:pt idx="8">
                  <c:v>-635</c:v>
                </c:pt>
                <c:pt idx="9">
                  <c:v>-940</c:v>
                </c:pt>
                <c:pt idx="10">
                  <c:v>-922</c:v>
                </c:pt>
                <c:pt idx="11" formatCode="#,##0">
                  <c:v>-1511</c:v>
                </c:pt>
              </c:numCache>
            </c:numRef>
          </c:val>
          <c:extLst>
            <c:ext xmlns:c16="http://schemas.microsoft.com/office/drawing/2014/chart" uri="{C3380CC4-5D6E-409C-BE32-E72D297353CC}">
              <c16:uniqueId val="{00000002-86AC-4BA1-B948-08E470BDBEC3}"/>
            </c:ext>
          </c:extLst>
        </c:ser>
        <c:dLbls>
          <c:showLegendKey val="0"/>
          <c:showVal val="0"/>
          <c:showCatName val="0"/>
          <c:showSerName val="0"/>
          <c:showPercent val="0"/>
          <c:showBubbleSize val="0"/>
        </c:dLbls>
        <c:gapWidth val="115"/>
        <c:overlap val="-20"/>
        <c:axId val="1783967135"/>
        <c:axId val="1783969055"/>
      </c:barChart>
      <c:catAx>
        <c:axId val="17839671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969055"/>
        <c:crosses val="autoZero"/>
        <c:auto val="1"/>
        <c:lblAlgn val="ctr"/>
        <c:lblOffset val="100"/>
        <c:noMultiLvlLbl val="0"/>
      </c:catAx>
      <c:valAx>
        <c:axId val="17839690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967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276224</xdr:colOff>
      <xdr:row>0</xdr:row>
      <xdr:rowOff>146050</xdr:rowOff>
    </xdr:from>
    <xdr:to>
      <xdr:col>12</xdr:col>
      <xdr:colOff>69850</xdr:colOff>
      <xdr:row>19</xdr:row>
      <xdr:rowOff>12700</xdr:rowOff>
    </xdr:to>
    <xdr:graphicFrame macro="">
      <xdr:nvGraphicFramePr>
        <xdr:cNvPr id="4" name="Chart 3">
          <a:extLst>
            <a:ext uri="{FF2B5EF4-FFF2-40B4-BE49-F238E27FC236}">
              <a16:creationId xmlns:a16="http://schemas.microsoft.com/office/drawing/2014/main" id="{189B7A77-4960-9322-AE62-9BC34FA28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231774</xdr:colOff>
      <xdr:row>0</xdr:row>
      <xdr:rowOff>139700</xdr:rowOff>
    </xdr:from>
    <xdr:to>
      <xdr:col>21</xdr:col>
      <xdr:colOff>10762</xdr:colOff>
      <xdr:row>19</xdr:row>
      <xdr:rowOff>0</xdr:rowOff>
    </xdr:to>
    <xdr:graphicFrame macro="">
      <xdr:nvGraphicFramePr>
        <xdr:cNvPr id="5" name="Chart 6">
          <a:extLst>
            <a:ext uri="{FF2B5EF4-FFF2-40B4-BE49-F238E27FC236}">
              <a16:creationId xmlns:a16="http://schemas.microsoft.com/office/drawing/2014/main" id="{5625A8A1-3532-84DC-A5D2-C8F3DBB8C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194320</xdr:colOff>
      <xdr:row>0</xdr:row>
      <xdr:rowOff>117205</xdr:rowOff>
    </xdr:from>
    <xdr:to>
      <xdr:col>31</xdr:col>
      <xdr:colOff>333643</xdr:colOff>
      <xdr:row>19</xdr:row>
      <xdr:rowOff>0</xdr:rowOff>
    </xdr:to>
    <xdr:graphicFrame macro="">
      <xdr:nvGraphicFramePr>
        <xdr:cNvPr id="6" name="Chart 7">
          <a:extLst>
            <a:ext uri="{FF2B5EF4-FFF2-40B4-BE49-F238E27FC236}">
              <a16:creationId xmlns:a16="http://schemas.microsoft.com/office/drawing/2014/main" id="{DC0ACCFC-DAC5-CA49-C0D3-1360151C6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403175</xdr:colOff>
      <xdr:row>20</xdr:row>
      <xdr:rowOff>110872</xdr:rowOff>
    </xdr:from>
    <xdr:to>
      <xdr:col>11</xdr:col>
      <xdr:colOff>251984</xdr:colOff>
      <xdr:row>25</xdr:row>
      <xdr:rowOff>161269</xdr:rowOff>
    </xdr:to>
    <xdr:sp macro="" textlink="">
      <xdr:nvSpPr>
        <xdr:cNvPr id="7" name="Left Brace 6">
          <a:extLst>
            <a:ext uri="{FF2B5EF4-FFF2-40B4-BE49-F238E27FC236}">
              <a16:creationId xmlns:a16="http://schemas.microsoft.com/office/drawing/2014/main" id="{D57243EB-C256-D373-75AC-FF556B7B0340}"/>
            </a:ext>
          </a:extLst>
        </xdr:cNvPr>
        <xdr:cNvSpPr/>
      </xdr:nvSpPr>
      <xdr:spPr>
        <a:xfrm rot="16200000">
          <a:off x="3175000" y="967618"/>
          <a:ext cx="957540" cy="6501190"/>
        </a:xfrm>
        <a:prstGeom prst="leftBrace">
          <a:avLst/>
        </a:prstGeom>
        <a:ln w="76200">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575734</xdr:colOff>
      <xdr:row>20</xdr:row>
      <xdr:rowOff>142320</xdr:rowOff>
    </xdr:from>
    <xdr:to>
      <xdr:col>31</xdr:col>
      <xdr:colOff>120952</xdr:colOff>
      <xdr:row>26</xdr:row>
      <xdr:rowOff>11288</xdr:rowOff>
    </xdr:to>
    <xdr:sp macro="" textlink="">
      <xdr:nvSpPr>
        <xdr:cNvPr id="8" name="Left Brace 7">
          <a:extLst>
            <a:ext uri="{FF2B5EF4-FFF2-40B4-BE49-F238E27FC236}">
              <a16:creationId xmlns:a16="http://schemas.microsoft.com/office/drawing/2014/main" id="{F9B81B11-1E82-4820-9AD8-46EC425B1C63}"/>
            </a:ext>
          </a:extLst>
        </xdr:cNvPr>
        <xdr:cNvSpPr/>
      </xdr:nvSpPr>
      <xdr:spPr>
        <a:xfrm rot="16200000">
          <a:off x="12871954" y="-1268186"/>
          <a:ext cx="957540" cy="11035694"/>
        </a:xfrm>
        <a:prstGeom prst="leftBrace">
          <a:avLst/>
        </a:prstGeom>
        <a:ln w="762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228849</xdr:colOff>
      <xdr:row>52</xdr:row>
      <xdr:rowOff>89307</xdr:rowOff>
    </xdr:from>
    <xdr:to>
      <xdr:col>12</xdr:col>
      <xdr:colOff>114624</xdr:colOff>
      <xdr:row>75</xdr:row>
      <xdr:rowOff>45004</xdr:rowOff>
    </xdr:to>
    <xdr:graphicFrame macro="">
      <xdr:nvGraphicFramePr>
        <xdr:cNvPr id="9" name="Chart 8">
          <a:extLst>
            <a:ext uri="{FF2B5EF4-FFF2-40B4-BE49-F238E27FC236}">
              <a16:creationId xmlns:a16="http://schemas.microsoft.com/office/drawing/2014/main" id="{F50A30DA-4AE4-CA7B-9B23-784CE6C3B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232681</xdr:colOff>
      <xdr:row>52</xdr:row>
      <xdr:rowOff>91015</xdr:rowOff>
    </xdr:from>
    <xdr:to>
      <xdr:col>25</xdr:col>
      <xdr:colOff>45356</xdr:colOff>
      <xdr:row>75</xdr:row>
      <xdr:rowOff>10582</xdr:rowOff>
    </xdr:to>
    <xdr:graphicFrame macro="">
      <xdr:nvGraphicFramePr>
        <xdr:cNvPr id="10" name="Chart 9">
          <a:extLst>
            <a:ext uri="{FF2B5EF4-FFF2-40B4-BE49-F238E27FC236}">
              <a16:creationId xmlns:a16="http://schemas.microsoft.com/office/drawing/2014/main" id="{61631490-FD95-8F8E-CE1D-80F7B8351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253847</xdr:colOff>
      <xdr:row>52</xdr:row>
      <xdr:rowOff>19955</xdr:rowOff>
    </xdr:from>
    <xdr:to>
      <xdr:col>35</xdr:col>
      <xdr:colOff>257023</xdr:colOff>
      <xdr:row>74</xdr:row>
      <xdr:rowOff>3023</xdr:rowOff>
    </xdr:to>
    <xdr:graphicFrame macro="">
      <xdr:nvGraphicFramePr>
        <xdr:cNvPr id="11" name="Chart 10">
          <a:extLst>
            <a:ext uri="{FF2B5EF4-FFF2-40B4-BE49-F238E27FC236}">
              <a16:creationId xmlns:a16="http://schemas.microsoft.com/office/drawing/2014/main" id="{58504B1C-8F95-90F7-0FB2-2E00FAE1F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404385</xdr:colOff>
      <xdr:row>77</xdr:row>
      <xdr:rowOff>112082</xdr:rowOff>
    </xdr:from>
    <xdr:to>
      <xdr:col>11</xdr:col>
      <xdr:colOff>253194</xdr:colOff>
      <xdr:row>82</xdr:row>
      <xdr:rowOff>162479</xdr:rowOff>
    </xdr:to>
    <xdr:sp macro="" textlink="">
      <xdr:nvSpPr>
        <xdr:cNvPr id="12" name="Left Brace 11">
          <a:extLst>
            <a:ext uri="{FF2B5EF4-FFF2-40B4-BE49-F238E27FC236}">
              <a16:creationId xmlns:a16="http://schemas.microsoft.com/office/drawing/2014/main" id="{7B0733FA-3227-4DB4-9128-5850E20B4577}"/>
            </a:ext>
          </a:extLst>
        </xdr:cNvPr>
        <xdr:cNvSpPr/>
      </xdr:nvSpPr>
      <xdr:spPr>
        <a:xfrm rot="16200000">
          <a:off x="3176210" y="11310257"/>
          <a:ext cx="957540" cy="6501190"/>
        </a:xfrm>
        <a:prstGeom prst="leftBrace">
          <a:avLst/>
        </a:prstGeom>
        <a:ln w="76200">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244325</xdr:colOff>
      <xdr:row>77</xdr:row>
      <xdr:rowOff>143529</xdr:rowOff>
    </xdr:from>
    <xdr:to>
      <xdr:col>31</xdr:col>
      <xdr:colOff>394305</xdr:colOff>
      <xdr:row>83</xdr:row>
      <xdr:rowOff>12498</xdr:rowOff>
    </xdr:to>
    <xdr:sp macro="" textlink="">
      <xdr:nvSpPr>
        <xdr:cNvPr id="13" name="Left Brace 12">
          <a:extLst>
            <a:ext uri="{FF2B5EF4-FFF2-40B4-BE49-F238E27FC236}">
              <a16:creationId xmlns:a16="http://schemas.microsoft.com/office/drawing/2014/main" id="{696B4048-988A-4216-966C-F2AF10C57F6A}"/>
            </a:ext>
          </a:extLst>
        </xdr:cNvPr>
        <xdr:cNvSpPr/>
      </xdr:nvSpPr>
      <xdr:spPr>
        <a:xfrm rot="16200000">
          <a:off x="13145307" y="9074452"/>
          <a:ext cx="957540" cy="11035694"/>
        </a:xfrm>
        <a:prstGeom prst="leftBrace">
          <a:avLst/>
        </a:prstGeom>
        <a:ln w="762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36</xdr:col>
      <xdr:colOff>470050</xdr:colOff>
      <xdr:row>52</xdr:row>
      <xdr:rowOff>27515</xdr:rowOff>
    </xdr:from>
    <xdr:to>
      <xdr:col>46</xdr:col>
      <xdr:colOff>90715</xdr:colOff>
      <xdr:row>73</xdr:row>
      <xdr:rowOff>120952</xdr:rowOff>
    </xdr:to>
    <xdr:graphicFrame macro="">
      <xdr:nvGraphicFramePr>
        <xdr:cNvPr id="14" name="Chart 11">
          <a:extLst>
            <a:ext uri="{FF2B5EF4-FFF2-40B4-BE49-F238E27FC236}">
              <a16:creationId xmlns:a16="http://schemas.microsoft.com/office/drawing/2014/main" id="{9224AC0E-D6E9-CB56-8DA8-688B8C4D1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204410</xdr:colOff>
      <xdr:row>76</xdr:row>
      <xdr:rowOff>50800</xdr:rowOff>
    </xdr:from>
    <xdr:to>
      <xdr:col>46</xdr:col>
      <xdr:colOff>101601</xdr:colOff>
      <xdr:row>82</xdr:row>
      <xdr:rowOff>98376</xdr:rowOff>
    </xdr:to>
    <xdr:sp macro="" textlink="">
      <xdr:nvSpPr>
        <xdr:cNvPr id="15" name="Left Brace 14">
          <a:extLst>
            <a:ext uri="{FF2B5EF4-FFF2-40B4-BE49-F238E27FC236}">
              <a16:creationId xmlns:a16="http://schemas.microsoft.com/office/drawing/2014/main" id="{715F1FC6-7C6A-404A-A16E-DD29B9F3447A}"/>
            </a:ext>
          </a:extLst>
        </xdr:cNvPr>
        <xdr:cNvSpPr/>
      </xdr:nvSpPr>
      <xdr:spPr>
        <a:xfrm rot="16200000">
          <a:off x="24894218" y="11428992"/>
          <a:ext cx="1114376" cy="5383591"/>
        </a:xfrm>
        <a:prstGeom prst="leftBrace">
          <a:avLst/>
        </a:prstGeom>
        <a:ln w="76200">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50800</xdr:colOff>
      <xdr:row>27</xdr:row>
      <xdr:rowOff>101600</xdr:rowOff>
    </xdr:from>
    <xdr:to>
      <xdr:col>11</xdr:col>
      <xdr:colOff>330200</xdr:colOff>
      <xdr:row>42</xdr:row>
      <xdr:rowOff>101600</xdr:rowOff>
    </xdr:to>
    <xdr:sp macro="" textlink="">
      <xdr:nvSpPr>
        <xdr:cNvPr id="16" name="TextBox 15">
          <a:extLst>
            <a:ext uri="{FF2B5EF4-FFF2-40B4-BE49-F238E27FC236}">
              <a16:creationId xmlns:a16="http://schemas.microsoft.com/office/drawing/2014/main" id="{71F2041E-23F3-6B60-2A7E-84E6D1F609BE}"/>
            </a:ext>
          </a:extLst>
        </xdr:cNvPr>
        <xdr:cNvSpPr txBox="1"/>
      </xdr:nvSpPr>
      <xdr:spPr>
        <a:xfrm>
          <a:off x="660400" y="4902200"/>
          <a:ext cx="6375400" cy="26670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a:solidFill>
                <a:schemeClr val="bg1"/>
              </a:solidFill>
              <a:latin typeface="Times New Roman" panose="02020603050405020304" pitchFamily="18" charset="0"/>
              <a:cs typeface="Times New Roman" panose="02020603050405020304" pitchFamily="18" charset="0"/>
            </a:rPr>
            <a:t>Analysis</a:t>
          </a:r>
          <a:r>
            <a:rPr lang="en-IN" sz="1600" b="1" u="sng" baseline="0">
              <a:solidFill>
                <a:schemeClr val="bg1"/>
              </a:solidFill>
              <a:latin typeface="Times New Roman" panose="02020603050405020304" pitchFamily="18" charset="0"/>
              <a:cs typeface="Times New Roman" panose="02020603050405020304" pitchFamily="18" charset="0"/>
            </a:rPr>
            <a:t> of Sales GRwoth</a:t>
          </a: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a:solidFill>
                <a:schemeClr val="bg1"/>
              </a:solidFill>
              <a:latin typeface="Times New Roman" panose="02020603050405020304" pitchFamily="18" charset="0"/>
              <a:cs typeface="Times New Roman" panose="02020603050405020304" pitchFamily="18" charset="0"/>
            </a:rPr>
            <a:t>The abov</a:t>
          </a:r>
          <a:r>
            <a:rPr lang="en-IN" sz="1600" b="0" u="none" baseline="0">
              <a:solidFill>
                <a:schemeClr val="bg1"/>
              </a:solidFill>
              <a:latin typeface="Times New Roman" panose="02020603050405020304" pitchFamily="18" charset="0"/>
              <a:cs typeface="Times New Roman" panose="02020603050405020304" pitchFamily="18" charset="0"/>
            </a:rPr>
            <a:t>e data shows the sales growth in percentage. The analysis of the above given data shows that in 2014 Dabur recorded 11.9% growth in sales from 2013. IN these 10 years the most sales growth we've seen in Covid-Period when people were going for immunity boosters and ayurvedic solutions (13.87%,13.85%).  However the trendline's is downward sloping, if we consider the wave-trend starting from 2017 we can say the sales have hit low, with a possibility of bouncing back in the upcoming years.</a:t>
          </a:r>
          <a:endParaRPr lang="en-IN" sz="1600" b="0" u="none">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152400</xdr:colOff>
      <xdr:row>27</xdr:row>
      <xdr:rowOff>139700</xdr:rowOff>
    </xdr:from>
    <xdr:to>
      <xdr:col>27</xdr:col>
      <xdr:colOff>431801</xdr:colOff>
      <xdr:row>42</xdr:row>
      <xdr:rowOff>139700</xdr:rowOff>
    </xdr:to>
    <xdr:sp macro="" textlink="">
      <xdr:nvSpPr>
        <xdr:cNvPr id="18" name="TextBox 17">
          <a:extLst>
            <a:ext uri="{FF2B5EF4-FFF2-40B4-BE49-F238E27FC236}">
              <a16:creationId xmlns:a16="http://schemas.microsoft.com/office/drawing/2014/main" id="{5D6BF10B-FE3A-4F06-9041-DC1D96E6F975}"/>
            </a:ext>
          </a:extLst>
        </xdr:cNvPr>
        <xdr:cNvSpPr txBox="1"/>
      </xdr:nvSpPr>
      <xdr:spPr>
        <a:xfrm>
          <a:off x="10587567" y="4997450"/>
          <a:ext cx="6417734" cy="26987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baseline="0">
              <a:solidFill>
                <a:schemeClr val="bg1"/>
              </a:solidFill>
              <a:latin typeface="Times New Roman" panose="02020603050405020304" pitchFamily="18" charset="0"/>
              <a:cs typeface="Times New Roman" panose="02020603050405020304" pitchFamily="18" charset="0"/>
            </a:rPr>
            <a:t>OPM &amp; Net Proft Analysis</a:t>
          </a:r>
          <a:endParaRPr lang="en-IN" sz="1600" b="0" u="none" baseline="0">
            <a:solidFill>
              <a:schemeClr val="bg1"/>
            </a:solidFill>
            <a:latin typeface="Times New Roman" panose="02020603050405020304" pitchFamily="18" charset="0"/>
            <a:cs typeface="Times New Roman" panose="02020603050405020304" pitchFamily="18" charset="0"/>
          </a:endParaRPr>
        </a:p>
        <a:p>
          <a:pPr algn="ctr"/>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Lets have a look at operational and overall profitability, The Operating Profit Margin (OPM%) denotes that after deducting operational expenses like: COGS and RM costs. Dabur in the covid year were incuring low average costs againts their average revenue earned from operations, after those years we see a deline in the numbers. </a:t>
          </a: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The Net Profit Margin also shows from 2019 to 2022 Dabur showed good profit margins after deducting all costs, for every 1rs they invested they earned 1.20 rs maximum. </a:t>
          </a:r>
          <a:endParaRPr lang="en-IN" sz="1600" b="1" u="sng" baseline="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579968</xdr:colOff>
      <xdr:row>83</xdr:row>
      <xdr:rowOff>59267</xdr:rowOff>
    </xdr:from>
    <xdr:to>
      <xdr:col>11</xdr:col>
      <xdr:colOff>245535</xdr:colOff>
      <xdr:row>98</xdr:row>
      <xdr:rowOff>59267</xdr:rowOff>
    </xdr:to>
    <xdr:sp macro="" textlink="">
      <xdr:nvSpPr>
        <xdr:cNvPr id="19" name="TextBox 18">
          <a:extLst>
            <a:ext uri="{FF2B5EF4-FFF2-40B4-BE49-F238E27FC236}">
              <a16:creationId xmlns:a16="http://schemas.microsoft.com/office/drawing/2014/main" id="{DC039815-5BAA-4B29-84E4-816487241CE1}"/>
            </a:ext>
          </a:extLst>
        </xdr:cNvPr>
        <xdr:cNvSpPr txBox="1"/>
      </xdr:nvSpPr>
      <xdr:spPr>
        <a:xfrm>
          <a:off x="579968" y="14992350"/>
          <a:ext cx="6417734" cy="26987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a:solidFill>
                <a:schemeClr val="bg1"/>
              </a:solidFill>
              <a:latin typeface="Times New Roman" panose="02020603050405020304" pitchFamily="18" charset="0"/>
              <a:cs typeface="Times New Roman" panose="02020603050405020304" pitchFamily="18" charset="0"/>
            </a:rPr>
            <a:t>Marginal</a:t>
          </a:r>
          <a:r>
            <a:rPr lang="en-IN" sz="1600" b="1" u="sng" baseline="0">
              <a:solidFill>
                <a:schemeClr val="bg1"/>
              </a:solidFill>
              <a:latin typeface="Times New Roman" panose="02020603050405020304" pitchFamily="18" charset="0"/>
              <a:cs typeface="Times New Roman" panose="02020603050405020304" pitchFamily="18" charset="0"/>
            </a:rPr>
            <a:t> cost Analysis</a:t>
          </a: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a:solidFill>
                <a:schemeClr val="bg1"/>
              </a:solidFill>
              <a:latin typeface="Times New Roman" panose="02020603050405020304" pitchFamily="18" charset="0"/>
              <a:cs typeface="Times New Roman" panose="02020603050405020304" pitchFamily="18" charset="0"/>
            </a:rPr>
            <a:t>The abov</a:t>
          </a:r>
          <a:r>
            <a:rPr lang="en-IN" sz="1600" b="0" u="none" baseline="0">
              <a:solidFill>
                <a:schemeClr val="bg1"/>
              </a:solidFill>
              <a:latin typeface="Times New Roman" panose="02020603050405020304" pitchFamily="18" charset="0"/>
              <a:cs typeface="Times New Roman" panose="02020603050405020304" pitchFamily="18" charset="0"/>
            </a:rPr>
            <a:t>e data shows the Marginal cost in percentage. The analysis from the datat sys that, over the years their marginal cost of manufacturing raw material to finished goods has increased. Maybe, they are spending more into advertisemnets or their supplies are ccharging high on raw material procurement, but it is on a increasing scale denoting high cost  of production, which is why we see the Net Profit marging are decreasing, from year 2022 onwards. </a:t>
          </a:r>
          <a:endParaRPr lang="en-IN" sz="1600" b="0" u="none">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55035</xdr:colOff>
      <xdr:row>84</xdr:row>
      <xdr:rowOff>0</xdr:rowOff>
    </xdr:from>
    <xdr:to>
      <xdr:col>27</xdr:col>
      <xdr:colOff>334436</xdr:colOff>
      <xdr:row>96</xdr:row>
      <xdr:rowOff>148167</xdr:rowOff>
    </xdr:to>
    <xdr:sp macro="" textlink="">
      <xdr:nvSpPr>
        <xdr:cNvPr id="20" name="TextBox 19">
          <a:extLst>
            <a:ext uri="{FF2B5EF4-FFF2-40B4-BE49-F238E27FC236}">
              <a16:creationId xmlns:a16="http://schemas.microsoft.com/office/drawing/2014/main" id="{0315B143-D5E1-418E-9948-A679618AE254}"/>
            </a:ext>
          </a:extLst>
        </xdr:cNvPr>
        <xdr:cNvSpPr txBox="1"/>
      </xdr:nvSpPr>
      <xdr:spPr>
        <a:xfrm>
          <a:off x="10490202" y="15113000"/>
          <a:ext cx="6417734" cy="2307167"/>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a:solidFill>
                <a:schemeClr val="bg1"/>
              </a:solidFill>
              <a:latin typeface="Times New Roman" panose="02020603050405020304" pitchFamily="18" charset="0"/>
              <a:cs typeface="Times New Roman" panose="02020603050405020304" pitchFamily="18" charset="0"/>
            </a:rPr>
            <a:t>Employee</a:t>
          </a:r>
          <a:r>
            <a:rPr lang="en-IN" sz="1600" b="1" u="sng" baseline="0">
              <a:solidFill>
                <a:schemeClr val="bg1"/>
              </a:solidFill>
              <a:latin typeface="Times New Roman" panose="02020603050405020304" pitchFamily="18" charset="0"/>
              <a:cs typeface="Times New Roman" panose="02020603050405020304" pitchFamily="18" charset="0"/>
            </a:rPr>
            <a:t> Costs and other costs</a:t>
          </a:r>
        </a:p>
        <a:p>
          <a:pPr algn="l"/>
          <a:endParaRPr lang="en-IN" sz="1600" b="1" u="sng"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The Employee costs and other costs are also increasing in the covid years but after that we see a decline in the employee costs maybe due to less sales growth the company couldnot retain its employee's. </a:t>
          </a: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In order to get profit company had to go down on employee and othe costs to maintain profit margins.</a:t>
          </a:r>
          <a:endParaRPr lang="en-IN" sz="1600" b="0" u="none">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36</xdr:col>
      <xdr:colOff>285750</xdr:colOff>
      <xdr:row>83</xdr:row>
      <xdr:rowOff>42333</xdr:rowOff>
    </xdr:from>
    <xdr:to>
      <xdr:col>46</xdr:col>
      <xdr:colOff>565151</xdr:colOff>
      <xdr:row>98</xdr:row>
      <xdr:rowOff>42333</xdr:rowOff>
    </xdr:to>
    <xdr:sp macro="" textlink="">
      <xdr:nvSpPr>
        <xdr:cNvPr id="21" name="TextBox 20">
          <a:extLst>
            <a:ext uri="{FF2B5EF4-FFF2-40B4-BE49-F238E27FC236}">
              <a16:creationId xmlns:a16="http://schemas.microsoft.com/office/drawing/2014/main" id="{B8A5B30D-6D81-4CA3-8F26-443DA596DCCB}"/>
            </a:ext>
          </a:extLst>
        </xdr:cNvPr>
        <xdr:cNvSpPr txBox="1"/>
      </xdr:nvSpPr>
      <xdr:spPr>
        <a:xfrm>
          <a:off x="22383750" y="14975416"/>
          <a:ext cx="6417734" cy="26987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a:solidFill>
                <a:schemeClr val="bg1"/>
              </a:solidFill>
              <a:latin typeface="Times New Roman" panose="02020603050405020304" pitchFamily="18" charset="0"/>
              <a:cs typeface="Times New Roman" panose="02020603050405020304" pitchFamily="18" charset="0"/>
            </a:rPr>
            <a:t>EPS Tracker</a:t>
          </a:r>
          <a:endParaRPr lang="en-IN" sz="1600" b="1" u="sng" baseline="0">
            <a:solidFill>
              <a:schemeClr val="bg1"/>
            </a:solidFill>
            <a:latin typeface="Times New Roman" panose="02020603050405020304" pitchFamily="18" charset="0"/>
            <a:cs typeface="Times New Roman" panose="02020603050405020304" pitchFamily="18" charset="0"/>
          </a:endParaRP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The above data states despite increasing costs and going low on sales growth, the compnay has succesfully created value for its investors. We see a steady upward growth in the EPS catagory. </a:t>
          </a:r>
        </a:p>
        <a:p>
          <a:pPr algn="l"/>
          <a:endParaRPr lang="en-IN" sz="1600" b="0" u="none" baseline="0">
            <a:solidFill>
              <a:schemeClr val="bg1"/>
            </a:solidFill>
            <a:latin typeface="Times New Roman" panose="02020603050405020304" pitchFamily="18" charset="0"/>
            <a:cs typeface="Times New Roman" panose="02020603050405020304" pitchFamily="18" charset="0"/>
          </a:endParaRPr>
        </a:p>
        <a:p>
          <a:pPr algn="l"/>
          <a:r>
            <a:rPr lang="en-IN" sz="1600" b="0" u="none" baseline="0">
              <a:solidFill>
                <a:schemeClr val="bg1"/>
              </a:solidFill>
              <a:latin typeface="Times New Roman" panose="02020603050405020304" pitchFamily="18" charset="0"/>
              <a:cs typeface="Times New Roman" panose="02020603050405020304" pitchFamily="18" charset="0"/>
            </a:rPr>
            <a:t>This indicated the safety and security to invest in Dabur stocks, maybe the EPS% growth is less but it is upward moving. There were dips in the market due to covid but from 2014 to 2025 share prices have increased in totality.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6</xdr:row>
      <xdr:rowOff>19050</xdr:rowOff>
    </xdr:from>
    <xdr:to>
      <xdr:col>16</xdr:col>
      <xdr:colOff>349250</xdr:colOff>
      <xdr:row>18</xdr:row>
      <xdr:rowOff>50800</xdr:rowOff>
    </xdr:to>
    <xdr:sp macro="" textlink="">
      <xdr:nvSpPr>
        <xdr:cNvPr id="4" name="Arrow: Down 3">
          <a:extLst>
            <a:ext uri="{FF2B5EF4-FFF2-40B4-BE49-F238E27FC236}">
              <a16:creationId xmlns:a16="http://schemas.microsoft.com/office/drawing/2014/main" id="{ACBE4B7D-A51E-5607-67A7-C3E1A9E72553}"/>
            </a:ext>
          </a:extLst>
        </xdr:cNvPr>
        <xdr:cNvSpPr/>
      </xdr:nvSpPr>
      <xdr:spPr>
        <a:xfrm>
          <a:off x="9652000" y="1123950"/>
          <a:ext cx="1511300" cy="2241550"/>
        </a:xfrm>
        <a:prstGeom prst="down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13</xdr:col>
      <xdr:colOff>139368</xdr:colOff>
      <xdr:row>2</xdr:row>
      <xdr:rowOff>96335</xdr:rowOff>
    </xdr:from>
    <xdr:ext cx="2407326" cy="387222"/>
    <xdr:sp macro="" textlink="">
      <xdr:nvSpPr>
        <xdr:cNvPr id="5" name="Rectangle 4">
          <a:extLst>
            <a:ext uri="{FF2B5EF4-FFF2-40B4-BE49-F238E27FC236}">
              <a16:creationId xmlns:a16="http://schemas.microsoft.com/office/drawing/2014/main" id="{FAF67865-C61E-5EA8-E972-7CBE8FF83D8E}"/>
            </a:ext>
          </a:extLst>
        </xdr:cNvPr>
        <xdr:cNvSpPr/>
      </xdr:nvSpPr>
      <xdr:spPr>
        <a:xfrm>
          <a:off x="9124618" y="464635"/>
          <a:ext cx="2407326" cy="38722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Analysis down below</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358775</xdr:colOff>
      <xdr:row>6</xdr:row>
      <xdr:rowOff>6350</xdr:rowOff>
    </xdr:from>
    <xdr:to>
      <xdr:col>7</xdr:col>
      <xdr:colOff>473075</xdr:colOff>
      <xdr:row>20</xdr:row>
      <xdr:rowOff>171450</xdr:rowOff>
    </xdr:to>
    <xdr:graphicFrame macro="">
      <xdr:nvGraphicFramePr>
        <xdr:cNvPr id="3" name="Chart 2">
          <a:extLst>
            <a:ext uri="{FF2B5EF4-FFF2-40B4-BE49-F238E27FC236}">
              <a16:creationId xmlns:a16="http://schemas.microsoft.com/office/drawing/2014/main" id="{4FFEFE2F-9A45-4364-53B6-8BA8F8DDC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6</xdr:row>
      <xdr:rowOff>139700</xdr:rowOff>
    </xdr:from>
    <xdr:to>
      <xdr:col>13</xdr:col>
      <xdr:colOff>222250</xdr:colOff>
      <xdr:row>15</xdr:row>
      <xdr:rowOff>76200</xdr:rowOff>
    </xdr:to>
    <xdr:sp macro="" textlink="">
      <xdr:nvSpPr>
        <xdr:cNvPr id="4" name="TextBox 3">
          <a:extLst>
            <a:ext uri="{FF2B5EF4-FFF2-40B4-BE49-F238E27FC236}">
              <a16:creationId xmlns:a16="http://schemas.microsoft.com/office/drawing/2014/main" id="{5AFF115A-CF99-1BA2-DC77-8E5A5A789790}"/>
            </a:ext>
          </a:extLst>
        </xdr:cNvPr>
        <xdr:cNvSpPr txBox="1"/>
      </xdr:nvSpPr>
      <xdr:spPr>
        <a:xfrm>
          <a:off x="6762750" y="1244600"/>
          <a:ext cx="2794000" cy="15938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100" b="0" i="0" u="sng" baseline="0">
              <a:solidFill>
                <a:schemeClr val="bg1"/>
              </a:solidFill>
              <a:effectLst>
                <a:outerShdw blurRad="50800" dist="38100" dir="5400000" algn="t" rotWithShape="0">
                  <a:srgbClr val="000000">
                    <a:alpha val="40000"/>
                  </a:srgbClr>
                </a:outerShdw>
              </a:effectLst>
              <a:latin typeface="+mn-lt"/>
              <a:ea typeface="+mn-ea"/>
              <a:cs typeface="+mn-cs"/>
            </a:rPr>
            <a:t>Analysing CFOA against Net Profit</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0" i="0" u="none" baseline="0">
            <a:solidFill>
              <a:schemeClr val="bg1"/>
            </a:solidFill>
            <a:effectLst>
              <a:outerShdw blurRad="50800" dist="38100" dir="5400000" algn="t" rotWithShape="0">
                <a:srgbClr val="000000">
                  <a:alpha val="40000"/>
                </a:srgbClr>
              </a:outerShdw>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baseline="0">
              <a:solidFill>
                <a:schemeClr val="bg1"/>
              </a:solidFill>
              <a:effectLst>
                <a:outerShdw blurRad="50800" dist="38100" dir="5400000" algn="t" rotWithShape="0">
                  <a:srgbClr val="000000">
                    <a:alpha val="40000"/>
                  </a:srgbClr>
                </a:outerShdw>
              </a:effectLst>
              <a:latin typeface="+mn-lt"/>
              <a:ea typeface="+mn-ea"/>
              <a:cs typeface="+mn-cs"/>
            </a:rPr>
            <a:t>While analysing CFOA against Net Profit we see a covid growth as mentioned earlier. </a:t>
          </a: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baseline="0">
              <a:solidFill>
                <a:schemeClr val="bg1"/>
              </a:solidFill>
              <a:effectLst>
                <a:outerShdw blurRad="50800" dist="38100" dir="5400000" algn="t" rotWithShape="0">
                  <a:srgbClr val="000000">
                    <a:alpha val="40000"/>
                  </a:srgbClr>
                </a:outerShdw>
              </a:effectLst>
              <a:latin typeface="+mn-lt"/>
              <a:ea typeface="+mn-ea"/>
              <a:cs typeface="+mn-cs"/>
            </a:rPr>
            <a:t>Dabur stays in boder line distance with Net profit line, which indicates that Cash flow from operating activities is not that much well organised.</a:t>
          </a:r>
          <a:endParaRPr lang="en-IN" sz="1200" b="0" u="none">
            <a:solidFill>
              <a:schemeClr val="bg1"/>
            </a:solidFill>
            <a:effectLst/>
          </a:endParaRPr>
        </a:p>
        <a:p>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168274</xdr:colOff>
      <xdr:row>25</xdr:row>
      <xdr:rowOff>158750</xdr:rowOff>
    </xdr:from>
    <xdr:to>
      <xdr:col>8</xdr:col>
      <xdr:colOff>152399</xdr:colOff>
      <xdr:row>43</xdr:row>
      <xdr:rowOff>120650</xdr:rowOff>
    </xdr:to>
    <xdr:graphicFrame macro="">
      <xdr:nvGraphicFramePr>
        <xdr:cNvPr id="5" name="Chart 4">
          <a:extLst>
            <a:ext uri="{FF2B5EF4-FFF2-40B4-BE49-F238E27FC236}">
              <a16:creationId xmlns:a16="http://schemas.microsoft.com/office/drawing/2014/main" id="{ECC7983F-D586-E41B-E06E-7E79D78EC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41508</xdr:colOff>
      <xdr:row>26</xdr:row>
      <xdr:rowOff>141714</xdr:rowOff>
    </xdr:from>
    <xdr:to>
      <xdr:col>13</xdr:col>
      <xdr:colOff>399276</xdr:colOff>
      <xdr:row>35</xdr:row>
      <xdr:rowOff>78214</xdr:rowOff>
    </xdr:to>
    <xdr:sp macro="" textlink="">
      <xdr:nvSpPr>
        <xdr:cNvPr id="7" name="TextBox 6">
          <a:extLst>
            <a:ext uri="{FF2B5EF4-FFF2-40B4-BE49-F238E27FC236}">
              <a16:creationId xmlns:a16="http://schemas.microsoft.com/office/drawing/2014/main" id="{20C2F76F-9C0E-4820-807B-586C9D74695F}"/>
            </a:ext>
          </a:extLst>
        </xdr:cNvPr>
        <xdr:cNvSpPr txBox="1"/>
      </xdr:nvSpPr>
      <xdr:spPr>
        <a:xfrm>
          <a:off x="6956813" y="4973909"/>
          <a:ext cx="2804841" cy="1609183"/>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IN" sz="1100" b="1" i="0" baseline="0">
              <a:solidFill>
                <a:schemeClr val="bg1"/>
              </a:solidFill>
              <a:effectLst>
                <a:outerShdw blurRad="50800" dist="38100" dir="5400000" algn="t" rotWithShape="0">
                  <a:srgbClr val="000000">
                    <a:alpha val="40000"/>
                  </a:srgbClr>
                </a:outerShdw>
              </a:effectLst>
              <a:latin typeface="+mn-lt"/>
              <a:ea typeface="+mn-ea"/>
              <a:cs typeface="+mn-cs"/>
            </a:rPr>
            <a:t>CFOA vs CFFA vs CFIA</a:t>
          </a:r>
          <a:endParaRPr lang="en-IN">
            <a:solidFill>
              <a:schemeClr val="bg1"/>
            </a:solidFill>
            <a:effectLs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baseline="0">
              <a:solidFill>
                <a:schemeClr val="bg1"/>
              </a:solidFill>
              <a:effectLst>
                <a:outerShdw blurRad="50800" dist="38100" dir="5400000" algn="t" rotWithShape="0">
                  <a:srgbClr val="000000">
                    <a:alpha val="40000"/>
                  </a:srgbClr>
                </a:outerShdw>
              </a:effectLst>
              <a:latin typeface="+mn-lt"/>
              <a:ea typeface="+mn-ea"/>
              <a:cs typeface="+mn-cs"/>
            </a:rPr>
            <a:t>The company demonstrates robust and growing operating cash flow, funding significant capital expenditures (investing outflows). It returns substantial capital to shareholders through dividends and buybacks (financing outflows), indicating a mature, financially healthy, and shareholder-friendly profile.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488950</xdr:colOff>
      <xdr:row>6</xdr:row>
      <xdr:rowOff>114300</xdr:rowOff>
    </xdr:from>
    <xdr:to>
      <xdr:col>5</xdr:col>
      <xdr:colOff>520700</xdr:colOff>
      <xdr:row>14</xdr:row>
      <xdr:rowOff>63500</xdr:rowOff>
    </xdr:to>
    <xdr:sp macro="" textlink="">
      <xdr:nvSpPr>
        <xdr:cNvPr id="2" name="TextBox 1">
          <a:extLst>
            <a:ext uri="{FF2B5EF4-FFF2-40B4-BE49-F238E27FC236}">
              <a16:creationId xmlns:a16="http://schemas.microsoft.com/office/drawing/2014/main" id="{C5DBBF55-644C-7C03-37E5-FD963B1BD00D}"/>
            </a:ext>
          </a:extLst>
        </xdr:cNvPr>
        <xdr:cNvSpPr txBox="1"/>
      </xdr:nvSpPr>
      <xdr:spPr>
        <a:xfrm>
          <a:off x="488950" y="1231900"/>
          <a:ext cx="3587750" cy="14224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Net profit shows strong but volatile growth, peaking in Mar-24. Return on Equity (ROE) generally trends upward, indicating improving efficiency in generating profits from shareholder equity, despite some fluctuations. The company's equity base remained very stable throughout the period.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390769</xdr:colOff>
      <xdr:row>9</xdr:row>
      <xdr:rowOff>139560</xdr:rowOff>
    </xdr:from>
    <xdr:to>
      <xdr:col>18</xdr:col>
      <xdr:colOff>216318</xdr:colOff>
      <xdr:row>22</xdr:row>
      <xdr:rowOff>118625</xdr:rowOff>
    </xdr:to>
    <xdr:sp macro="" textlink="">
      <xdr:nvSpPr>
        <xdr:cNvPr id="2" name="TextBox 1">
          <a:extLst>
            <a:ext uri="{FF2B5EF4-FFF2-40B4-BE49-F238E27FC236}">
              <a16:creationId xmlns:a16="http://schemas.microsoft.com/office/drawing/2014/main" id="{42B2B0B5-ECFF-AA38-5837-D2D7FD2AE26C}"/>
            </a:ext>
          </a:extLst>
        </xdr:cNvPr>
        <xdr:cNvSpPr txBox="1"/>
      </xdr:nvSpPr>
      <xdr:spPr>
        <a:xfrm>
          <a:off x="9762253" y="1842197"/>
          <a:ext cx="3042417" cy="2316703"/>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a:solidFill>
                <a:schemeClr val="bg1"/>
              </a:solidFill>
              <a:effectLst/>
              <a:latin typeface="Times New Roman" panose="02020603050405020304" pitchFamily="18" charset="0"/>
              <a:cs typeface="Times New Roman" panose="02020603050405020304" pitchFamily="18" charset="0"/>
            </a:rPr>
            <a:t>From the table, Dabur India Ltd. exhibits the highest average Price-to-Earnings (P/E) ratio at 63.98 over the period (likely 2014/2015 to 2025, based on the historical share price and EPS data discussed earlier). This is notably higher than its peers: Marico at 51.85, Emami at 48.30, and Patanjali Foods at 34.98. A higher P/E ratio typically indicates that the market places a premium on Dabur's earnings, reflecting stronger investor confidence in its future growth potential, brand strength, and overall business resilience compared to competitors in the FMCG and wellness sectors.</a:t>
          </a:r>
        </a:p>
        <a:p>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62E3-E770-415E-84D7-E514C51A1EA6}">
  <dimension ref="B2:O94"/>
  <sheetViews>
    <sheetView tabSelected="1" workbookViewId="0">
      <selection activeCell="P3" sqref="P3"/>
    </sheetView>
  </sheetViews>
  <sheetFormatPr defaultRowHeight="14.5" x14ac:dyDescent="0.35"/>
  <cols>
    <col min="2" max="2" width="31.90625" bestFit="1" customWidth="1"/>
    <col min="3" max="3" width="9.54296875" bestFit="1" customWidth="1"/>
  </cols>
  <sheetData>
    <row r="2" spans="2:15" ht="15" thickBot="1" x14ac:dyDescent="0.4"/>
    <row r="3" spans="2:15" ht="15" thickBot="1" x14ac:dyDescent="0.4">
      <c r="F3" s="48" t="s">
        <v>95</v>
      </c>
      <c r="G3" s="49"/>
      <c r="H3" s="49"/>
      <c r="I3" s="50"/>
    </row>
    <row r="4" spans="2:15" x14ac:dyDescent="0.35">
      <c r="B4" s="21" t="s">
        <v>0</v>
      </c>
      <c r="C4" s="26">
        <v>41699</v>
      </c>
      <c r="D4" s="26">
        <v>42064</v>
      </c>
      <c r="E4" s="26">
        <v>42430</v>
      </c>
      <c r="F4" s="26">
        <v>42795</v>
      </c>
      <c r="G4" s="26">
        <v>43160</v>
      </c>
      <c r="H4" s="26">
        <v>43525</v>
      </c>
      <c r="I4" s="26">
        <v>43891</v>
      </c>
      <c r="J4" s="26">
        <v>44256</v>
      </c>
      <c r="K4" s="26">
        <v>44621</v>
      </c>
      <c r="L4" s="26">
        <v>44986</v>
      </c>
      <c r="M4" s="26">
        <v>45352</v>
      </c>
      <c r="N4" s="26">
        <v>45717</v>
      </c>
      <c r="O4" s="30" t="s">
        <v>74</v>
      </c>
    </row>
    <row r="5" spans="2:15" x14ac:dyDescent="0.35">
      <c r="B5" s="8" t="s">
        <v>89</v>
      </c>
      <c r="C5" s="15">
        <v>4860</v>
      </c>
      <c r="D5" s="15">
        <v>5420</v>
      </c>
      <c r="E5" s="15">
        <v>5340</v>
      </c>
      <c r="F5" s="15">
        <v>5291</v>
      </c>
      <c r="G5" s="15">
        <v>5592</v>
      </c>
      <c r="H5" s="15">
        <v>6273</v>
      </c>
      <c r="I5" s="15">
        <v>6310</v>
      </c>
      <c r="J5" s="15">
        <v>7185</v>
      </c>
      <c r="K5" s="15">
        <v>8180</v>
      </c>
      <c r="L5" s="15">
        <v>8684</v>
      </c>
      <c r="M5" s="15">
        <v>9136</v>
      </c>
      <c r="N5" s="15">
        <v>9071</v>
      </c>
      <c r="O5" s="15">
        <v>9026</v>
      </c>
    </row>
    <row r="6" spans="2:15" x14ac:dyDescent="0.35">
      <c r="B6" s="13" t="s">
        <v>70</v>
      </c>
      <c r="C6" s="11">
        <v>0.1192</v>
      </c>
      <c r="D6" s="11">
        <v>0.1152</v>
      </c>
      <c r="E6" s="11">
        <v>-1.47E-2</v>
      </c>
      <c r="F6" s="11">
        <v>-9.1999999999999998E-3</v>
      </c>
      <c r="G6" s="11">
        <v>5.7000000000000002E-2</v>
      </c>
      <c r="H6" s="11">
        <v>0.12180000000000001</v>
      </c>
      <c r="I6" s="11">
        <v>5.7999999999999996E-3</v>
      </c>
      <c r="J6" s="11">
        <v>0.13869999999999999</v>
      </c>
      <c r="K6" s="11">
        <v>0.13850000000000001</v>
      </c>
      <c r="L6" s="11">
        <v>6.1699999999999998E-2</v>
      </c>
      <c r="M6" s="11">
        <v>5.1999999999999998E-2</v>
      </c>
      <c r="N6" s="11">
        <v>-7.1000000000000004E-3</v>
      </c>
      <c r="O6" s="9"/>
    </row>
    <row r="7" spans="2:15" x14ac:dyDescent="0.35">
      <c r="B7" s="4" t="s">
        <v>90</v>
      </c>
      <c r="C7" s="17">
        <v>4034</v>
      </c>
      <c r="D7" s="17">
        <v>4480</v>
      </c>
      <c r="E7" s="17">
        <v>4242</v>
      </c>
      <c r="F7" s="17">
        <v>4178</v>
      </c>
      <c r="G7" s="17">
        <v>4360</v>
      </c>
      <c r="H7" s="17">
        <v>4906</v>
      </c>
      <c r="I7" s="17">
        <v>4927</v>
      </c>
      <c r="J7" s="17">
        <v>5626</v>
      </c>
      <c r="K7" s="17">
        <v>6445</v>
      </c>
      <c r="L7" s="17">
        <v>6984</v>
      </c>
      <c r="M7" s="17">
        <v>7295</v>
      </c>
      <c r="N7" s="17">
        <v>7363</v>
      </c>
      <c r="O7" s="17">
        <v>7331</v>
      </c>
    </row>
    <row r="8" spans="2:15" x14ac:dyDescent="0.35">
      <c r="B8" s="12" t="s">
        <v>78</v>
      </c>
      <c r="C8" s="22">
        <v>0.3856</v>
      </c>
      <c r="D8" s="22">
        <v>0.3926</v>
      </c>
      <c r="E8" s="22">
        <v>0.39829999999999999</v>
      </c>
      <c r="F8" s="22">
        <v>0.40089999999999998</v>
      </c>
      <c r="G8" s="22">
        <v>0.3947</v>
      </c>
      <c r="H8" s="22">
        <v>0.40189999999999998</v>
      </c>
      <c r="I8" s="22">
        <v>0.3901</v>
      </c>
      <c r="J8" s="22">
        <v>0.40200000000000002</v>
      </c>
      <c r="K8" s="22">
        <v>0.41760000000000003</v>
      </c>
      <c r="L8" s="22">
        <v>0.43440000000000001</v>
      </c>
      <c r="M8" s="22">
        <v>0.42099999999999999</v>
      </c>
      <c r="N8" s="22">
        <v>0.43099999999999999</v>
      </c>
      <c r="O8" s="10"/>
    </row>
    <row r="9" spans="2:15" x14ac:dyDescent="0.35">
      <c r="B9" s="12" t="s">
        <v>71</v>
      </c>
      <c r="C9" s="22">
        <v>0.1638</v>
      </c>
      <c r="D9" s="22">
        <v>0.1489</v>
      </c>
      <c r="E9" s="22">
        <v>0.1431</v>
      </c>
      <c r="F9" s="22">
        <v>0.14799999999999999</v>
      </c>
      <c r="G9" s="22">
        <v>0.1459</v>
      </c>
      <c r="H9" s="22">
        <v>0.1384</v>
      </c>
      <c r="I9" s="22">
        <v>0.14599999999999999</v>
      </c>
      <c r="J9" s="22">
        <v>0.13239999999999999</v>
      </c>
      <c r="K9" s="22">
        <v>0.13880000000000001</v>
      </c>
      <c r="L9" s="22">
        <v>0.14879999999999999</v>
      </c>
      <c r="M9" s="22">
        <v>0.1414</v>
      </c>
      <c r="N9" s="22">
        <v>0.13919999999999999</v>
      </c>
      <c r="O9" s="10"/>
    </row>
    <row r="10" spans="2:15" x14ac:dyDescent="0.35">
      <c r="B10" s="12" t="s">
        <v>8</v>
      </c>
      <c r="C10" s="22">
        <v>7.0800000000000002E-2</v>
      </c>
      <c r="D10" s="22">
        <v>7.2599999999999998E-2</v>
      </c>
      <c r="E10" s="22">
        <v>8.09E-2</v>
      </c>
      <c r="F10" s="22">
        <v>8.0500000000000002E-2</v>
      </c>
      <c r="G10" s="22">
        <v>8.2600000000000007E-2</v>
      </c>
      <c r="H10" s="22">
        <v>9.1300000000000006E-2</v>
      </c>
      <c r="I10" s="22">
        <v>9.1899999999999996E-2</v>
      </c>
      <c r="J10" s="22">
        <v>9.1499999999999998E-2</v>
      </c>
      <c r="K10" s="22">
        <v>8.3199999999999996E-2</v>
      </c>
      <c r="L10" s="22">
        <v>8.3799999999999999E-2</v>
      </c>
      <c r="M10" s="22">
        <v>8.5800000000000001E-2</v>
      </c>
      <c r="N10" s="22">
        <v>8.5800000000000001E-2</v>
      </c>
      <c r="O10" s="10"/>
    </row>
    <row r="11" spans="2:15" x14ac:dyDescent="0.35">
      <c r="B11" s="12" t="s">
        <v>72</v>
      </c>
      <c r="C11" s="22">
        <v>0.20979999999999999</v>
      </c>
      <c r="D11" s="22">
        <v>0.21249999999999999</v>
      </c>
      <c r="E11" s="22">
        <v>0.1721</v>
      </c>
      <c r="F11" s="22">
        <v>0.1603</v>
      </c>
      <c r="G11" s="22">
        <v>0.15659999999999999</v>
      </c>
      <c r="H11" s="22">
        <v>0.15040000000000001</v>
      </c>
      <c r="I11" s="22">
        <v>0.15290000000000001</v>
      </c>
      <c r="J11" s="22">
        <v>0.15709999999999999</v>
      </c>
      <c r="K11" s="22">
        <v>0.1484</v>
      </c>
      <c r="L11" s="22">
        <v>0.1371</v>
      </c>
      <c r="M11" s="22">
        <v>0.15029999999999999</v>
      </c>
      <c r="N11" s="22">
        <v>0.15570000000000001</v>
      </c>
      <c r="O11" s="10"/>
    </row>
    <row r="12" spans="2:15" x14ac:dyDescent="0.35">
      <c r="B12" s="14" t="s">
        <v>1</v>
      </c>
      <c r="C12" s="18">
        <v>826</v>
      </c>
      <c r="D12" s="18">
        <v>940</v>
      </c>
      <c r="E12" s="15">
        <v>1098</v>
      </c>
      <c r="F12" s="15">
        <v>1112</v>
      </c>
      <c r="G12" s="15">
        <v>1232</v>
      </c>
      <c r="H12" s="15">
        <v>1367</v>
      </c>
      <c r="I12" s="15">
        <v>1383</v>
      </c>
      <c r="J12" s="15">
        <v>1559</v>
      </c>
      <c r="K12" s="15">
        <v>1734</v>
      </c>
      <c r="L12" s="15">
        <v>1701</v>
      </c>
      <c r="M12" s="15">
        <v>1840</v>
      </c>
      <c r="N12" s="15">
        <v>1708</v>
      </c>
      <c r="O12" s="15">
        <v>1695</v>
      </c>
    </row>
    <row r="13" spans="2:15" x14ac:dyDescent="0.35">
      <c r="B13" s="4" t="s">
        <v>2</v>
      </c>
      <c r="C13" s="7">
        <v>0.17</v>
      </c>
      <c r="D13" s="7">
        <v>0.17</v>
      </c>
      <c r="E13" s="7">
        <v>0.21</v>
      </c>
      <c r="F13" s="7">
        <v>0.21</v>
      </c>
      <c r="G13" s="7">
        <v>0.22</v>
      </c>
      <c r="H13" s="7">
        <v>0.22</v>
      </c>
      <c r="I13" s="7">
        <v>0.22</v>
      </c>
      <c r="J13" s="7">
        <v>0.22</v>
      </c>
      <c r="K13" s="7">
        <v>0.21</v>
      </c>
      <c r="L13" s="7">
        <v>0.2</v>
      </c>
      <c r="M13" s="7">
        <v>0.2</v>
      </c>
      <c r="N13" s="7">
        <v>0.19</v>
      </c>
      <c r="O13" s="7">
        <v>0.19</v>
      </c>
    </row>
    <row r="14" spans="2:15" x14ac:dyDescent="0.35">
      <c r="B14" s="8" t="s">
        <v>91</v>
      </c>
      <c r="C14" s="18">
        <v>108</v>
      </c>
      <c r="D14" s="18">
        <v>112</v>
      </c>
      <c r="E14" s="18">
        <v>194</v>
      </c>
      <c r="F14" s="18">
        <v>274</v>
      </c>
      <c r="G14" s="18">
        <v>266</v>
      </c>
      <c r="H14" s="18">
        <v>275</v>
      </c>
      <c r="I14" s="18">
        <v>175</v>
      </c>
      <c r="J14" s="18">
        <v>277</v>
      </c>
      <c r="K14" s="18">
        <v>341</v>
      </c>
      <c r="L14" s="18">
        <v>363</v>
      </c>
      <c r="M14" s="18">
        <v>416</v>
      </c>
      <c r="N14" s="18">
        <v>451</v>
      </c>
      <c r="O14" s="18">
        <v>458</v>
      </c>
    </row>
    <row r="15" spans="2:15" x14ac:dyDescent="0.35">
      <c r="B15" s="13" t="s">
        <v>9</v>
      </c>
      <c r="C15" s="9">
        <v>16</v>
      </c>
      <c r="D15" s="9">
        <v>-7</v>
      </c>
      <c r="E15" s="9">
        <v>26</v>
      </c>
      <c r="F15" s="9">
        <v>-1</v>
      </c>
      <c r="G15" s="9">
        <v>-12</v>
      </c>
      <c r="H15" s="9">
        <v>1</v>
      </c>
      <c r="I15" s="9">
        <v>-100</v>
      </c>
      <c r="J15" s="9">
        <v>1</v>
      </c>
      <c r="K15" s="9">
        <v>-1</v>
      </c>
      <c r="L15" s="9">
        <v>-13</v>
      </c>
      <c r="M15" s="9">
        <v>-1</v>
      </c>
      <c r="N15" s="9">
        <v>-1</v>
      </c>
      <c r="O15" s="9"/>
    </row>
    <row r="16" spans="2:15" x14ac:dyDescent="0.35">
      <c r="B16" s="13" t="s">
        <v>10</v>
      </c>
      <c r="C16" s="9">
        <v>92</v>
      </c>
      <c r="D16" s="9">
        <v>119</v>
      </c>
      <c r="E16" s="9">
        <v>168</v>
      </c>
      <c r="F16" s="9">
        <v>275</v>
      </c>
      <c r="G16" s="9">
        <v>278</v>
      </c>
      <c r="H16" s="9">
        <v>274</v>
      </c>
      <c r="I16" s="9">
        <v>275</v>
      </c>
      <c r="J16" s="9">
        <v>276</v>
      </c>
      <c r="K16" s="9">
        <v>342</v>
      </c>
      <c r="L16" s="9">
        <v>376</v>
      </c>
      <c r="M16" s="9">
        <v>418</v>
      </c>
      <c r="N16" s="9">
        <v>452</v>
      </c>
      <c r="O16" s="9"/>
    </row>
    <row r="17" spans="2:15" x14ac:dyDescent="0.35">
      <c r="B17" s="4" t="s">
        <v>3</v>
      </c>
      <c r="C17" s="10">
        <v>19</v>
      </c>
      <c r="D17" s="10">
        <v>10</v>
      </c>
      <c r="E17" s="10">
        <v>10</v>
      </c>
      <c r="F17" s="10">
        <v>16</v>
      </c>
      <c r="G17" s="10">
        <v>22</v>
      </c>
      <c r="H17" s="10">
        <v>30</v>
      </c>
      <c r="I17" s="10">
        <v>19</v>
      </c>
      <c r="J17" s="10">
        <v>9</v>
      </c>
      <c r="K17" s="10">
        <v>19</v>
      </c>
      <c r="L17" s="10">
        <v>46</v>
      </c>
      <c r="M17" s="10">
        <v>81</v>
      </c>
      <c r="N17" s="10">
        <v>100</v>
      </c>
      <c r="O17" s="10">
        <v>97</v>
      </c>
    </row>
    <row r="18" spans="2:15" x14ac:dyDescent="0.35">
      <c r="B18" s="8" t="s">
        <v>4</v>
      </c>
      <c r="C18" s="9">
        <v>54</v>
      </c>
      <c r="D18" s="9">
        <v>66</v>
      </c>
      <c r="E18" s="9">
        <v>73</v>
      </c>
      <c r="F18" s="9">
        <v>75</v>
      </c>
      <c r="G18" s="9">
        <v>102</v>
      </c>
      <c r="H18" s="9">
        <v>109</v>
      </c>
      <c r="I18" s="9">
        <v>130</v>
      </c>
      <c r="J18" s="9">
        <v>143</v>
      </c>
      <c r="K18" s="9">
        <v>160</v>
      </c>
      <c r="L18" s="9">
        <v>188</v>
      </c>
      <c r="M18" s="9">
        <v>209</v>
      </c>
      <c r="N18" s="9">
        <v>251</v>
      </c>
      <c r="O18" s="9">
        <v>254</v>
      </c>
    </row>
    <row r="19" spans="2:15" x14ac:dyDescent="0.35">
      <c r="B19" s="16" t="s">
        <v>5</v>
      </c>
      <c r="C19" s="19">
        <v>861</v>
      </c>
      <c r="D19" s="19">
        <v>977</v>
      </c>
      <c r="E19" s="17">
        <v>1209</v>
      </c>
      <c r="F19" s="17">
        <v>1294</v>
      </c>
      <c r="G19" s="17">
        <v>1373</v>
      </c>
      <c r="H19" s="17">
        <v>1503</v>
      </c>
      <c r="I19" s="17">
        <v>1408</v>
      </c>
      <c r="J19" s="17">
        <v>1683</v>
      </c>
      <c r="K19" s="17">
        <v>1896</v>
      </c>
      <c r="L19" s="17">
        <v>1829</v>
      </c>
      <c r="M19" s="17">
        <v>1967</v>
      </c>
      <c r="N19" s="17">
        <v>1808</v>
      </c>
      <c r="O19" s="17">
        <v>1802</v>
      </c>
    </row>
    <row r="20" spans="2:15" x14ac:dyDescent="0.35">
      <c r="B20" s="8" t="s">
        <v>6</v>
      </c>
      <c r="C20" s="6">
        <v>0.22</v>
      </c>
      <c r="D20" s="6">
        <v>0.22</v>
      </c>
      <c r="E20" s="6">
        <v>0.22</v>
      </c>
      <c r="F20" s="6">
        <v>0.23</v>
      </c>
      <c r="G20" s="6">
        <v>0.22</v>
      </c>
      <c r="H20" s="6">
        <v>0.16</v>
      </c>
      <c r="I20" s="6">
        <v>0.17</v>
      </c>
      <c r="J20" s="6">
        <v>0.18</v>
      </c>
      <c r="K20" s="6">
        <v>0.24</v>
      </c>
      <c r="L20" s="6">
        <v>0.25</v>
      </c>
      <c r="M20" s="6">
        <v>0.23</v>
      </c>
      <c r="N20" s="6">
        <v>0.22</v>
      </c>
      <c r="O20" s="9"/>
    </row>
    <row r="21" spans="2:15" x14ac:dyDescent="0.35">
      <c r="B21" s="4" t="s">
        <v>92</v>
      </c>
      <c r="C21" s="19">
        <v>672</v>
      </c>
      <c r="D21" s="19">
        <v>763</v>
      </c>
      <c r="E21" s="19">
        <v>937</v>
      </c>
      <c r="F21" s="19">
        <v>998</v>
      </c>
      <c r="G21" s="17">
        <v>1072</v>
      </c>
      <c r="H21" s="17">
        <v>1264</v>
      </c>
      <c r="I21" s="17">
        <v>1170</v>
      </c>
      <c r="J21" s="17">
        <v>1382</v>
      </c>
      <c r="K21" s="17">
        <v>1433</v>
      </c>
      <c r="L21" s="17">
        <v>1373</v>
      </c>
      <c r="M21" s="17">
        <v>1509</v>
      </c>
      <c r="N21" s="17">
        <v>1403</v>
      </c>
      <c r="O21" s="17">
        <v>1405</v>
      </c>
    </row>
    <row r="22" spans="2:15" x14ac:dyDescent="0.35">
      <c r="B22" s="12" t="s">
        <v>11</v>
      </c>
      <c r="C22" s="10">
        <v>12</v>
      </c>
      <c r="D22" s="10">
        <v>-6</v>
      </c>
      <c r="E22" s="10">
        <v>20</v>
      </c>
      <c r="F22" s="10">
        <v>-1</v>
      </c>
      <c r="G22" s="10">
        <v>-9</v>
      </c>
      <c r="H22" s="10">
        <v>1</v>
      </c>
      <c r="I22" s="10">
        <v>-70</v>
      </c>
      <c r="J22" s="10">
        <v>1</v>
      </c>
      <c r="K22" s="10">
        <v>-1</v>
      </c>
      <c r="L22" s="10">
        <v>-10</v>
      </c>
      <c r="M22" s="10">
        <v>-1</v>
      </c>
      <c r="N22" s="10">
        <v>-1</v>
      </c>
      <c r="O22" s="10"/>
    </row>
    <row r="23" spans="2:15" x14ac:dyDescent="0.35">
      <c r="B23" s="12" t="s">
        <v>12</v>
      </c>
      <c r="C23" s="10">
        <v>660</v>
      </c>
      <c r="D23" s="10">
        <v>768</v>
      </c>
      <c r="E23" s="10">
        <v>917</v>
      </c>
      <c r="F23" s="10">
        <v>999</v>
      </c>
      <c r="G23" s="5">
        <v>1081</v>
      </c>
      <c r="H23" s="5">
        <v>1264</v>
      </c>
      <c r="I23" s="5">
        <v>1240</v>
      </c>
      <c r="J23" s="5">
        <v>1381</v>
      </c>
      <c r="K23" s="5">
        <v>1433</v>
      </c>
      <c r="L23" s="5">
        <v>1383</v>
      </c>
      <c r="M23" s="5">
        <v>1510</v>
      </c>
      <c r="N23" s="5">
        <v>1404</v>
      </c>
      <c r="O23" s="10"/>
    </row>
    <row r="24" spans="2:15" x14ac:dyDescent="0.35">
      <c r="B24" s="12" t="s">
        <v>13</v>
      </c>
      <c r="C24" s="10">
        <v>660</v>
      </c>
      <c r="D24" s="10">
        <v>768</v>
      </c>
      <c r="E24" s="10">
        <v>917</v>
      </c>
      <c r="F24" s="10">
        <v>999</v>
      </c>
      <c r="G24" s="5">
        <v>1081</v>
      </c>
      <c r="H24" s="5">
        <v>1264</v>
      </c>
      <c r="I24" s="5">
        <v>1240</v>
      </c>
      <c r="J24" s="5">
        <v>1381</v>
      </c>
      <c r="K24" s="5">
        <v>1433</v>
      </c>
      <c r="L24" s="5">
        <v>1383</v>
      </c>
      <c r="M24" s="5">
        <v>1510</v>
      </c>
      <c r="N24" s="5">
        <v>1404</v>
      </c>
      <c r="O24" s="10"/>
    </row>
    <row r="25" spans="2:15" x14ac:dyDescent="0.35">
      <c r="B25" s="12" t="s">
        <v>14</v>
      </c>
      <c r="C25" s="10">
        <v>672</v>
      </c>
      <c r="D25" s="10">
        <v>763</v>
      </c>
      <c r="E25" s="10">
        <v>937</v>
      </c>
      <c r="F25" s="10">
        <v>998</v>
      </c>
      <c r="G25" s="5">
        <v>1072</v>
      </c>
      <c r="H25" s="5">
        <v>1264</v>
      </c>
      <c r="I25" s="5">
        <v>1170</v>
      </c>
      <c r="J25" s="5">
        <v>1382</v>
      </c>
      <c r="K25" s="5">
        <v>1433</v>
      </c>
      <c r="L25" s="5">
        <v>1373</v>
      </c>
      <c r="M25" s="5">
        <v>1509</v>
      </c>
      <c r="N25" s="5">
        <v>1403</v>
      </c>
      <c r="O25" s="10"/>
    </row>
    <row r="26" spans="2:15" x14ac:dyDescent="0.35">
      <c r="B26" s="8" t="s">
        <v>7</v>
      </c>
      <c r="C26" s="9">
        <v>3.85</v>
      </c>
      <c r="D26" s="9">
        <v>4.34</v>
      </c>
      <c r="E26" s="9">
        <v>5.33</v>
      </c>
      <c r="F26" s="9">
        <v>5.67</v>
      </c>
      <c r="G26" s="9">
        <v>6.09</v>
      </c>
      <c r="H26" s="9">
        <v>7.16</v>
      </c>
      <c r="I26" s="9">
        <v>6.62</v>
      </c>
      <c r="J26" s="9">
        <v>7.82</v>
      </c>
      <c r="K26" s="9">
        <v>8.11</v>
      </c>
      <c r="L26" s="9">
        <v>7.75</v>
      </c>
      <c r="M26" s="9">
        <v>8.52</v>
      </c>
      <c r="N26" s="9">
        <v>7.92</v>
      </c>
      <c r="O26" s="9">
        <v>7.93</v>
      </c>
    </row>
    <row r="27" spans="2:15" x14ac:dyDescent="0.35">
      <c r="B27" s="4" t="s">
        <v>73</v>
      </c>
      <c r="C27" s="7">
        <v>0.45</v>
      </c>
      <c r="D27" s="7">
        <v>0.46</v>
      </c>
      <c r="E27" s="7">
        <v>0.42</v>
      </c>
      <c r="F27" s="7">
        <v>0.4</v>
      </c>
      <c r="G27" s="7">
        <v>1.23</v>
      </c>
      <c r="H27" s="7">
        <v>0.38</v>
      </c>
      <c r="I27" s="7">
        <v>0.45</v>
      </c>
      <c r="J27" s="7">
        <v>0.61</v>
      </c>
      <c r="K27" s="7">
        <v>0.64</v>
      </c>
      <c r="L27" s="7">
        <v>0.67</v>
      </c>
      <c r="M27" s="7">
        <v>0.65</v>
      </c>
      <c r="N27" s="7">
        <v>1.01</v>
      </c>
      <c r="O27" s="3"/>
    </row>
    <row r="28" spans="2:15" x14ac:dyDescent="0.35">
      <c r="B28" s="24" t="s">
        <v>77</v>
      </c>
      <c r="C28" s="25">
        <f>C21/C5</f>
        <v>0.13827160493827159</v>
      </c>
      <c r="D28" s="25">
        <f t="shared" ref="D28:O28" si="0">D21/D5</f>
        <v>0.1407749077490775</v>
      </c>
      <c r="E28" s="25">
        <f t="shared" si="0"/>
        <v>0.17546816479400748</v>
      </c>
      <c r="F28" s="25">
        <f t="shared" si="0"/>
        <v>0.18862218862218863</v>
      </c>
      <c r="G28" s="25">
        <f t="shared" si="0"/>
        <v>0.19170243204577969</v>
      </c>
      <c r="H28" s="25">
        <f t="shared" si="0"/>
        <v>0.20149848557309102</v>
      </c>
      <c r="I28" s="25">
        <f t="shared" si="0"/>
        <v>0.18541996830427893</v>
      </c>
      <c r="J28" s="25">
        <f t="shared" si="0"/>
        <v>0.19234516353514267</v>
      </c>
      <c r="K28" s="25">
        <f t="shared" si="0"/>
        <v>0.17518337408312959</v>
      </c>
      <c r="L28" s="25">
        <f t="shared" si="0"/>
        <v>0.15810686319668354</v>
      </c>
      <c r="M28" s="25">
        <f t="shared" si="0"/>
        <v>0.16517075306479859</v>
      </c>
      <c r="N28" s="25">
        <f t="shared" si="0"/>
        <v>0.1546687245066696</v>
      </c>
      <c r="O28" s="25">
        <f t="shared" si="0"/>
        <v>0.15566142255705739</v>
      </c>
    </row>
    <row r="31" spans="2:15" x14ac:dyDescent="0.35">
      <c r="D31" s="51" t="s">
        <v>76</v>
      </c>
      <c r="E31" s="51"/>
      <c r="F31" s="51"/>
      <c r="G31" s="51"/>
      <c r="H31" s="51"/>
    </row>
    <row r="32" spans="2:15" x14ac:dyDescent="0.35">
      <c r="B32" s="1" t="s">
        <v>0</v>
      </c>
      <c r="C32" s="26">
        <v>41699</v>
      </c>
      <c r="D32" s="26">
        <v>42064</v>
      </c>
      <c r="E32" s="26">
        <v>42430</v>
      </c>
      <c r="F32" s="26">
        <v>42795</v>
      </c>
      <c r="G32" s="26">
        <v>43160</v>
      </c>
      <c r="H32" s="26">
        <v>43525</v>
      </c>
      <c r="I32" s="26">
        <v>43891</v>
      </c>
      <c r="J32" s="26">
        <v>44256</v>
      </c>
      <c r="K32" s="26">
        <v>44621</v>
      </c>
      <c r="L32" s="26">
        <v>44986</v>
      </c>
      <c r="M32" s="26">
        <v>45352</v>
      </c>
      <c r="N32" s="26">
        <v>45717</v>
      </c>
    </row>
    <row r="33" spans="2:14" x14ac:dyDescent="0.35">
      <c r="B33" s="28" t="s">
        <v>15</v>
      </c>
      <c r="C33" s="9">
        <v>174</v>
      </c>
      <c r="D33" s="9">
        <v>176</v>
      </c>
      <c r="E33" s="9">
        <v>176</v>
      </c>
      <c r="F33" s="9">
        <v>176</v>
      </c>
      <c r="G33" s="9">
        <v>176</v>
      </c>
      <c r="H33" s="9">
        <v>177</v>
      </c>
      <c r="I33" s="9">
        <v>177</v>
      </c>
      <c r="J33" s="9">
        <v>177</v>
      </c>
      <c r="K33" s="9">
        <v>177</v>
      </c>
      <c r="L33" s="9">
        <v>177</v>
      </c>
      <c r="M33" s="9">
        <v>177</v>
      </c>
      <c r="N33" s="9">
        <v>177</v>
      </c>
    </row>
    <row r="34" spans="2:14" x14ac:dyDescent="0.35">
      <c r="B34" s="4" t="s">
        <v>16</v>
      </c>
      <c r="C34" s="5">
        <v>1728</v>
      </c>
      <c r="D34" s="5">
        <v>2161</v>
      </c>
      <c r="E34" s="5">
        <v>2918</v>
      </c>
      <c r="F34" s="5">
        <v>3482</v>
      </c>
      <c r="G34" s="5">
        <v>4051</v>
      </c>
      <c r="H34" s="5">
        <v>3792</v>
      </c>
      <c r="I34" s="5">
        <v>4398</v>
      </c>
      <c r="J34" s="5">
        <v>5214</v>
      </c>
      <c r="K34" s="5">
        <v>5687</v>
      </c>
      <c r="L34" s="5">
        <v>6110</v>
      </c>
      <c r="M34" s="5">
        <v>6738</v>
      </c>
      <c r="N34" s="5">
        <v>7246</v>
      </c>
    </row>
    <row r="35" spans="2:14" x14ac:dyDescent="0.35">
      <c r="B35" s="14" t="s">
        <v>21</v>
      </c>
      <c r="C35" s="18">
        <v>44</v>
      </c>
      <c r="D35" s="18">
        <v>129</v>
      </c>
      <c r="E35" s="18">
        <v>87</v>
      </c>
      <c r="F35" s="18">
        <v>284</v>
      </c>
      <c r="G35" s="18">
        <v>287</v>
      </c>
      <c r="H35" s="18">
        <v>310</v>
      </c>
      <c r="I35" s="18">
        <v>151</v>
      </c>
      <c r="J35" s="18">
        <v>180</v>
      </c>
      <c r="K35" s="18">
        <v>560</v>
      </c>
      <c r="L35" s="18">
        <v>615</v>
      </c>
      <c r="M35" s="18">
        <v>776</v>
      </c>
      <c r="N35" s="18">
        <v>379</v>
      </c>
    </row>
    <row r="36" spans="2:14" x14ac:dyDescent="0.35">
      <c r="B36" s="33" t="s">
        <v>22</v>
      </c>
      <c r="C36" s="9">
        <v>0</v>
      </c>
      <c r="D36" s="9">
        <v>0</v>
      </c>
      <c r="E36" s="9">
        <v>1</v>
      </c>
      <c r="F36" s="9">
        <v>201</v>
      </c>
      <c r="G36" s="9">
        <v>201</v>
      </c>
      <c r="H36" s="9">
        <v>26</v>
      </c>
      <c r="I36" s="9">
        <v>25</v>
      </c>
      <c r="J36" s="9">
        <v>0</v>
      </c>
      <c r="K36" s="9">
        <v>249</v>
      </c>
      <c r="L36" s="9">
        <v>249</v>
      </c>
      <c r="M36" s="9">
        <v>499</v>
      </c>
      <c r="N36" s="9">
        <v>249</v>
      </c>
    </row>
    <row r="37" spans="2:14" x14ac:dyDescent="0.35">
      <c r="B37" s="33" t="s">
        <v>23</v>
      </c>
      <c r="C37" s="9">
        <v>44</v>
      </c>
      <c r="D37" s="9">
        <v>129</v>
      </c>
      <c r="E37" s="9">
        <v>87</v>
      </c>
      <c r="F37" s="9">
        <v>83</v>
      </c>
      <c r="G37" s="9">
        <v>85</v>
      </c>
      <c r="H37" s="9">
        <v>109</v>
      </c>
      <c r="I37" s="9">
        <v>89</v>
      </c>
      <c r="J37" s="9">
        <v>152</v>
      </c>
      <c r="K37" s="9">
        <v>262</v>
      </c>
      <c r="L37" s="9">
        <v>308</v>
      </c>
      <c r="M37" s="9">
        <v>199</v>
      </c>
      <c r="N37" s="9">
        <v>35</v>
      </c>
    </row>
    <row r="38" spans="2:14" x14ac:dyDescent="0.35">
      <c r="B38" s="13" t="s">
        <v>24</v>
      </c>
      <c r="C38" s="9">
        <v>0</v>
      </c>
      <c r="D38" s="9">
        <v>0</v>
      </c>
      <c r="E38" s="9">
        <v>0</v>
      </c>
      <c r="F38" s="9">
        <v>0</v>
      </c>
      <c r="G38" s="9">
        <v>0</v>
      </c>
      <c r="H38" s="9">
        <v>0</v>
      </c>
      <c r="I38" s="9">
        <v>0</v>
      </c>
      <c r="J38" s="9">
        <v>28</v>
      </c>
      <c r="K38" s="9">
        <v>49</v>
      </c>
      <c r="L38" s="9">
        <v>58</v>
      </c>
      <c r="M38" s="9">
        <v>78</v>
      </c>
      <c r="N38" s="9">
        <v>94</v>
      </c>
    </row>
    <row r="39" spans="2:14" x14ac:dyDescent="0.35">
      <c r="B39" s="13" t="s">
        <v>25</v>
      </c>
      <c r="C39" s="9">
        <v>0</v>
      </c>
      <c r="D39" s="9">
        <v>0</v>
      </c>
      <c r="E39" s="9">
        <v>0</v>
      </c>
      <c r="F39" s="9">
        <v>0</v>
      </c>
      <c r="G39" s="9">
        <v>0</v>
      </c>
      <c r="H39" s="9">
        <v>175</v>
      </c>
      <c r="I39" s="9">
        <v>37</v>
      </c>
      <c r="J39" s="9">
        <v>0</v>
      </c>
      <c r="K39" s="9">
        <v>0</v>
      </c>
      <c r="L39" s="9">
        <v>0</v>
      </c>
      <c r="M39" s="9">
        <v>0</v>
      </c>
      <c r="N39" s="9">
        <v>0</v>
      </c>
    </row>
    <row r="40" spans="2:14" x14ac:dyDescent="0.35">
      <c r="B40" s="16" t="s">
        <v>26</v>
      </c>
      <c r="C40" s="17">
        <v>1175</v>
      </c>
      <c r="D40" s="17">
        <v>1223</v>
      </c>
      <c r="E40" s="17">
        <v>1248</v>
      </c>
      <c r="F40" s="17">
        <v>1275</v>
      </c>
      <c r="G40" s="17">
        <v>1299</v>
      </c>
      <c r="H40" s="17">
        <v>1300</v>
      </c>
      <c r="I40" s="17">
        <v>1375</v>
      </c>
      <c r="J40" s="17">
        <v>1933</v>
      </c>
      <c r="K40" s="17">
        <v>2168</v>
      </c>
      <c r="L40" s="17">
        <v>2450</v>
      </c>
      <c r="M40" s="17">
        <v>2841</v>
      </c>
      <c r="N40" s="17">
        <v>3203</v>
      </c>
    </row>
    <row r="41" spans="2:14" x14ac:dyDescent="0.35">
      <c r="B41" s="12" t="s">
        <v>27</v>
      </c>
      <c r="C41" s="10">
        <v>705</v>
      </c>
      <c r="D41" s="10">
        <v>757</v>
      </c>
      <c r="E41" s="10">
        <v>931</v>
      </c>
      <c r="F41" s="10">
        <v>915</v>
      </c>
      <c r="G41" s="10">
        <v>961</v>
      </c>
      <c r="H41" s="10">
        <v>998</v>
      </c>
      <c r="I41" s="5">
        <v>1032</v>
      </c>
      <c r="J41" s="5">
        <v>1481</v>
      </c>
      <c r="K41" s="5">
        <v>1581</v>
      </c>
      <c r="L41" s="5">
        <v>1819</v>
      </c>
      <c r="M41" s="5">
        <v>2059</v>
      </c>
      <c r="N41" s="5">
        <v>2342</v>
      </c>
    </row>
    <row r="42" spans="2:14" x14ac:dyDescent="0.35">
      <c r="B42" s="12" t="s">
        <v>28</v>
      </c>
      <c r="C42" s="10">
        <v>7</v>
      </c>
      <c r="D42" s="10">
        <v>7</v>
      </c>
      <c r="E42" s="10">
        <v>7</v>
      </c>
      <c r="F42" s="10">
        <v>12</v>
      </c>
      <c r="G42" s="10">
        <v>13</v>
      </c>
      <c r="H42" s="10">
        <v>20</v>
      </c>
      <c r="I42" s="10">
        <v>22</v>
      </c>
      <c r="J42" s="10">
        <v>41</v>
      </c>
      <c r="K42" s="10">
        <v>27</v>
      </c>
      <c r="L42" s="10">
        <v>23</v>
      </c>
      <c r="M42" s="10">
        <v>30</v>
      </c>
      <c r="N42" s="10">
        <v>9</v>
      </c>
    </row>
    <row r="43" spans="2:14" x14ac:dyDescent="0.35">
      <c r="B43" s="12" t="s">
        <v>29</v>
      </c>
      <c r="C43" s="10">
        <v>463</v>
      </c>
      <c r="D43" s="10">
        <v>460</v>
      </c>
      <c r="E43" s="10">
        <v>310</v>
      </c>
      <c r="F43" s="10">
        <v>349</v>
      </c>
      <c r="G43" s="10">
        <v>326</v>
      </c>
      <c r="H43" s="10">
        <v>282</v>
      </c>
      <c r="I43" s="10">
        <v>321</v>
      </c>
      <c r="J43" s="10">
        <v>411</v>
      </c>
      <c r="K43" s="10">
        <v>559</v>
      </c>
      <c r="L43" s="10">
        <v>608</v>
      </c>
      <c r="M43" s="10">
        <v>753</v>
      </c>
      <c r="N43" s="10">
        <v>853</v>
      </c>
    </row>
    <row r="44" spans="2:14" x14ac:dyDescent="0.35">
      <c r="B44" s="28" t="s">
        <v>17</v>
      </c>
      <c r="C44" s="15">
        <v>3122</v>
      </c>
      <c r="D44" s="15">
        <v>3688</v>
      </c>
      <c r="E44" s="15">
        <v>4430</v>
      </c>
      <c r="F44" s="15">
        <v>5217</v>
      </c>
      <c r="G44" s="15">
        <v>5813</v>
      </c>
      <c r="H44" s="15">
        <v>5579</v>
      </c>
      <c r="I44" s="15">
        <v>6100</v>
      </c>
      <c r="J44" s="15">
        <v>7504</v>
      </c>
      <c r="K44" s="15">
        <v>8592</v>
      </c>
      <c r="L44" s="15">
        <v>9352</v>
      </c>
      <c r="M44" s="15">
        <v>10533</v>
      </c>
      <c r="N44" s="15">
        <v>11005</v>
      </c>
    </row>
    <row r="45" spans="2:14" x14ac:dyDescent="0.35">
      <c r="B45" s="29" t="s">
        <v>87</v>
      </c>
      <c r="C45" s="19">
        <v>654</v>
      </c>
      <c r="D45" s="19">
        <v>683</v>
      </c>
      <c r="E45" s="19">
        <v>639</v>
      </c>
      <c r="F45" s="19">
        <v>993</v>
      </c>
      <c r="G45" s="17">
        <v>1030</v>
      </c>
      <c r="H45" s="17">
        <v>1037</v>
      </c>
      <c r="I45" s="17">
        <v>1134</v>
      </c>
      <c r="J45" s="17">
        <v>1205</v>
      </c>
      <c r="K45" s="17">
        <v>1399</v>
      </c>
      <c r="L45" s="17">
        <v>1662</v>
      </c>
      <c r="M45" s="17">
        <v>1878</v>
      </c>
      <c r="N45" s="17">
        <v>2036</v>
      </c>
    </row>
    <row r="46" spans="2:14" x14ac:dyDescent="0.35">
      <c r="B46" s="12" t="s">
        <v>30</v>
      </c>
      <c r="C46" s="10">
        <v>51</v>
      </c>
      <c r="D46" s="10">
        <v>58</v>
      </c>
      <c r="E46" s="10">
        <v>54</v>
      </c>
      <c r="F46" s="10">
        <v>62</v>
      </c>
      <c r="G46" s="10">
        <v>70</v>
      </c>
      <c r="H46" s="10">
        <v>71</v>
      </c>
      <c r="I46" s="10">
        <v>64</v>
      </c>
      <c r="J46" s="10">
        <v>64</v>
      </c>
      <c r="K46" s="10">
        <v>98</v>
      </c>
      <c r="L46" s="10">
        <v>98</v>
      </c>
      <c r="M46" s="10">
        <v>98</v>
      </c>
      <c r="N46" s="10">
        <v>123</v>
      </c>
    </row>
    <row r="47" spans="2:14" x14ac:dyDescent="0.35">
      <c r="B47" s="12" t="s">
        <v>31</v>
      </c>
      <c r="C47" s="10">
        <v>360</v>
      </c>
      <c r="D47" s="10">
        <v>368</v>
      </c>
      <c r="E47" s="10">
        <v>327</v>
      </c>
      <c r="F47" s="10">
        <v>445</v>
      </c>
      <c r="G47" s="10">
        <v>480</v>
      </c>
      <c r="H47" s="10">
        <v>496</v>
      </c>
      <c r="I47" s="10">
        <v>569</v>
      </c>
      <c r="J47" s="10">
        <v>605</v>
      </c>
      <c r="K47" s="10">
        <v>680</v>
      </c>
      <c r="L47" s="10">
        <v>795</v>
      </c>
      <c r="M47" s="10">
        <v>915</v>
      </c>
      <c r="N47" s="5">
        <v>1006</v>
      </c>
    </row>
    <row r="48" spans="2:14" x14ac:dyDescent="0.35">
      <c r="B48" s="12" t="s">
        <v>32</v>
      </c>
      <c r="C48" s="10">
        <v>494</v>
      </c>
      <c r="D48" s="10">
        <v>534</v>
      </c>
      <c r="E48" s="10">
        <v>577</v>
      </c>
      <c r="F48" s="10">
        <v>803</v>
      </c>
      <c r="G48" s="10">
        <v>869</v>
      </c>
      <c r="H48" s="10">
        <v>929</v>
      </c>
      <c r="I48" s="5">
        <v>1049</v>
      </c>
      <c r="J48" s="5">
        <v>1185</v>
      </c>
      <c r="K48" s="5">
        <v>1391</v>
      </c>
      <c r="L48" s="5">
        <v>1692</v>
      </c>
      <c r="M48" s="5">
        <v>1958</v>
      </c>
      <c r="N48" s="5">
        <v>2162</v>
      </c>
    </row>
    <row r="49" spans="2:14" x14ac:dyDescent="0.35">
      <c r="B49" s="12" t="s">
        <v>33</v>
      </c>
      <c r="C49" s="10">
        <v>38</v>
      </c>
      <c r="D49" s="10">
        <v>41</v>
      </c>
      <c r="E49" s="10">
        <v>44</v>
      </c>
      <c r="F49" s="10">
        <v>45</v>
      </c>
      <c r="G49" s="10">
        <v>45</v>
      </c>
      <c r="H49" s="10">
        <v>52</v>
      </c>
      <c r="I49" s="10">
        <v>51</v>
      </c>
      <c r="J49" s="10">
        <v>55</v>
      </c>
      <c r="K49" s="10">
        <v>59</v>
      </c>
      <c r="L49" s="10">
        <v>67</v>
      </c>
      <c r="M49" s="10">
        <v>71</v>
      </c>
      <c r="N49" s="10">
        <v>69</v>
      </c>
    </row>
    <row r="50" spans="2:14" x14ac:dyDescent="0.35">
      <c r="B50" s="12" t="s">
        <v>34</v>
      </c>
      <c r="C50" s="10">
        <v>46</v>
      </c>
      <c r="D50" s="10">
        <v>54</v>
      </c>
      <c r="E50" s="10">
        <v>58</v>
      </c>
      <c r="F50" s="10">
        <v>63</v>
      </c>
      <c r="G50" s="10">
        <v>69</v>
      </c>
      <c r="H50" s="10">
        <v>76</v>
      </c>
      <c r="I50" s="10">
        <v>84</v>
      </c>
      <c r="J50" s="10">
        <v>87</v>
      </c>
      <c r="K50" s="10">
        <v>94</v>
      </c>
      <c r="L50" s="10">
        <v>106</v>
      </c>
      <c r="M50" s="10">
        <v>114</v>
      </c>
      <c r="N50" s="10">
        <v>122</v>
      </c>
    </row>
    <row r="51" spans="2:14" x14ac:dyDescent="0.35">
      <c r="B51" s="12" t="s">
        <v>35</v>
      </c>
      <c r="C51" s="10">
        <v>16</v>
      </c>
      <c r="D51" s="10">
        <v>19</v>
      </c>
      <c r="E51" s="10">
        <v>20</v>
      </c>
      <c r="F51" s="10">
        <v>21</v>
      </c>
      <c r="G51" s="10">
        <v>25</v>
      </c>
      <c r="H51" s="10">
        <v>25</v>
      </c>
      <c r="I51" s="10">
        <v>25</v>
      </c>
      <c r="J51" s="10">
        <v>24</v>
      </c>
      <c r="K51" s="10">
        <v>28</v>
      </c>
      <c r="L51" s="10">
        <v>25</v>
      </c>
      <c r="M51" s="10">
        <v>24</v>
      </c>
      <c r="N51" s="10">
        <v>38</v>
      </c>
    </row>
    <row r="52" spans="2:14" x14ac:dyDescent="0.35">
      <c r="B52" s="12" t="s">
        <v>36</v>
      </c>
      <c r="C52" s="10">
        <v>13</v>
      </c>
      <c r="D52" s="10">
        <v>13</v>
      </c>
      <c r="E52" s="10">
        <v>13</v>
      </c>
      <c r="F52" s="10">
        <v>13</v>
      </c>
      <c r="G52" s="10">
        <v>13</v>
      </c>
      <c r="H52" s="10">
        <v>13</v>
      </c>
      <c r="I52" s="10">
        <v>21</v>
      </c>
      <c r="J52" s="10">
        <v>21</v>
      </c>
      <c r="K52" s="10">
        <v>21</v>
      </c>
      <c r="L52" s="10">
        <v>21</v>
      </c>
      <c r="M52" s="10">
        <v>21</v>
      </c>
      <c r="N52" s="10">
        <v>21</v>
      </c>
    </row>
    <row r="53" spans="2:14" x14ac:dyDescent="0.35">
      <c r="B53" s="12" t="s">
        <v>37</v>
      </c>
      <c r="C53" s="10">
        <v>24</v>
      </c>
      <c r="D53" s="10">
        <v>36</v>
      </c>
      <c r="E53" s="10">
        <v>39</v>
      </c>
      <c r="F53" s="10">
        <v>99</v>
      </c>
      <c r="G53" s="10">
        <v>100</v>
      </c>
      <c r="H53" s="10">
        <v>111</v>
      </c>
      <c r="I53" s="10">
        <v>119</v>
      </c>
      <c r="J53" s="10">
        <v>127</v>
      </c>
      <c r="K53" s="10">
        <v>130</v>
      </c>
      <c r="L53" s="10">
        <v>134</v>
      </c>
      <c r="M53" s="10">
        <v>144</v>
      </c>
      <c r="N53" s="10">
        <v>181</v>
      </c>
    </row>
    <row r="54" spans="2:14" x14ac:dyDescent="0.35">
      <c r="B54" s="20" t="s">
        <v>38</v>
      </c>
      <c r="C54" s="17">
        <v>1042</v>
      </c>
      <c r="D54" s="17">
        <v>1123</v>
      </c>
      <c r="E54" s="17">
        <v>1131</v>
      </c>
      <c r="F54" s="17">
        <v>1550</v>
      </c>
      <c r="G54" s="17">
        <v>1671</v>
      </c>
      <c r="H54" s="17">
        <v>1774</v>
      </c>
      <c r="I54" s="17">
        <v>1982</v>
      </c>
      <c r="J54" s="17">
        <v>2168</v>
      </c>
      <c r="K54" s="17">
        <v>2501</v>
      </c>
      <c r="L54" s="17">
        <v>2938</v>
      </c>
      <c r="M54" s="17">
        <v>3345</v>
      </c>
      <c r="N54" s="17">
        <v>3722</v>
      </c>
    </row>
    <row r="55" spans="2:14" x14ac:dyDescent="0.35">
      <c r="B55" s="12" t="s">
        <v>39</v>
      </c>
      <c r="C55" s="10">
        <v>389</v>
      </c>
      <c r="D55" s="10">
        <v>440</v>
      </c>
      <c r="E55" s="10">
        <v>493</v>
      </c>
      <c r="F55" s="10">
        <v>556</v>
      </c>
      <c r="G55" s="10">
        <v>641</v>
      </c>
      <c r="H55" s="10">
        <v>738</v>
      </c>
      <c r="I55" s="10">
        <v>848</v>
      </c>
      <c r="J55" s="10">
        <v>963</v>
      </c>
      <c r="K55" s="5">
        <v>1102</v>
      </c>
      <c r="L55" s="5">
        <v>1276</v>
      </c>
      <c r="M55" s="5">
        <v>1467</v>
      </c>
      <c r="N55" s="5">
        <v>1687</v>
      </c>
    </row>
    <row r="56" spans="2:14" x14ac:dyDescent="0.35">
      <c r="B56" s="8" t="s">
        <v>18</v>
      </c>
      <c r="C56" s="9">
        <v>17</v>
      </c>
      <c r="D56" s="9">
        <v>12</v>
      </c>
      <c r="E56" s="9">
        <v>25</v>
      </c>
      <c r="F56" s="9">
        <v>28</v>
      </c>
      <c r="G56" s="9">
        <v>27</v>
      </c>
      <c r="H56" s="9">
        <v>22</v>
      </c>
      <c r="I56" s="9">
        <v>106</v>
      </c>
      <c r="J56" s="9">
        <v>107</v>
      </c>
      <c r="K56" s="9">
        <v>128</v>
      </c>
      <c r="L56" s="9">
        <v>109</v>
      </c>
      <c r="M56" s="9">
        <v>184</v>
      </c>
      <c r="N56" s="9">
        <v>137</v>
      </c>
    </row>
    <row r="57" spans="2:14" x14ac:dyDescent="0.35">
      <c r="B57" s="4" t="s">
        <v>19</v>
      </c>
      <c r="C57" s="5">
        <v>1118</v>
      </c>
      <c r="D57" s="5">
        <v>1778</v>
      </c>
      <c r="E57" s="5">
        <v>2570</v>
      </c>
      <c r="F57" s="5">
        <v>3054</v>
      </c>
      <c r="G57" s="5">
        <v>3433</v>
      </c>
      <c r="H57" s="5">
        <v>2962</v>
      </c>
      <c r="I57" s="5">
        <v>2467</v>
      </c>
      <c r="J57" s="5">
        <v>3574</v>
      </c>
      <c r="K57" s="5">
        <v>5007</v>
      </c>
      <c r="L57" s="5">
        <v>5475</v>
      </c>
      <c r="M57" s="5">
        <v>6148</v>
      </c>
      <c r="N57" s="5">
        <v>6359</v>
      </c>
    </row>
    <row r="58" spans="2:14" x14ac:dyDescent="0.35">
      <c r="B58" s="8" t="s">
        <v>86</v>
      </c>
      <c r="C58" s="15">
        <v>1333</v>
      </c>
      <c r="D58" s="15">
        <v>1215</v>
      </c>
      <c r="E58" s="15">
        <v>1196</v>
      </c>
      <c r="F58" s="15">
        <v>1141</v>
      </c>
      <c r="G58" s="15">
        <v>1322</v>
      </c>
      <c r="H58" s="15">
        <v>1558</v>
      </c>
      <c r="I58" s="15">
        <v>2393</v>
      </c>
      <c r="J58" s="15">
        <v>2618</v>
      </c>
      <c r="K58" s="15">
        <v>2057</v>
      </c>
      <c r="L58" s="15">
        <v>2106</v>
      </c>
      <c r="M58" s="15">
        <v>2322</v>
      </c>
      <c r="N58" s="15">
        <v>2474</v>
      </c>
    </row>
    <row r="59" spans="2:14" x14ac:dyDescent="0.35">
      <c r="B59" s="13" t="s">
        <v>40</v>
      </c>
      <c r="C59" s="9">
        <v>558</v>
      </c>
      <c r="D59" s="9">
        <v>551</v>
      </c>
      <c r="E59" s="9">
        <v>616</v>
      </c>
      <c r="F59" s="9">
        <v>599</v>
      </c>
      <c r="G59" s="9">
        <v>705</v>
      </c>
      <c r="H59" s="9">
        <v>733</v>
      </c>
      <c r="I59" s="9">
        <v>809</v>
      </c>
      <c r="J59" s="2">
        <v>1114</v>
      </c>
      <c r="K59" s="2">
        <v>1238</v>
      </c>
      <c r="L59" s="2">
        <v>1224</v>
      </c>
      <c r="M59" s="2">
        <v>1150</v>
      </c>
      <c r="N59" s="2">
        <v>1288</v>
      </c>
    </row>
    <row r="60" spans="2:14" x14ac:dyDescent="0.35">
      <c r="B60" s="13" t="s">
        <v>85</v>
      </c>
      <c r="C60" s="9">
        <v>323</v>
      </c>
      <c r="D60" s="9">
        <v>339</v>
      </c>
      <c r="E60" s="9">
        <v>421</v>
      </c>
      <c r="F60" s="9">
        <v>333</v>
      </c>
      <c r="G60" s="9">
        <v>321</v>
      </c>
      <c r="H60" s="9">
        <v>431</v>
      </c>
      <c r="I60" s="9">
        <v>380</v>
      </c>
      <c r="J60" s="9">
        <v>281</v>
      </c>
      <c r="K60" s="9">
        <v>455</v>
      </c>
      <c r="L60" s="9">
        <v>561</v>
      </c>
      <c r="M60" s="9">
        <v>719</v>
      </c>
      <c r="N60" s="9">
        <v>601</v>
      </c>
    </row>
    <row r="61" spans="2:14" x14ac:dyDescent="0.35">
      <c r="B61" s="13" t="s">
        <v>41</v>
      </c>
      <c r="C61" s="9">
        <v>297</v>
      </c>
      <c r="D61" s="9">
        <v>124</v>
      </c>
      <c r="E61" s="9">
        <v>56</v>
      </c>
      <c r="F61" s="9">
        <v>26</v>
      </c>
      <c r="G61" s="9">
        <v>87</v>
      </c>
      <c r="H61" s="9">
        <v>125</v>
      </c>
      <c r="I61" s="9">
        <v>526</v>
      </c>
      <c r="J61" s="9">
        <v>835</v>
      </c>
      <c r="K61" s="9">
        <v>136</v>
      </c>
      <c r="L61" s="9">
        <v>33</v>
      </c>
      <c r="M61" s="9">
        <v>71</v>
      </c>
      <c r="N61" s="9">
        <v>133</v>
      </c>
    </row>
    <row r="62" spans="2:14" x14ac:dyDescent="0.35">
      <c r="B62" s="13" t="s">
        <v>42</v>
      </c>
      <c r="C62" s="9">
        <v>20</v>
      </c>
      <c r="D62" s="9">
        <v>33</v>
      </c>
      <c r="E62" s="9">
        <v>18</v>
      </c>
      <c r="F62" s="9">
        <v>23</v>
      </c>
      <c r="G62" s="9">
        <v>16</v>
      </c>
      <c r="H62" s="9">
        <v>26</v>
      </c>
      <c r="I62" s="9">
        <v>33</v>
      </c>
      <c r="J62" s="9">
        <v>27</v>
      </c>
      <c r="K62" s="9">
        <v>46</v>
      </c>
      <c r="L62" s="9">
        <v>21</v>
      </c>
      <c r="M62" s="9">
        <v>51</v>
      </c>
      <c r="N62" s="9">
        <v>48</v>
      </c>
    </row>
    <row r="63" spans="2:14" x14ac:dyDescent="0.35">
      <c r="B63" s="13" t="s">
        <v>43</v>
      </c>
      <c r="C63" s="9">
        <v>134</v>
      </c>
      <c r="D63" s="9">
        <v>170</v>
      </c>
      <c r="E63" s="9">
        <v>86</v>
      </c>
      <c r="F63" s="9">
        <v>160</v>
      </c>
      <c r="G63" s="9">
        <v>193</v>
      </c>
      <c r="H63" s="9">
        <v>244</v>
      </c>
      <c r="I63" s="9">
        <v>646</v>
      </c>
      <c r="J63" s="9">
        <v>361</v>
      </c>
      <c r="K63" s="9">
        <v>183</v>
      </c>
      <c r="L63" s="9">
        <v>266</v>
      </c>
      <c r="M63" s="9">
        <v>331</v>
      </c>
      <c r="N63" s="9">
        <v>405</v>
      </c>
    </row>
    <row r="64" spans="2:14" x14ac:dyDescent="0.35">
      <c r="B64" s="29" t="s">
        <v>20</v>
      </c>
      <c r="C64" s="17">
        <v>3122</v>
      </c>
      <c r="D64" s="17">
        <v>3688</v>
      </c>
      <c r="E64" s="17">
        <v>4430</v>
      </c>
      <c r="F64" s="17">
        <v>5217</v>
      </c>
      <c r="G64" s="17">
        <v>5813</v>
      </c>
      <c r="H64" s="17">
        <v>5579</v>
      </c>
      <c r="I64" s="17">
        <v>6100</v>
      </c>
      <c r="J64" s="17">
        <v>7504</v>
      </c>
      <c r="K64" s="17">
        <v>8592</v>
      </c>
      <c r="L64" s="17">
        <v>9352</v>
      </c>
      <c r="M64" s="17">
        <v>10533</v>
      </c>
      <c r="N64" s="17">
        <v>11005</v>
      </c>
    </row>
    <row r="67" spans="2:14" x14ac:dyDescent="0.35">
      <c r="C67" s="51" t="s">
        <v>75</v>
      </c>
      <c r="D67" s="51"/>
      <c r="E67" s="51"/>
      <c r="F67" s="51"/>
      <c r="G67" s="51"/>
      <c r="H67" s="51"/>
      <c r="I67" s="51"/>
    </row>
    <row r="68" spans="2:14" x14ac:dyDescent="0.35">
      <c r="B68" s="1" t="s">
        <v>0</v>
      </c>
      <c r="C68" s="26">
        <v>41699</v>
      </c>
      <c r="D68" s="26">
        <v>42064</v>
      </c>
      <c r="E68" s="26">
        <v>42430</v>
      </c>
      <c r="F68" s="26">
        <v>42795</v>
      </c>
      <c r="G68" s="26">
        <v>43160</v>
      </c>
      <c r="H68" s="26">
        <v>43525</v>
      </c>
      <c r="I68" s="26">
        <v>43891</v>
      </c>
      <c r="J68" s="26">
        <v>44256</v>
      </c>
      <c r="K68" s="26">
        <v>44621</v>
      </c>
      <c r="L68" s="26">
        <v>44986</v>
      </c>
      <c r="M68" s="26">
        <v>45352</v>
      </c>
      <c r="N68" s="26">
        <v>45717</v>
      </c>
    </row>
    <row r="69" spans="2:14" x14ac:dyDescent="0.35">
      <c r="B69" s="28" t="s">
        <v>100</v>
      </c>
      <c r="C69" s="18">
        <v>712</v>
      </c>
      <c r="D69" s="18">
        <v>839</v>
      </c>
      <c r="E69" s="18">
        <v>960</v>
      </c>
      <c r="F69" s="18">
        <v>927</v>
      </c>
      <c r="G69" s="18">
        <v>816</v>
      </c>
      <c r="H69" s="15">
        <v>1124</v>
      </c>
      <c r="I69" s="15">
        <v>1155</v>
      </c>
      <c r="J69" s="15">
        <v>1704</v>
      </c>
      <c r="K69" s="15">
        <v>1320</v>
      </c>
      <c r="L69" s="15">
        <v>1562</v>
      </c>
      <c r="M69" s="15">
        <v>1653</v>
      </c>
      <c r="N69" s="15">
        <v>1623</v>
      </c>
    </row>
    <row r="70" spans="2:14" x14ac:dyDescent="0.35">
      <c r="B70" s="23" t="s">
        <v>45</v>
      </c>
      <c r="C70" s="18">
        <v>853</v>
      </c>
      <c r="D70" s="18">
        <v>993</v>
      </c>
      <c r="E70" s="15">
        <v>1160</v>
      </c>
      <c r="F70" s="15">
        <v>1147</v>
      </c>
      <c r="G70" s="15">
        <v>1271</v>
      </c>
      <c r="H70" s="15">
        <v>1478</v>
      </c>
      <c r="I70" s="15">
        <v>1465</v>
      </c>
      <c r="J70" s="15">
        <v>1644</v>
      </c>
      <c r="K70" s="15">
        <v>1813</v>
      </c>
      <c r="L70" s="15">
        <v>1813</v>
      </c>
      <c r="M70" s="15">
        <v>1954</v>
      </c>
      <c r="N70" s="15">
        <v>1779</v>
      </c>
    </row>
    <row r="71" spans="2:14" x14ac:dyDescent="0.35">
      <c r="B71" s="13" t="s">
        <v>46</v>
      </c>
      <c r="C71" s="9">
        <v>-52</v>
      </c>
      <c r="D71" s="9">
        <v>-43</v>
      </c>
      <c r="E71" s="9">
        <v>-79</v>
      </c>
      <c r="F71" s="9">
        <v>87</v>
      </c>
      <c r="G71" s="9">
        <v>11</v>
      </c>
      <c r="H71" s="9">
        <v>-112</v>
      </c>
      <c r="I71" s="9">
        <v>54</v>
      </c>
      <c r="J71" s="9">
        <v>94</v>
      </c>
      <c r="K71" s="9">
        <v>-176</v>
      </c>
      <c r="L71" s="9">
        <v>-114</v>
      </c>
      <c r="M71" s="9">
        <v>-158</v>
      </c>
      <c r="N71" s="9">
        <v>115</v>
      </c>
    </row>
    <row r="72" spans="2:14" x14ac:dyDescent="0.35">
      <c r="B72" s="13" t="s">
        <v>47</v>
      </c>
      <c r="C72" s="9">
        <v>-58</v>
      </c>
      <c r="D72" s="9">
        <v>8</v>
      </c>
      <c r="E72" s="9">
        <v>-65</v>
      </c>
      <c r="F72" s="9">
        <v>16</v>
      </c>
      <c r="G72" s="9">
        <v>-106</v>
      </c>
      <c r="H72" s="9">
        <v>-28</v>
      </c>
      <c r="I72" s="9">
        <v>-76</v>
      </c>
      <c r="J72" s="9">
        <v>-305</v>
      </c>
      <c r="K72" s="9">
        <v>-124</v>
      </c>
      <c r="L72" s="9">
        <v>14</v>
      </c>
      <c r="M72" s="9">
        <v>74</v>
      </c>
      <c r="N72" s="9">
        <v>-138</v>
      </c>
    </row>
    <row r="73" spans="2:14" x14ac:dyDescent="0.35">
      <c r="B73" s="13" t="s">
        <v>48</v>
      </c>
      <c r="C73" s="9">
        <v>148</v>
      </c>
      <c r="D73" s="9">
        <v>86</v>
      </c>
      <c r="E73" s="9">
        <v>204</v>
      </c>
      <c r="F73" s="9">
        <v>-24</v>
      </c>
      <c r="G73" s="9">
        <v>32</v>
      </c>
      <c r="H73" s="9">
        <v>38</v>
      </c>
      <c r="I73" s="9">
        <v>33</v>
      </c>
      <c r="J73" s="9">
        <v>449</v>
      </c>
      <c r="K73" s="9">
        <v>101</v>
      </c>
      <c r="L73" s="9">
        <v>238</v>
      </c>
      <c r="M73" s="9">
        <v>240</v>
      </c>
      <c r="N73" s="9">
        <v>282</v>
      </c>
    </row>
    <row r="74" spans="2:14" x14ac:dyDescent="0.35">
      <c r="B74" s="13" t="s">
        <v>49</v>
      </c>
      <c r="C74" s="9">
        <v>0</v>
      </c>
      <c r="D74" s="9">
        <v>0</v>
      </c>
      <c r="E74" s="9">
        <v>0</v>
      </c>
      <c r="F74" s="9">
        <v>-25</v>
      </c>
      <c r="G74" s="9">
        <v>-90</v>
      </c>
      <c r="H74" s="9">
        <v>68</v>
      </c>
      <c r="I74" s="9">
        <v>-52</v>
      </c>
      <c r="J74" s="9">
        <v>96</v>
      </c>
      <c r="K74" s="9">
        <v>34</v>
      </c>
      <c r="L74" s="9">
        <v>43</v>
      </c>
      <c r="M74" s="9">
        <v>-67</v>
      </c>
      <c r="N74" s="9">
        <v>-88</v>
      </c>
    </row>
    <row r="75" spans="2:14" x14ac:dyDescent="0.35">
      <c r="B75" s="23" t="s">
        <v>50</v>
      </c>
      <c r="C75" s="18">
        <v>37</v>
      </c>
      <c r="D75" s="18">
        <v>50</v>
      </c>
      <c r="E75" s="18">
        <v>61</v>
      </c>
      <c r="F75" s="18">
        <v>55</v>
      </c>
      <c r="G75" s="18">
        <v>-153</v>
      </c>
      <c r="H75" s="18">
        <v>-35</v>
      </c>
      <c r="I75" s="18">
        <v>-41</v>
      </c>
      <c r="J75" s="18">
        <v>335</v>
      </c>
      <c r="K75" s="18">
        <v>-165</v>
      </c>
      <c r="L75" s="18">
        <v>181</v>
      </c>
      <c r="M75" s="18">
        <v>89</v>
      </c>
      <c r="N75" s="18">
        <v>172</v>
      </c>
    </row>
    <row r="76" spans="2:14" x14ac:dyDescent="0.35">
      <c r="B76" s="13" t="s">
        <v>51</v>
      </c>
      <c r="C76" s="9">
        <v>-178</v>
      </c>
      <c r="D76" s="9">
        <v>-204</v>
      </c>
      <c r="E76" s="9">
        <v>-261</v>
      </c>
      <c r="F76" s="9">
        <v>-274</v>
      </c>
      <c r="G76" s="9">
        <v>-301</v>
      </c>
      <c r="H76" s="9">
        <v>-320</v>
      </c>
      <c r="I76" s="9">
        <v>-269</v>
      </c>
      <c r="J76" s="9">
        <v>-275</v>
      </c>
      <c r="K76" s="9">
        <v>-328</v>
      </c>
      <c r="L76" s="9">
        <v>-432</v>
      </c>
      <c r="M76" s="9">
        <v>-390</v>
      </c>
      <c r="N76" s="9">
        <v>-328</v>
      </c>
    </row>
    <row r="77" spans="2:14" x14ac:dyDescent="0.35">
      <c r="B77" s="29" t="s">
        <v>101</v>
      </c>
      <c r="C77" s="19">
        <v>-98</v>
      </c>
      <c r="D77" s="19">
        <v>-613</v>
      </c>
      <c r="E77" s="19">
        <v>-494</v>
      </c>
      <c r="F77" s="19">
        <v>-679</v>
      </c>
      <c r="G77" s="19">
        <v>-261</v>
      </c>
      <c r="H77" s="19">
        <v>418</v>
      </c>
      <c r="I77" s="19">
        <v>-330</v>
      </c>
      <c r="J77" s="17">
        <v>-1120</v>
      </c>
      <c r="K77" s="19">
        <v>-682</v>
      </c>
      <c r="L77" s="19">
        <v>-617</v>
      </c>
      <c r="M77" s="19">
        <v>-736</v>
      </c>
      <c r="N77" s="19">
        <v>-99</v>
      </c>
    </row>
    <row r="78" spans="2:14" x14ac:dyDescent="0.35">
      <c r="B78" s="12" t="s">
        <v>53</v>
      </c>
      <c r="C78" s="10">
        <v>-96</v>
      </c>
      <c r="D78" s="10">
        <v>-111</v>
      </c>
      <c r="E78" s="10">
        <v>-107</v>
      </c>
      <c r="F78" s="10">
        <v>-411</v>
      </c>
      <c r="G78" s="10">
        <v>-111</v>
      </c>
      <c r="H78" s="10">
        <v>-125</v>
      </c>
      <c r="I78" s="10">
        <v>-265</v>
      </c>
      <c r="J78" s="10">
        <v>-250</v>
      </c>
      <c r="K78" s="10">
        <v>-297</v>
      </c>
      <c r="L78" s="10">
        <v>-410</v>
      </c>
      <c r="M78" s="10">
        <v>-457</v>
      </c>
      <c r="N78" s="10">
        <v>-352</v>
      </c>
    </row>
    <row r="79" spans="2:14" x14ac:dyDescent="0.35">
      <c r="B79" s="12" t="s">
        <v>54</v>
      </c>
      <c r="C79" s="10">
        <v>1</v>
      </c>
      <c r="D79" s="10">
        <v>15</v>
      </c>
      <c r="E79" s="10">
        <v>9</v>
      </c>
      <c r="F79" s="10">
        <v>3</v>
      </c>
      <c r="G79" s="10">
        <v>12</v>
      </c>
      <c r="H79" s="10">
        <v>4</v>
      </c>
      <c r="I79" s="10">
        <v>12</v>
      </c>
      <c r="J79" s="10">
        <v>2</v>
      </c>
      <c r="K79" s="10">
        <v>2</v>
      </c>
      <c r="L79" s="10">
        <v>21</v>
      </c>
      <c r="M79" s="10">
        <v>1</v>
      </c>
      <c r="N79" s="10">
        <v>2</v>
      </c>
    </row>
    <row r="80" spans="2:14" x14ac:dyDescent="0.35">
      <c r="B80" s="12" t="s">
        <v>55</v>
      </c>
      <c r="C80" s="5">
        <v>-6545</v>
      </c>
      <c r="D80" s="5">
        <v>-6259</v>
      </c>
      <c r="E80" s="5">
        <v>-7136</v>
      </c>
      <c r="F80" s="5">
        <v>-8721</v>
      </c>
      <c r="G80" s="5">
        <v>-8701</v>
      </c>
      <c r="H80" s="5">
        <v>-5393</v>
      </c>
      <c r="I80" s="5">
        <v>-8124</v>
      </c>
      <c r="J80" s="5">
        <v>-7277</v>
      </c>
      <c r="K80" s="5">
        <v>-6241</v>
      </c>
      <c r="L80" s="5">
        <v>-3965</v>
      </c>
      <c r="M80" s="5">
        <v>-4229</v>
      </c>
      <c r="N80" s="5">
        <v>-5403</v>
      </c>
    </row>
    <row r="81" spans="2:14" x14ac:dyDescent="0.35">
      <c r="B81" s="12" t="s">
        <v>56</v>
      </c>
      <c r="C81" s="5">
        <v>6451</v>
      </c>
      <c r="D81" s="5">
        <v>5655</v>
      </c>
      <c r="E81" s="5">
        <v>6597</v>
      </c>
      <c r="F81" s="5">
        <v>8275</v>
      </c>
      <c r="G81" s="5">
        <v>8317</v>
      </c>
      <c r="H81" s="5">
        <v>5710</v>
      </c>
      <c r="I81" s="5">
        <v>7819</v>
      </c>
      <c r="J81" s="5">
        <v>6172</v>
      </c>
      <c r="K81" s="5">
        <v>5533</v>
      </c>
      <c r="L81" s="5">
        <v>3946</v>
      </c>
      <c r="M81" s="5">
        <v>3618</v>
      </c>
      <c r="N81" s="5">
        <v>5344</v>
      </c>
    </row>
    <row r="82" spans="2:14" x14ac:dyDescent="0.35">
      <c r="B82" s="12" t="s">
        <v>57</v>
      </c>
      <c r="C82" s="10">
        <v>86</v>
      </c>
      <c r="D82" s="10">
        <v>85</v>
      </c>
      <c r="E82" s="10">
        <v>139</v>
      </c>
      <c r="F82" s="10">
        <v>172</v>
      </c>
      <c r="G82" s="10">
        <v>221</v>
      </c>
      <c r="H82" s="10">
        <v>220</v>
      </c>
      <c r="I82" s="10">
        <v>226</v>
      </c>
      <c r="J82" s="10">
        <v>231</v>
      </c>
      <c r="K82" s="10">
        <v>320</v>
      </c>
      <c r="L82" s="10">
        <v>335</v>
      </c>
      <c r="M82" s="10">
        <v>317</v>
      </c>
      <c r="N82" s="10">
        <v>298</v>
      </c>
    </row>
    <row r="83" spans="2:14" x14ac:dyDescent="0.35">
      <c r="B83" s="12" t="s">
        <v>58</v>
      </c>
      <c r="C83" s="10">
        <v>1</v>
      </c>
      <c r="D83" s="10">
        <v>0</v>
      </c>
      <c r="E83" s="10">
        <v>0</v>
      </c>
      <c r="F83" s="10">
        <v>0</v>
      </c>
      <c r="G83" s="10">
        <v>0</v>
      </c>
      <c r="H83" s="10">
        <v>0</v>
      </c>
      <c r="I83" s="10">
        <v>0</v>
      </c>
      <c r="J83" s="10">
        <v>0</v>
      </c>
      <c r="K83" s="10">
        <v>0</v>
      </c>
      <c r="L83" s="10">
        <v>-64</v>
      </c>
      <c r="M83" s="10">
        <v>0</v>
      </c>
      <c r="N83" s="10">
        <v>0</v>
      </c>
    </row>
    <row r="84" spans="2:14" x14ac:dyDescent="0.35">
      <c r="B84" s="12" t="s">
        <v>59</v>
      </c>
      <c r="C84" s="10">
        <v>0</v>
      </c>
      <c r="D84" s="10">
        <v>0</v>
      </c>
      <c r="E84" s="10">
        <v>0</v>
      </c>
      <c r="F84" s="10">
        <v>0</v>
      </c>
      <c r="G84" s="10">
        <v>0</v>
      </c>
      <c r="H84" s="10">
        <v>0</v>
      </c>
      <c r="I84" s="10">
        <v>0</v>
      </c>
      <c r="J84" s="10">
        <v>0</v>
      </c>
      <c r="K84" s="10">
        <v>0</v>
      </c>
      <c r="L84" s="10">
        <v>-481</v>
      </c>
      <c r="M84" s="10">
        <v>0</v>
      </c>
      <c r="N84" s="10">
        <v>0</v>
      </c>
    </row>
    <row r="85" spans="2:14" x14ac:dyDescent="0.35">
      <c r="B85" s="12" t="s">
        <v>60</v>
      </c>
      <c r="C85" s="10">
        <v>3</v>
      </c>
      <c r="D85" s="10">
        <v>3</v>
      </c>
      <c r="E85" s="10">
        <v>3</v>
      </c>
      <c r="F85" s="10">
        <v>3</v>
      </c>
      <c r="G85" s="10">
        <v>1</v>
      </c>
      <c r="H85" s="10">
        <v>1</v>
      </c>
      <c r="I85" s="10">
        <v>1</v>
      </c>
      <c r="J85" s="10">
        <v>1</v>
      </c>
      <c r="K85" s="10">
        <v>1</v>
      </c>
      <c r="L85" s="10">
        <v>1</v>
      </c>
      <c r="M85" s="10">
        <v>14</v>
      </c>
      <c r="N85" s="10">
        <v>13</v>
      </c>
    </row>
    <row r="86" spans="2:14" x14ac:dyDescent="0.35">
      <c r="B86" s="28" t="s">
        <v>102</v>
      </c>
      <c r="C86" s="18">
        <v>-535</v>
      </c>
      <c r="D86" s="18">
        <v>-337</v>
      </c>
      <c r="E86" s="18">
        <v>-455</v>
      </c>
      <c r="F86" s="18">
        <v>-274</v>
      </c>
      <c r="G86" s="18">
        <v>-496</v>
      </c>
      <c r="H86" s="15">
        <v>-1619</v>
      </c>
      <c r="I86" s="18">
        <v>-826</v>
      </c>
      <c r="J86" s="18">
        <v>-555</v>
      </c>
      <c r="K86" s="18">
        <v>-635</v>
      </c>
      <c r="L86" s="18">
        <v>-940</v>
      </c>
      <c r="M86" s="18">
        <v>-922</v>
      </c>
      <c r="N86" s="15">
        <v>-1511</v>
      </c>
    </row>
    <row r="87" spans="2:14" x14ac:dyDescent="0.35">
      <c r="B87" s="13" t="s">
        <v>62</v>
      </c>
      <c r="C87" s="9">
        <v>0</v>
      </c>
      <c r="D87" s="9">
        <v>46</v>
      </c>
      <c r="E87" s="9">
        <v>17</v>
      </c>
      <c r="F87" s="9">
        <v>15</v>
      </c>
      <c r="G87" s="9">
        <v>0</v>
      </c>
      <c r="H87" s="9">
        <v>0</v>
      </c>
      <c r="I87" s="9">
        <v>0</v>
      </c>
      <c r="J87" s="9">
        <v>0</v>
      </c>
      <c r="K87" s="9">
        <v>0</v>
      </c>
      <c r="L87" s="9">
        <v>0</v>
      </c>
      <c r="M87" s="9">
        <v>0</v>
      </c>
      <c r="N87" s="9">
        <v>0</v>
      </c>
    </row>
    <row r="88" spans="2:14" x14ac:dyDescent="0.35">
      <c r="B88" s="13" t="s">
        <v>63</v>
      </c>
      <c r="C88" s="9">
        <v>0</v>
      </c>
      <c r="D88" s="9">
        <v>87</v>
      </c>
      <c r="E88" s="9">
        <v>0</v>
      </c>
      <c r="F88" s="9">
        <v>200</v>
      </c>
      <c r="G88" s="9">
        <v>0</v>
      </c>
      <c r="H88" s="9">
        <v>3</v>
      </c>
      <c r="I88" s="9">
        <v>0</v>
      </c>
      <c r="J88" s="9">
        <v>83</v>
      </c>
      <c r="K88" s="9">
        <v>363</v>
      </c>
      <c r="L88" s="9">
        <v>46</v>
      </c>
      <c r="M88" s="9">
        <v>392</v>
      </c>
      <c r="N88" s="9">
        <v>38</v>
      </c>
    </row>
    <row r="89" spans="2:14" x14ac:dyDescent="0.35">
      <c r="B89" s="13" t="s">
        <v>64</v>
      </c>
      <c r="C89" s="9">
        <v>-197</v>
      </c>
      <c r="D89" s="9">
        <v>-2</v>
      </c>
      <c r="E89" s="9">
        <v>-46</v>
      </c>
      <c r="F89" s="9">
        <v>-1</v>
      </c>
      <c r="G89" s="9">
        <v>-2</v>
      </c>
      <c r="H89" s="9">
        <v>0</v>
      </c>
      <c r="I89" s="9">
        <v>-179</v>
      </c>
      <c r="J89" s="9">
        <v>-25</v>
      </c>
      <c r="K89" s="9">
        <v>0</v>
      </c>
      <c r="L89" s="9">
        <v>0</v>
      </c>
      <c r="M89" s="9">
        <v>-251</v>
      </c>
      <c r="N89" s="9">
        <v>-451</v>
      </c>
    </row>
    <row r="90" spans="2:14" x14ac:dyDescent="0.35">
      <c r="B90" s="13" t="s">
        <v>65</v>
      </c>
      <c r="C90" s="9">
        <v>-11</v>
      </c>
      <c r="D90" s="9">
        <v>-5</v>
      </c>
      <c r="E90" s="9">
        <v>-3</v>
      </c>
      <c r="F90" s="9">
        <v>-10</v>
      </c>
      <c r="G90" s="9">
        <v>-18</v>
      </c>
      <c r="H90" s="9">
        <v>-26</v>
      </c>
      <c r="I90" s="9">
        <v>-18</v>
      </c>
      <c r="J90" s="9">
        <v>-9</v>
      </c>
      <c r="K90" s="9">
        <v>-13</v>
      </c>
      <c r="L90" s="9">
        <v>-46</v>
      </c>
      <c r="M90" s="9">
        <v>-64</v>
      </c>
      <c r="N90" s="9">
        <v>-105</v>
      </c>
    </row>
    <row r="91" spans="2:14" x14ac:dyDescent="0.35">
      <c r="B91" s="13" t="s">
        <v>66</v>
      </c>
      <c r="C91" s="9">
        <v>-279</v>
      </c>
      <c r="D91" s="9">
        <v>-395</v>
      </c>
      <c r="E91" s="9">
        <v>-351</v>
      </c>
      <c r="F91" s="9">
        <v>-396</v>
      </c>
      <c r="G91" s="9">
        <v>-396</v>
      </c>
      <c r="H91" s="2">
        <v>-1325</v>
      </c>
      <c r="I91" s="9">
        <v>-512</v>
      </c>
      <c r="J91" s="9">
        <v>-592</v>
      </c>
      <c r="K91" s="9">
        <v>-972</v>
      </c>
      <c r="L91" s="9">
        <v>-921</v>
      </c>
      <c r="M91" s="9">
        <v>-966</v>
      </c>
      <c r="N91" s="9">
        <v>-975</v>
      </c>
    </row>
    <row r="92" spans="2:14" x14ac:dyDescent="0.35">
      <c r="B92" s="13" t="s">
        <v>67</v>
      </c>
      <c r="C92" s="9">
        <v>0</v>
      </c>
      <c r="D92" s="9">
        <v>0</v>
      </c>
      <c r="E92" s="9">
        <v>0</v>
      </c>
      <c r="F92" s="9">
        <v>0</v>
      </c>
      <c r="G92" s="9">
        <v>0</v>
      </c>
      <c r="H92" s="9">
        <v>0</v>
      </c>
      <c r="I92" s="9">
        <v>-11</v>
      </c>
      <c r="J92" s="9">
        <v>-12</v>
      </c>
      <c r="K92" s="9">
        <v>-13</v>
      </c>
      <c r="L92" s="9">
        <v>-19</v>
      </c>
      <c r="M92" s="9">
        <v>-32</v>
      </c>
      <c r="N92" s="9">
        <v>-18</v>
      </c>
    </row>
    <row r="93" spans="2:14" x14ac:dyDescent="0.35">
      <c r="B93" s="13" t="s">
        <v>68</v>
      </c>
      <c r="C93" s="9">
        <v>-47</v>
      </c>
      <c r="D93" s="9">
        <v>-67</v>
      </c>
      <c r="E93" s="9">
        <v>-72</v>
      </c>
      <c r="F93" s="9">
        <v>-81</v>
      </c>
      <c r="G93" s="9">
        <v>-81</v>
      </c>
      <c r="H93" s="9">
        <v>-272</v>
      </c>
      <c r="I93" s="9">
        <v>-105</v>
      </c>
      <c r="J93" s="9">
        <v>0</v>
      </c>
      <c r="K93" s="9">
        <v>0</v>
      </c>
      <c r="L93" s="9">
        <v>0</v>
      </c>
      <c r="M93" s="9">
        <v>0</v>
      </c>
      <c r="N93" s="9">
        <v>0</v>
      </c>
    </row>
    <row r="94" spans="2:14" x14ac:dyDescent="0.35">
      <c r="B94" s="29" t="s">
        <v>69</v>
      </c>
      <c r="C94" s="19">
        <v>79</v>
      </c>
      <c r="D94" s="19">
        <v>-111</v>
      </c>
      <c r="E94" s="19">
        <v>11</v>
      </c>
      <c r="F94" s="19">
        <v>-26</v>
      </c>
      <c r="G94" s="19">
        <v>59</v>
      </c>
      <c r="H94" s="19">
        <v>-78</v>
      </c>
      <c r="I94" s="19">
        <v>-2</v>
      </c>
      <c r="J94" s="19">
        <v>29</v>
      </c>
      <c r="K94" s="19">
        <v>3</v>
      </c>
      <c r="L94" s="19">
        <v>5</v>
      </c>
      <c r="M94" s="19">
        <v>-5</v>
      </c>
      <c r="N94" s="19">
        <v>13</v>
      </c>
    </row>
  </sheetData>
  <mergeCells count="3">
    <mergeCell ref="F3:I3"/>
    <mergeCell ref="D31:H31"/>
    <mergeCell ref="C67:I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4DF0-BEE1-4EEE-819C-1AA098126F65}">
  <dimension ref="A1"/>
  <sheetViews>
    <sheetView topLeftCell="O46" zoomScale="55" workbookViewId="0">
      <selection activeCell="AU36" sqref="AU36"/>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3A7D-BB5E-4AFB-99E3-25726841190A}">
  <dimension ref="A1:Q45"/>
  <sheetViews>
    <sheetView topLeftCell="A31" workbookViewId="0">
      <selection activeCell="B43" sqref="B43"/>
    </sheetView>
  </sheetViews>
  <sheetFormatPr defaultRowHeight="14.5" x14ac:dyDescent="0.35"/>
  <cols>
    <col min="1" max="1" width="23.90625" bestFit="1" customWidth="1"/>
  </cols>
  <sheetData>
    <row r="1" spans="1:13" x14ac:dyDescent="0.35">
      <c r="C1" s="51" t="s">
        <v>76</v>
      </c>
      <c r="D1" s="51"/>
      <c r="E1" s="51"/>
      <c r="F1" s="51"/>
      <c r="G1" s="51"/>
    </row>
    <row r="2" spans="1:13" x14ac:dyDescent="0.35">
      <c r="A2" s="1" t="s">
        <v>0</v>
      </c>
      <c r="B2" s="26">
        <v>41699</v>
      </c>
      <c r="C2" s="26">
        <v>42064</v>
      </c>
      <c r="D2" s="26">
        <v>42430</v>
      </c>
      <c r="E2" s="26">
        <v>42795</v>
      </c>
      <c r="F2" s="26">
        <v>43160</v>
      </c>
      <c r="G2" s="26">
        <v>43525</v>
      </c>
      <c r="H2" s="26">
        <v>43891</v>
      </c>
      <c r="I2" s="26">
        <v>44256</v>
      </c>
      <c r="J2" s="26">
        <v>44621</v>
      </c>
      <c r="K2" s="26">
        <v>44986</v>
      </c>
      <c r="L2" s="26">
        <v>45352</v>
      </c>
      <c r="M2" s="26">
        <v>45717</v>
      </c>
    </row>
    <row r="3" spans="1:13" x14ac:dyDescent="0.35">
      <c r="A3" s="8" t="s">
        <v>15</v>
      </c>
      <c r="B3" s="9">
        <v>174</v>
      </c>
      <c r="C3" s="9">
        <v>176</v>
      </c>
      <c r="D3" s="9">
        <v>176</v>
      </c>
      <c r="E3" s="9">
        <v>176</v>
      </c>
      <c r="F3" s="9">
        <v>176</v>
      </c>
      <c r="G3" s="9">
        <v>177</v>
      </c>
      <c r="H3" s="9">
        <v>177</v>
      </c>
      <c r="I3" s="9">
        <v>177</v>
      </c>
      <c r="J3" s="9">
        <v>177</v>
      </c>
      <c r="K3" s="9">
        <v>177</v>
      </c>
      <c r="L3" s="9">
        <v>177</v>
      </c>
      <c r="M3" s="9">
        <v>177</v>
      </c>
    </row>
    <row r="4" spans="1:13" x14ac:dyDescent="0.35">
      <c r="A4" s="4" t="s">
        <v>16</v>
      </c>
      <c r="B4" s="5">
        <v>1728</v>
      </c>
      <c r="C4" s="5">
        <v>2161</v>
      </c>
      <c r="D4" s="5">
        <v>2918</v>
      </c>
      <c r="E4" s="5">
        <v>3482</v>
      </c>
      <c r="F4" s="5">
        <v>4051</v>
      </c>
      <c r="G4" s="5">
        <v>3792</v>
      </c>
      <c r="H4" s="5">
        <v>4398</v>
      </c>
      <c r="I4" s="5">
        <v>5214</v>
      </c>
      <c r="J4" s="5">
        <v>5687</v>
      </c>
      <c r="K4" s="5">
        <v>6110</v>
      </c>
      <c r="L4" s="5">
        <v>6738</v>
      </c>
      <c r="M4" s="5">
        <v>7246</v>
      </c>
    </row>
    <row r="5" spans="1:13" x14ac:dyDescent="0.35">
      <c r="A5" s="8" t="s">
        <v>88</v>
      </c>
      <c r="B5" s="18">
        <v>44</v>
      </c>
      <c r="C5" s="18">
        <v>129</v>
      </c>
      <c r="D5" s="18">
        <v>87</v>
      </c>
      <c r="E5" s="18">
        <v>284</v>
      </c>
      <c r="F5" s="18">
        <v>287</v>
      </c>
      <c r="G5" s="18">
        <v>310</v>
      </c>
      <c r="H5" s="18">
        <v>151</v>
      </c>
      <c r="I5" s="18">
        <v>180</v>
      </c>
      <c r="J5" s="18">
        <v>560</v>
      </c>
      <c r="K5" s="18">
        <v>615</v>
      </c>
      <c r="L5" s="18">
        <v>776</v>
      </c>
      <c r="M5" s="18">
        <v>379</v>
      </c>
    </row>
    <row r="6" spans="1:13" x14ac:dyDescent="0.35">
      <c r="A6" s="13" t="s">
        <v>22</v>
      </c>
      <c r="B6" s="9">
        <v>0</v>
      </c>
      <c r="C6" s="9">
        <v>0</v>
      </c>
      <c r="D6" s="9">
        <v>1</v>
      </c>
      <c r="E6" s="9">
        <v>201</v>
      </c>
      <c r="F6" s="9">
        <v>201</v>
      </c>
      <c r="G6" s="9">
        <v>26</v>
      </c>
      <c r="H6" s="9">
        <v>25</v>
      </c>
      <c r="I6" s="9">
        <v>0</v>
      </c>
      <c r="J6" s="9">
        <v>249</v>
      </c>
      <c r="K6" s="9">
        <v>249</v>
      </c>
      <c r="L6" s="9">
        <v>499</v>
      </c>
      <c r="M6" s="9">
        <v>249</v>
      </c>
    </row>
    <row r="7" spans="1:13" x14ac:dyDescent="0.35">
      <c r="A7" s="13" t="s">
        <v>23</v>
      </c>
      <c r="B7" s="9">
        <v>44</v>
      </c>
      <c r="C7" s="9">
        <v>129</v>
      </c>
      <c r="D7" s="9">
        <v>87</v>
      </c>
      <c r="E7" s="9">
        <v>83</v>
      </c>
      <c r="F7" s="9">
        <v>85</v>
      </c>
      <c r="G7" s="9">
        <v>109</v>
      </c>
      <c r="H7" s="9">
        <v>89</v>
      </c>
      <c r="I7" s="9">
        <v>152</v>
      </c>
      <c r="J7" s="9">
        <v>262</v>
      </c>
      <c r="K7" s="9">
        <v>308</v>
      </c>
      <c r="L7" s="9">
        <v>199</v>
      </c>
      <c r="M7" s="9">
        <v>35</v>
      </c>
    </row>
    <row r="8" spans="1:13" x14ac:dyDescent="0.35">
      <c r="A8" s="13" t="s">
        <v>24</v>
      </c>
      <c r="B8" s="9">
        <v>0</v>
      </c>
      <c r="C8" s="9">
        <v>0</v>
      </c>
      <c r="D8" s="9">
        <v>0</v>
      </c>
      <c r="E8" s="9">
        <v>0</v>
      </c>
      <c r="F8" s="9">
        <v>0</v>
      </c>
      <c r="G8" s="9">
        <v>0</v>
      </c>
      <c r="H8" s="9">
        <v>0</v>
      </c>
      <c r="I8" s="9">
        <v>28</v>
      </c>
      <c r="J8" s="9">
        <v>49</v>
      </c>
      <c r="K8" s="9">
        <v>58</v>
      </c>
      <c r="L8" s="9">
        <v>78</v>
      </c>
      <c r="M8" s="9">
        <v>94</v>
      </c>
    </row>
    <row r="9" spans="1:13" x14ac:dyDescent="0.35">
      <c r="A9" s="13" t="s">
        <v>25</v>
      </c>
      <c r="B9" s="9">
        <v>0</v>
      </c>
      <c r="C9" s="9">
        <v>0</v>
      </c>
      <c r="D9" s="9">
        <v>0</v>
      </c>
      <c r="E9" s="9">
        <v>0</v>
      </c>
      <c r="F9" s="9">
        <v>0</v>
      </c>
      <c r="G9" s="9">
        <v>175</v>
      </c>
      <c r="H9" s="9">
        <v>37</v>
      </c>
      <c r="I9" s="9">
        <v>0</v>
      </c>
      <c r="J9" s="9">
        <v>0</v>
      </c>
      <c r="K9" s="9">
        <v>0</v>
      </c>
      <c r="L9" s="9">
        <v>0</v>
      </c>
      <c r="M9" s="9">
        <v>0</v>
      </c>
    </row>
    <row r="10" spans="1:13" x14ac:dyDescent="0.35">
      <c r="A10" s="16" t="s">
        <v>26</v>
      </c>
      <c r="B10" s="17">
        <v>1175</v>
      </c>
      <c r="C10" s="17">
        <v>1223</v>
      </c>
      <c r="D10" s="17">
        <v>1248</v>
      </c>
      <c r="E10" s="17">
        <v>1275</v>
      </c>
      <c r="F10" s="17">
        <v>1299</v>
      </c>
      <c r="G10" s="17">
        <v>1300</v>
      </c>
      <c r="H10" s="17">
        <v>1375</v>
      </c>
      <c r="I10" s="17">
        <v>1933</v>
      </c>
      <c r="J10" s="17">
        <v>2168</v>
      </c>
      <c r="K10" s="17">
        <v>2450</v>
      </c>
      <c r="L10" s="17">
        <v>2841</v>
      </c>
      <c r="M10" s="17">
        <v>3203</v>
      </c>
    </row>
    <row r="11" spans="1:13" x14ac:dyDescent="0.35">
      <c r="A11" s="12" t="s">
        <v>27</v>
      </c>
      <c r="B11" s="10">
        <v>705</v>
      </c>
      <c r="C11" s="10">
        <v>757</v>
      </c>
      <c r="D11" s="10">
        <v>931</v>
      </c>
      <c r="E11" s="10">
        <v>915</v>
      </c>
      <c r="F11" s="10">
        <v>961</v>
      </c>
      <c r="G11" s="10">
        <v>998</v>
      </c>
      <c r="H11" s="5">
        <v>1032</v>
      </c>
      <c r="I11" s="5">
        <v>1481</v>
      </c>
      <c r="J11" s="5">
        <v>1581</v>
      </c>
      <c r="K11" s="5">
        <v>1819</v>
      </c>
      <c r="L11" s="5">
        <v>2059</v>
      </c>
      <c r="M11" s="5">
        <v>2342</v>
      </c>
    </row>
    <row r="12" spans="1:13" x14ac:dyDescent="0.35">
      <c r="A12" s="12" t="s">
        <v>28</v>
      </c>
      <c r="B12" s="10">
        <v>7</v>
      </c>
      <c r="C12" s="10">
        <v>7</v>
      </c>
      <c r="D12" s="10">
        <v>7</v>
      </c>
      <c r="E12" s="10">
        <v>12</v>
      </c>
      <c r="F12" s="10">
        <v>13</v>
      </c>
      <c r="G12" s="10">
        <v>20</v>
      </c>
      <c r="H12" s="10">
        <v>22</v>
      </c>
      <c r="I12" s="10">
        <v>41</v>
      </c>
      <c r="J12" s="10">
        <v>27</v>
      </c>
      <c r="K12" s="10">
        <v>23</v>
      </c>
      <c r="L12" s="10">
        <v>30</v>
      </c>
      <c r="M12" s="10">
        <v>9</v>
      </c>
    </row>
    <row r="13" spans="1:13" x14ac:dyDescent="0.35">
      <c r="A13" s="12" t="s">
        <v>29</v>
      </c>
      <c r="B13" s="10">
        <v>463</v>
      </c>
      <c r="C13" s="10">
        <v>460</v>
      </c>
      <c r="D13" s="10">
        <v>310</v>
      </c>
      <c r="E13" s="10">
        <v>349</v>
      </c>
      <c r="F13" s="10">
        <v>326</v>
      </c>
      <c r="G13" s="10">
        <v>282</v>
      </c>
      <c r="H13" s="10">
        <v>321</v>
      </c>
      <c r="I13" s="10">
        <v>411</v>
      </c>
      <c r="J13" s="10">
        <v>559</v>
      </c>
      <c r="K13" s="10">
        <v>608</v>
      </c>
      <c r="L13" s="10">
        <v>753</v>
      </c>
      <c r="M13" s="10">
        <v>853</v>
      </c>
    </row>
    <row r="14" spans="1:13" x14ac:dyDescent="0.35">
      <c r="A14" s="28" t="s">
        <v>17</v>
      </c>
      <c r="B14" s="15">
        <v>3122</v>
      </c>
      <c r="C14" s="15">
        <v>3688</v>
      </c>
      <c r="D14" s="15">
        <v>4430</v>
      </c>
      <c r="E14" s="15">
        <v>5217</v>
      </c>
      <c r="F14" s="15">
        <v>5813</v>
      </c>
      <c r="G14" s="15">
        <v>5579</v>
      </c>
      <c r="H14" s="15">
        <v>6100</v>
      </c>
      <c r="I14" s="15">
        <v>7504</v>
      </c>
      <c r="J14" s="15">
        <v>8592</v>
      </c>
      <c r="K14" s="15">
        <v>9352</v>
      </c>
      <c r="L14" s="15">
        <v>10533</v>
      </c>
      <c r="M14" s="15">
        <v>11005</v>
      </c>
    </row>
    <row r="15" spans="1:13" x14ac:dyDescent="0.35">
      <c r="A15" s="29" t="s">
        <v>87</v>
      </c>
      <c r="B15" s="19">
        <v>654</v>
      </c>
      <c r="C15" s="19">
        <v>683</v>
      </c>
      <c r="D15" s="19">
        <v>639</v>
      </c>
      <c r="E15" s="19">
        <v>993</v>
      </c>
      <c r="F15" s="17">
        <v>1030</v>
      </c>
      <c r="G15" s="17">
        <v>1037</v>
      </c>
      <c r="H15" s="17">
        <v>1134</v>
      </c>
      <c r="I15" s="17">
        <v>1205</v>
      </c>
      <c r="J15" s="17">
        <v>1399</v>
      </c>
      <c r="K15" s="17">
        <v>1662</v>
      </c>
      <c r="L15" s="17">
        <v>1878</v>
      </c>
      <c r="M15" s="17">
        <v>2036</v>
      </c>
    </row>
    <row r="16" spans="1:13" x14ac:dyDescent="0.35">
      <c r="A16" s="12" t="s">
        <v>30</v>
      </c>
      <c r="B16" s="10">
        <v>51</v>
      </c>
      <c r="C16" s="10">
        <v>58</v>
      </c>
      <c r="D16" s="10">
        <v>54</v>
      </c>
      <c r="E16" s="10">
        <v>62</v>
      </c>
      <c r="F16" s="10">
        <v>70</v>
      </c>
      <c r="G16" s="10">
        <v>71</v>
      </c>
      <c r="H16" s="10">
        <v>64</v>
      </c>
      <c r="I16" s="10">
        <v>64</v>
      </c>
      <c r="J16" s="10">
        <v>98</v>
      </c>
      <c r="K16" s="10">
        <v>98</v>
      </c>
      <c r="L16" s="10">
        <v>98</v>
      </c>
      <c r="M16" s="10">
        <v>123</v>
      </c>
    </row>
    <row r="17" spans="1:13" x14ac:dyDescent="0.35">
      <c r="A17" s="12" t="s">
        <v>31</v>
      </c>
      <c r="B17" s="10">
        <v>360</v>
      </c>
      <c r="C17" s="10">
        <v>368</v>
      </c>
      <c r="D17" s="10">
        <v>327</v>
      </c>
      <c r="E17" s="10">
        <v>445</v>
      </c>
      <c r="F17" s="10">
        <v>480</v>
      </c>
      <c r="G17" s="10">
        <v>496</v>
      </c>
      <c r="H17" s="10">
        <v>569</v>
      </c>
      <c r="I17" s="10">
        <v>605</v>
      </c>
      <c r="J17" s="10">
        <v>680</v>
      </c>
      <c r="K17" s="10">
        <v>795</v>
      </c>
      <c r="L17" s="10">
        <v>915</v>
      </c>
      <c r="M17" s="5">
        <v>1006</v>
      </c>
    </row>
    <row r="18" spans="1:13" x14ac:dyDescent="0.35">
      <c r="A18" s="12" t="s">
        <v>32</v>
      </c>
      <c r="B18" s="10">
        <v>494</v>
      </c>
      <c r="C18" s="10">
        <v>534</v>
      </c>
      <c r="D18" s="10">
        <v>577</v>
      </c>
      <c r="E18" s="10">
        <v>803</v>
      </c>
      <c r="F18" s="10">
        <v>869</v>
      </c>
      <c r="G18" s="10">
        <v>929</v>
      </c>
      <c r="H18" s="5">
        <v>1049</v>
      </c>
      <c r="I18" s="5">
        <v>1185</v>
      </c>
      <c r="J18" s="5">
        <v>1391</v>
      </c>
      <c r="K18" s="5">
        <v>1692</v>
      </c>
      <c r="L18" s="5">
        <v>1958</v>
      </c>
      <c r="M18" s="5">
        <v>2162</v>
      </c>
    </row>
    <row r="19" spans="1:13" x14ac:dyDescent="0.35">
      <c r="A19" s="12" t="s">
        <v>33</v>
      </c>
      <c r="B19" s="10">
        <v>38</v>
      </c>
      <c r="C19" s="10">
        <v>41</v>
      </c>
      <c r="D19" s="10">
        <v>44</v>
      </c>
      <c r="E19" s="10">
        <v>45</v>
      </c>
      <c r="F19" s="10">
        <v>45</v>
      </c>
      <c r="G19" s="10">
        <v>52</v>
      </c>
      <c r="H19" s="10">
        <v>51</v>
      </c>
      <c r="I19" s="10">
        <v>55</v>
      </c>
      <c r="J19" s="10">
        <v>59</v>
      </c>
      <c r="K19" s="10">
        <v>67</v>
      </c>
      <c r="L19" s="10">
        <v>71</v>
      </c>
      <c r="M19" s="10">
        <v>69</v>
      </c>
    </row>
    <row r="20" spans="1:13" x14ac:dyDescent="0.35">
      <c r="A20" s="12" t="s">
        <v>34</v>
      </c>
      <c r="B20" s="10">
        <v>46</v>
      </c>
      <c r="C20" s="10">
        <v>54</v>
      </c>
      <c r="D20" s="10">
        <v>58</v>
      </c>
      <c r="E20" s="10">
        <v>63</v>
      </c>
      <c r="F20" s="10">
        <v>69</v>
      </c>
      <c r="G20" s="10">
        <v>76</v>
      </c>
      <c r="H20" s="10">
        <v>84</v>
      </c>
      <c r="I20" s="10">
        <v>87</v>
      </c>
      <c r="J20" s="10">
        <v>94</v>
      </c>
      <c r="K20" s="10">
        <v>106</v>
      </c>
      <c r="L20" s="10">
        <v>114</v>
      </c>
      <c r="M20" s="10">
        <v>122</v>
      </c>
    </row>
    <row r="21" spans="1:13" x14ac:dyDescent="0.35">
      <c r="A21" s="12" t="s">
        <v>35</v>
      </c>
      <c r="B21" s="10">
        <v>16</v>
      </c>
      <c r="C21" s="10">
        <v>19</v>
      </c>
      <c r="D21" s="10">
        <v>20</v>
      </c>
      <c r="E21" s="10">
        <v>21</v>
      </c>
      <c r="F21" s="10">
        <v>25</v>
      </c>
      <c r="G21" s="10">
        <v>25</v>
      </c>
      <c r="H21" s="10">
        <v>25</v>
      </c>
      <c r="I21" s="10">
        <v>24</v>
      </c>
      <c r="J21" s="10">
        <v>28</v>
      </c>
      <c r="K21" s="10">
        <v>25</v>
      </c>
      <c r="L21" s="10">
        <v>24</v>
      </c>
      <c r="M21" s="10">
        <v>38</v>
      </c>
    </row>
    <row r="22" spans="1:13" x14ac:dyDescent="0.35">
      <c r="A22" s="12" t="s">
        <v>36</v>
      </c>
      <c r="B22" s="10">
        <v>13</v>
      </c>
      <c r="C22" s="10">
        <v>13</v>
      </c>
      <c r="D22" s="10">
        <v>13</v>
      </c>
      <c r="E22" s="10">
        <v>13</v>
      </c>
      <c r="F22" s="10">
        <v>13</v>
      </c>
      <c r="G22" s="10">
        <v>13</v>
      </c>
      <c r="H22" s="10">
        <v>21</v>
      </c>
      <c r="I22" s="10">
        <v>21</v>
      </c>
      <c r="J22" s="10">
        <v>21</v>
      </c>
      <c r="K22" s="10">
        <v>21</v>
      </c>
      <c r="L22" s="10">
        <v>21</v>
      </c>
      <c r="M22" s="10">
        <v>21</v>
      </c>
    </row>
    <row r="23" spans="1:13" x14ac:dyDescent="0.35">
      <c r="A23" s="12" t="s">
        <v>37</v>
      </c>
      <c r="B23" s="10">
        <v>24</v>
      </c>
      <c r="C23" s="10">
        <v>36</v>
      </c>
      <c r="D23" s="10">
        <v>39</v>
      </c>
      <c r="E23" s="10">
        <v>99</v>
      </c>
      <c r="F23" s="10">
        <v>100</v>
      </c>
      <c r="G23" s="10">
        <v>111</v>
      </c>
      <c r="H23" s="10">
        <v>119</v>
      </c>
      <c r="I23" s="10">
        <v>127</v>
      </c>
      <c r="J23" s="10">
        <v>130</v>
      </c>
      <c r="K23" s="10">
        <v>134</v>
      </c>
      <c r="L23" s="10">
        <v>144</v>
      </c>
      <c r="M23" s="10">
        <v>181</v>
      </c>
    </row>
    <row r="24" spans="1:13" x14ac:dyDescent="0.35">
      <c r="A24" s="20" t="s">
        <v>38</v>
      </c>
      <c r="B24" s="17">
        <v>1042</v>
      </c>
      <c r="C24" s="17">
        <v>1123</v>
      </c>
      <c r="D24" s="17">
        <v>1131</v>
      </c>
      <c r="E24" s="17">
        <v>1550</v>
      </c>
      <c r="F24" s="17">
        <v>1671</v>
      </c>
      <c r="G24" s="17">
        <v>1774</v>
      </c>
      <c r="H24" s="17">
        <v>1982</v>
      </c>
      <c r="I24" s="17">
        <v>2168</v>
      </c>
      <c r="J24" s="17">
        <v>2501</v>
      </c>
      <c r="K24" s="17">
        <v>2938</v>
      </c>
      <c r="L24" s="17">
        <v>3345</v>
      </c>
      <c r="M24" s="17">
        <v>3722</v>
      </c>
    </row>
    <row r="25" spans="1:13" x14ac:dyDescent="0.35">
      <c r="A25" s="12" t="s">
        <v>39</v>
      </c>
      <c r="B25" s="10">
        <v>389</v>
      </c>
      <c r="C25" s="10">
        <v>440</v>
      </c>
      <c r="D25" s="10">
        <v>493</v>
      </c>
      <c r="E25" s="10">
        <v>556</v>
      </c>
      <c r="F25" s="10">
        <v>641</v>
      </c>
      <c r="G25" s="10">
        <v>738</v>
      </c>
      <c r="H25" s="10">
        <v>848</v>
      </c>
      <c r="I25" s="10">
        <v>963</v>
      </c>
      <c r="J25" s="5">
        <v>1102</v>
      </c>
      <c r="K25" s="5">
        <v>1276</v>
      </c>
      <c r="L25" s="5">
        <v>1467</v>
      </c>
      <c r="M25" s="5">
        <v>1687</v>
      </c>
    </row>
    <row r="26" spans="1:13" x14ac:dyDescent="0.35">
      <c r="A26" s="8" t="s">
        <v>18</v>
      </c>
      <c r="B26" s="9">
        <v>17</v>
      </c>
      <c r="C26" s="9">
        <v>12</v>
      </c>
      <c r="D26" s="9">
        <v>25</v>
      </c>
      <c r="E26" s="9">
        <v>28</v>
      </c>
      <c r="F26" s="9">
        <v>27</v>
      </c>
      <c r="G26" s="9">
        <v>22</v>
      </c>
      <c r="H26" s="9">
        <v>106</v>
      </c>
      <c r="I26" s="9">
        <v>107</v>
      </c>
      <c r="J26" s="9">
        <v>128</v>
      </c>
      <c r="K26" s="9">
        <v>109</v>
      </c>
      <c r="L26" s="9">
        <v>184</v>
      </c>
      <c r="M26" s="9">
        <v>137</v>
      </c>
    </row>
    <row r="27" spans="1:13" x14ac:dyDescent="0.35">
      <c r="A27" s="4" t="s">
        <v>19</v>
      </c>
      <c r="B27" s="5">
        <v>1118</v>
      </c>
      <c r="C27" s="5">
        <v>1778</v>
      </c>
      <c r="D27" s="5">
        <v>2570</v>
      </c>
      <c r="E27" s="5">
        <v>3054</v>
      </c>
      <c r="F27" s="5">
        <v>3433</v>
      </c>
      <c r="G27" s="5">
        <v>2962</v>
      </c>
      <c r="H27" s="5">
        <v>2467</v>
      </c>
      <c r="I27" s="5">
        <v>3574</v>
      </c>
      <c r="J27" s="5">
        <v>5007</v>
      </c>
      <c r="K27" s="5">
        <v>5475</v>
      </c>
      <c r="L27" s="5">
        <v>6148</v>
      </c>
      <c r="M27" s="5">
        <v>6359</v>
      </c>
    </row>
    <row r="28" spans="1:13" x14ac:dyDescent="0.35">
      <c r="A28" s="8" t="s">
        <v>86</v>
      </c>
      <c r="B28" s="15">
        <v>1333</v>
      </c>
      <c r="C28" s="15">
        <v>1215</v>
      </c>
      <c r="D28" s="15">
        <v>1196</v>
      </c>
      <c r="E28" s="15">
        <v>1141</v>
      </c>
      <c r="F28" s="15">
        <v>1322</v>
      </c>
      <c r="G28" s="15">
        <v>1558</v>
      </c>
      <c r="H28" s="15">
        <v>2393</v>
      </c>
      <c r="I28" s="15">
        <v>2618</v>
      </c>
      <c r="J28" s="15">
        <v>2057</v>
      </c>
      <c r="K28" s="15">
        <v>2106</v>
      </c>
      <c r="L28" s="15">
        <v>2322</v>
      </c>
      <c r="M28" s="15">
        <v>2474</v>
      </c>
    </row>
    <row r="29" spans="1:13" x14ac:dyDescent="0.35">
      <c r="A29" s="13" t="s">
        <v>40</v>
      </c>
      <c r="B29" s="9">
        <v>558</v>
      </c>
      <c r="C29" s="9">
        <v>551</v>
      </c>
      <c r="D29" s="9">
        <v>616</v>
      </c>
      <c r="E29" s="9">
        <v>599</v>
      </c>
      <c r="F29" s="9">
        <v>705</v>
      </c>
      <c r="G29" s="9">
        <v>733</v>
      </c>
      <c r="H29" s="9">
        <v>809</v>
      </c>
      <c r="I29" s="2">
        <v>1114</v>
      </c>
      <c r="J29" s="2">
        <v>1238</v>
      </c>
      <c r="K29" s="2">
        <v>1224</v>
      </c>
      <c r="L29" s="2">
        <v>1150</v>
      </c>
      <c r="M29" s="2">
        <v>1288</v>
      </c>
    </row>
    <row r="30" spans="1:13" x14ac:dyDescent="0.35">
      <c r="A30" s="13" t="s">
        <v>85</v>
      </c>
      <c r="B30" s="9">
        <v>323</v>
      </c>
      <c r="C30" s="9">
        <v>339</v>
      </c>
      <c r="D30" s="9">
        <v>421</v>
      </c>
      <c r="E30" s="9">
        <v>333</v>
      </c>
      <c r="F30" s="9">
        <v>321</v>
      </c>
      <c r="G30" s="9">
        <v>431</v>
      </c>
      <c r="H30" s="9">
        <v>380</v>
      </c>
      <c r="I30" s="9">
        <v>281</v>
      </c>
      <c r="J30" s="9">
        <v>455</v>
      </c>
      <c r="K30" s="9">
        <v>561</v>
      </c>
      <c r="L30" s="9">
        <v>719</v>
      </c>
      <c r="M30" s="9">
        <v>601</v>
      </c>
    </row>
    <row r="31" spans="1:13" x14ac:dyDescent="0.35">
      <c r="A31" s="13" t="s">
        <v>41</v>
      </c>
      <c r="B31" s="9">
        <v>297</v>
      </c>
      <c r="C31" s="9">
        <v>124</v>
      </c>
      <c r="D31" s="9">
        <v>56</v>
      </c>
      <c r="E31" s="9">
        <v>26</v>
      </c>
      <c r="F31" s="9">
        <v>87</v>
      </c>
      <c r="G31" s="9">
        <v>125</v>
      </c>
      <c r="H31" s="9">
        <v>526</v>
      </c>
      <c r="I31" s="9">
        <v>835</v>
      </c>
      <c r="J31" s="9">
        <v>136</v>
      </c>
      <c r="K31" s="9">
        <v>33</v>
      </c>
      <c r="L31" s="9">
        <v>71</v>
      </c>
      <c r="M31" s="9">
        <v>133</v>
      </c>
    </row>
    <row r="32" spans="1:13" x14ac:dyDescent="0.35">
      <c r="A32" s="13" t="s">
        <v>42</v>
      </c>
      <c r="B32" s="9">
        <v>20</v>
      </c>
      <c r="C32" s="9">
        <v>33</v>
      </c>
      <c r="D32" s="9">
        <v>18</v>
      </c>
      <c r="E32" s="9">
        <v>23</v>
      </c>
      <c r="F32" s="9">
        <v>16</v>
      </c>
      <c r="G32" s="9">
        <v>26</v>
      </c>
      <c r="H32" s="9">
        <v>33</v>
      </c>
      <c r="I32" s="9">
        <v>27</v>
      </c>
      <c r="J32" s="9">
        <v>46</v>
      </c>
      <c r="K32" s="9">
        <v>21</v>
      </c>
      <c r="L32" s="9">
        <v>51</v>
      </c>
      <c r="M32" s="9">
        <v>48</v>
      </c>
    </row>
    <row r="33" spans="1:17" x14ac:dyDescent="0.35">
      <c r="A33" s="13" t="s">
        <v>43</v>
      </c>
      <c r="B33" s="9">
        <v>134</v>
      </c>
      <c r="C33" s="9">
        <v>170</v>
      </c>
      <c r="D33" s="9">
        <v>86</v>
      </c>
      <c r="E33" s="9">
        <v>160</v>
      </c>
      <c r="F33" s="9">
        <v>193</v>
      </c>
      <c r="G33" s="9">
        <v>244</v>
      </c>
      <c r="H33" s="9">
        <v>646</v>
      </c>
      <c r="I33" s="9">
        <v>361</v>
      </c>
      <c r="J33" s="9">
        <v>183</v>
      </c>
      <c r="K33" s="9">
        <v>266</v>
      </c>
      <c r="L33" s="9">
        <v>331</v>
      </c>
      <c r="M33" s="9">
        <v>405</v>
      </c>
    </row>
    <row r="34" spans="1:17" x14ac:dyDescent="0.35">
      <c r="A34" s="29" t="s">
        <v>20</v>
      </c>
      <c r="B34" s="17">
        <v>3122</v>
      </c>
      <c r="C34" s="17">
        <v>3688</v>
      </c>
      <c r="D34" s="17">
        <v>4430</v>
      </c>
      <c r="E34" s="17">
        <v>5217</v>
      </c>
      <c r="F34" s="17">
        <v>5813</v>
      </c>
      <c r="G34" s="17">
        <v>5579</v>
      </c>
      <c r="H34" s="17">
        <v>6100</v>
      </c>
      <c r="I34" s="17">
        <v>7504</v>
      </c>
      <c r="J34" s="17">
        <v>8592</v>
      </c>
      <c r="K34" s="17">
        <v>9352</v>
      </c>
      <c r="L34" s="17">
        <v>10533</v>
      </c>
      <c r="M34" s="17">
        <v>11005</v>
      </c>
    </row>
    <row r="37" spans="1:17" x14ac:dyDescent="0.35">
      <c r="A37" s="27" t="s">
        <v>79</v>
      </c>
      <c r="B37" s="26">
        <v>41699</v>
      </c>
      <c r="C37" s="26">
        <v>42064</v>
      </c>
      <c r="D37" s="26">
        <v>42430</v>
      </c>
      <c r="E37" s="26">
        <v>42795</v>
      </c>
      <c r="F37" s="26">
        <v>43160</v>
      </c>
      <c r="G37" s="26">
        <v>43525</v>
      </c>
      <c r="H37" s="26">
        <v>43891</v>
      </c>
      <c r="I37" s="26">
        <v>44256</v>
      </c>
      <c r="J37" s="26">
        <v>44621</v>
      </c>
      <c r="K37" s="26">
        <v>44986</v>
      </c>
      <c r="L37" s="26">
        <v>45352</v>
      </c>
      <c r="M37" s="26">
        <v>45717</v>
      </c>
    </row>
    <row r="38" spans="1:17" x14ac:dyDescent="0.35">
      <c r="A38" s="1" t="s">
        <v>80</v>
      </c>
      <c r="B38" s="1">
        <f>B5/B3</f>
        <v>0.25287356321839083</v>
      </c>
      <c r="C38" s="1">
        <f>C5/C3</f>
        <v>0.73295454545454541</v>
      </c>
      <c r="D38" s="1">
        <f t="shared" ref="D38:M38" si="0">D5/D3</f>
        <v>0.49431818181818182</v>
      </c>
      <c r="E38" s="1">
        <f t="shared" si="0"/>
        <v>1.6136363636363635</v>
      </c>
      <c r="F38" s="1">
        <f t="shared" si="0"/>
        <v>1.6306818181818181</v>
      </c>
      <c r="G38" s="1">
        <f t="shared" si="0"/>
        <v>1.7514124293785311</v>
      </c>
      <c r="H38" s="1">
        <f t="shared" si="0"/>
        <v>0.85310734463276838</v>
      </c>
      <c r="I38" s="1">
        <f t="shared" si="0"/>
        <v>1.0169491525423728</v>
      </c>
      <c r="J38" s="1">
        <f t="shared" si="0"/>
        <v>3.1638418079096047</v>
      </c>
      <c r="K38" s="1">
        <f t="shared" si="0"/>
        <v>3.4745762711864407</v>
      </c>
      <c r="L38" s="1">
        <f t="shared" si="0"/>
        <v>4.3841807909604515</v>
      </c>
      <c r="M38" s="1">
        <f t="shared" si="0"/>
        <v>2.1412429378531073</v>
      </c>
      <c r="O38" s="52" t="s">
        <v>81</v>
      </c>
      <c r="P38" s="53"/>
      <c r="Q38" s="53"/>
    </row>
    <row r="39" spans="1:17" x14ac:dyDescent="0.35">
      <c r="A39" s="1" t="s">
        <v>82</v>
      </c>
      <c r="B39" s="1">
        <f>'Raw Data'!C12/'Raw Data'!C17</f>
        <v>43.473684210526315</v>
      </c>
      <c r="C39" s="1">
        <f>'Raw Data'!D12/'Raw Data'!D17</f>
        <v>94</v>
      </c>
      <c r="D39" s="1">
        <f>'Raw Data'!E12/'Raw Data'!E17</f>
        <v>109.8</v>
      </c>
      <c r="E39" s="1">
        <f>'Raw Data'!F12/'Raw Data'!F17</f>
        <v>69.5</v>
      </c>
      <c r="F39" s="1">
        <f>'Raw Data'!G12/'Raw Data'!G17</f>
        <v>56</v>
      </c>
      <c r="G39" s="1">
        <f>'Raw Data'!H12/'Raw Data'!H17</f>
        <v>45.56666666666667</v>
      </c>
      <c r="H39" s="1">
        <f>'Raw Data'!I12/'Raw Data'!I17</f>
        <v>72.78947368421052</v>
      </c>
      <c r="I39" s="1">
        <f>'Raw Data'!J12/'Raw Data'!J17</f>
        <v>173.22222222222223</v>
      </c>
      <c r="J39" s="1">
        <f>'Raw Data'!K12/'Raw Data'!K17</f>
        <v>91.263157894736835</v>
      </c>
      <c r="K39" s="1">
        <f>'Raw Data'!L12/'Raw Data'!L17</f>
        <v>36.978260869565219</v>
      </c>
      <c r="L39" s="1">
        <f>'Raw Data'!M12/'Raw Data'!M17</f>
        <v>22.716049382716051</v>
      </c>
      <c r="M39" s="1">
        <f>'Raw Data'!N12/'Raw Data'!N17</f>
        <v>17.079999999999998</v>
      </c>
      <c r="O39" s="53"/>
      <c r="P39" s="53"/>
      <c r="Q39" s="53"/>
    </row>
    <row r="40" spans="1:17" x14ac:dyDescent="0.35">
      <c r="A40" s="27" t="s">
        <v>83</v>
      </c>
      <c r="B40" s="54"/>
      <c r="C40" s="55"/>
      <c r="D40" s="55"/>
      <c r="E40" s="55"/>
      <c r="F40" s="55"/>
      <c r="G40" s="55"/>
      <c r="H40" s="55"/>
      <c r="I40" s="55"/>
      <c r="J40" s="55"/>
      <c r="K40" s="55"/>
      <c r="L40" s="55"/>
      <c r="M40" s="56"/>
    </row>
    <row r="41" spans="1:17" x14ac:dyDescent="0.35">
      <c r="A41" s="1" t="s">
        <v>84</v>
      </c>
      <c r="B41" s="1">
        <f>(B29+B30+B31+B28+B32+B33)/ (B7+B10+B11+B12+B9+B13)</f>
        <v>1.1131996658312449</v>
      </c>
      <c r="C41" s="1">
        <f t="shared" ref="C41:M41" si="1">(C29+C30+C31+C28+C32+C33)/ (C7+C10+C11+C12+C9+C13)</f>
        <v>0.94409937888198758</v>
      </c>
      <c r="D41" s="1">
        <f t="shared" si="1"/>
        <v>0.9264421215640728</v>
      </c>
      <c r="E41" s="1">
        <f t="shared" si="1"/>
        <v>0.86636294608959752</v>
      </c>
      <c r="F41" s="1">
        <f t="shared" si="1"/>
        <v>0.98509687034277194</v>
      </c>
      <c r="G41" s="1">
        <f t="shared" si="1"/>
        <v>1.0807905686546464</v>
      </c>
      <c r="H41" s="1">
        <f t="shared" si="1"/>
        <v>1.6644645340751043</v>
      </c>
      <c r="I41" s="1">
        <f t="shared" si="1"/>
        <v>1.3031358885017421</v>
      </c>
      <c r="J41" s="1">
        <f t="shared" si="1"/>
        <v>0.89514901022405913</v>
      </c>
      <c r="K41" s="1">
        <f t="shared" si="1"/>
        <v>0.80856374807987708</v>
      </c>
      <c r="L41" s="1">
        <f t="shared" si="1"/>
        <v>0.78952737164229858</v>
      </c>
      <c r="M41" s="1">
        <f t="shared" si="1"/>
        <v>0.76823967711890717</v>
      </c>
    </row>
    <row r="42" spans="1:17" x14ac:dyDescent="0.35">
      <c r="A42" s="1" t="s">
        <v>98</v>
      </c>
      <c r="B42" s="32">
        <f>(B30+B31+B28+B32+B33)/(B7+B10+B11+B12+B9+B13)</f>
        <v>0.88011695906432752</v>
      </c>
      <c r="C42" s="32">
        <f t="shared" ref="C42:M42" si="2">(C30+C31+C28+C32+C33)/(C7+C10+C11+C12+C9+C13)</f>
        <v>0.73020186335403725</v>
      </c>
      <c r="D42" s="32">
        <f t="shared" si="2"/>
        <v>0.68795973674022459</v>
      </c>
      <c r="E42" s="32">
        <f t="shared" si="2"/>
        <v>0.63895216400911159</v>
      </c>
      <c r="F42" s="32">
        <f t="shared" si="2"/>
        <v>0.7224292101341282</v>
      </c>
      <c r="G42" s="32">
        <f t="shared" si="2"/>
        <v>0.826629680998613</v>
      </c>
      <c r="H42" s="32">
        <f t="shared" si="2"/>
        <v>1.3831710709318499</v>
      </c>
      <c r="I42" s="32">
        <f t="shared" si="2"/>
        <v>1.025883524141364</v>
      </c>
      <c r="J42" s="32">
        <f t="shared" si="2"/>
        <v>0.6258429410485099</v>
      </c>
      <c r="K42" s="32">
        <f t="shared" si="2"/>
        <v>0.57354070660522272</v>
      </c>
      <c r="L42" s="32">
        <f t="shared" si="2"/>
        <v>0.59401564093845627</v>
      </c>
      <c r="M42" s="32">
        <f t="shared" si="2"/>
        <v>0.56830176963675882</v>
      </c>
    </row>
    <row r="43" spans="1:17" x14ac:dyDescent="0.35">
      <c r="A43" s="1" t="s">
        <v>99</v>
      </c>
      <c r="B43" s="32">
        <f>('Cash Flow Statement Analysis'!E4/('Balance Sheet Analysis'!B7+'Balance Sheet Analysis'!B9+'Balance Sheet Analysis'!B10+'Balance Sheet Analysis'!B11+'Balance Sheet Analysis'!B12+'Balance Sheet Analysis'!B13))</f>
        <v>0.29741019214703424</v>
      </c>
      <c r="C43" s="32">
        <f>('Cash Flow Statement Analysis'!F4/('Balance Sheet Analysis'!C7+'Balance Sheet Analysis'!C9+'Balance Sheet Analysis'!C10+'Balance Sheet Analysis'!C11+'Balance Sheet Analysis'!C12+'Balance Sheet Analysis'!C13))</f>
        <v>0.32569875776397517</v>
      </c>
      <c r="D43" s="32">
        <f>('Cash Flow Statement Analysis'!G4/('Balance Sheet Analysis'!D7+'Balance Sheet Analysis'!D9+'Balance Sheet Analysis'!D10+'Balance Sheet Analysis'!D11+'Balance Sheet Analysis'!D12+'Balance Sheet Analysis'!D13))</f>
        <v>0.37166085946573751</v>
      </c>
      <c r="E43" s="32">
        <f>('Cash Flow Statement Analysis'!H4/('Balance Sheet Analysis'!E7+'Balance Sheet Analysis'!E9+'Balance Sheet Analysis'!E10+'Balance Sheet Analysis'!E11+'Balance Sheet Analysis'!E12+'Balance Sheet Analysis'!E13))</f>
        <v>0.35193621867881547</v>
      </c>
      <c r="F43" s="32">
        <f>('Cash Flow Statement Analysis'!I4/('Balance Sheet Analysis'!F7+'Balance Sheet Analysis'!F9+'Balance Sheet Analysis'!F10+'Balance Sheet Analysis'!F11+'Balance Sheet Analysis'!F12+'Balance Sheet Analysis'!F13))</f>
        <v>0.30402384500745155</v>
      </c>
      <c r="G43" s="32">
        <f>('Cash Flow Statement Analysis'!J4/('Balance Sheet Analysis'!G7+'Balance Sheet Analysis'!G9+'Balance Sheet Analysis'!G10+'Balance Sheet Analysis'!G11+'Balance Sheet Analysis'!G12+'Balance Sheet Analysis'!G13))</f>
        <v>0.38973647711511789</v>
      </c>
      <c r="H43" s="32">
        <f>('Cash Flow Statement Analysis'!K4/('Balance Sheet Analysis'!H7+'Balance Sheet Analysis'!H9+'Balance Sheet Analysis'!H10+'Balance Sheet Analysis'!H11+'Balance Sheet Analysis'!H12+'Balance Sheet Analysis'!H13))</f>
        <v>0.40159944367176637</v>
      </c>
      <c r="I43" s="32">
        <f>('Cash Flow Statement Analysis'!L4/('Balance Sheet Analysis'!I7+'Balance Sheet Analysis'!I9+'Balance Sheet Analysis'!I10+'Balance Sheet Analysis'!I11+'Balance Sheet Analysis'!I12+'Balance Sheet Analysis'!I13))</f>
        <v>0.42409158785465406</v>
      </c>
      <c r="J43" s="32">
        <f>('Cash Flow Statement Analysis'!M4/('Balance Sheet Analysis'!J7+'Balance Sheet Analysis'!J9+'Balance Sheet Analysis'!J10+'Balance Sheet Analysis'!J11+'Balance Sheet Analysis'!J12+'Balance Sheet Analysis'!J13))</f>
        <v>0.28714378942788776</v>
      </c>
      <c r="K43" s="32">
        <f>('Cash Flow Statement Analysis'!N4/('Balance Sheet Analysis'!K7+'Balance Sheet Analysis'!K9+'Balance Sheet Analysis'!K10+'Balance Sheet Analysis'!K11+'Balance Sheet Analysis'!K12+'Balance Sheet Analysis'!K13))</f>
        <v>0.29992319508448539</v>
      </c>
      <c r="L43" s="32">
        <f>('Cash Flow Statement Analysis'!O4/('Balance Sheet Analysis'!L7+'Balance Sheet Analysis'!L9+'Balance Sheet Analysis'!L10+'Balance Sheet Analysis'!L11+'Balance Sheet Analysis'!L12+'Balance Sheet Analysis'!L13))</f>
        <v>0.28102686161169671</v>
      </c>
      <c r="M43" s="32">
        <f>('Cash Flow Statement Analysis'!P4/('Balance Sheet Analysis'!M7+'Balance Sheet Analysis'!M9+'Balance Sheet Analysis'!M10+'Balance Sheet Analysis'!M11+'Balance Sheet Analysis'!M12+'Balance Sheet Analysis'!M13))</f>
        <v>0.25194039118286249</v>
      </c>
    </row>
    <row r="44" spans="1:17" x14ac:dyDescent="0.35">
      <c r="A44" s="27" t="s">
        <v>93</v>
      </c>
      <c r="B44" s="54"/>
      <c r="C44" s="55"/>
      <c r="D44" s="55"/>
      <c r="E44" s="55"/>
      <c r="F44" s="55"/>
      <c r="G44" s="55"/>
      <c r="H44" s="55"/>
      <c r="I44" s="55"/>
      <c r="J44" s="55"/>
      <c r="K44" s="55"/>
      <c r="L44" s="55"/>
      <c r="M44" s="56"/>
    </row>
    <row r="45" spans="1:17" x14ac:dyDescent="0.35">
      <c r="A45" s="1" t="s">
        <v>94</v>
      </c>
      <c r="B45" s="1">
        <f>'Raw Data'!C5/B15</f>
        <v>7.431192660550459</v>
      </c>
      <c r="C45" s="1">
        <f>'Raw Data'!D5/C15</f>
        <v>7.9355783308931187</v>
      </c>
      <c r="D45" s="1">
        <f>'Raw Data'!E5/D15</f>
        <v>8.3568075117370899</v>
      </c>
      <c r="E45" s="1">
        <f>'Raw Data'!F5/E15</f>
        <v>5.3282980866062433</v>
      </c>
      <c r="F45" s="1">
        <f>'Raw Data'!G5/F15</f>
        <v>5.4291262135922329</v>
      </c>
      <c r="G45" s="1">
        <f>'Raw Data'!H5/G15</f>
        <v>6.0491803278688527</v>
      </c>
      <c r="H45" s="1">
        <f>'Raw Data'!I5/H15</f>
        <v>5.564373897707231</v>
      </c>
      <c r="I45" s="1">
        <f>'Raw Data'!J5/I15</f>
        <v>5.9626556016597512</v>
      </c>
      <c r="J45" s="1">
        <f>'Raw Data'!K5/J15</f>
        <v>5.8470335954253034</v>
      </c>
      <c r="K45" s="1">
        <f>'Raw Data'!L5/K15</f>
        <v>5.2250300842358604</v>
      </c>
      <c r="L45" s="1">
        <f>'Raw Data'!M5/L15</f>
        <v>4.8647497337593189</v>
      </c>
      <c r="M45" s="1">
        <f>'Raw Data'!N5/M15</f>
        <v>4.4553045186640468</v>
      </c>
    </row>
  </sheetData>
  <mergeCells count="4">
    <mergeCell ref="C1:G1"/>
    <mergeCell ref="O38:Q39"/>
    <mergeCell ref="B40:M40"/>
    <mergeCell ref="B44:M4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7059-428C-4FD8-9127-49568FC7AC6A}">
  <dimension ref="D3:Q25"/>
  <sheetViews>
    <sheetView topLeftCell="D28" zoomScale="82" workbookViewId="0">
      <selection activeCell="Q35" sqref="Q35"/>
    </sheetView>
  </sheetViews>
  <sheetFormatPr defaultRowHeight="14.5" x14ac:dyDescent="0.35"/>
  <cols>
    <col min="4" max="4" width="28.90625" bestFit="1" customWidth="1"/>
  </cols>
  <sheetData>
    <row r="3" spans="4:17" x14ac:dyDescent="0.35">
      <c r="E3" s="26">
        <v>41699</v>
      </c>
      <c r="F3" s="26">
        <v>42064</v>
      </c>
      <c r="G3" s="26">
        <v>42430</v>
      </c>
      <c r="H3" s="26">
        <v>42795</v>
      </c>
      <c r="I3" s="26">
        <v>43160</v>
      </c>
      <c r="J3" s="26">
        <v>43525</v>
      </c>
      <c r="K3" s="26">
        <v>43891</v>
      </c>
      <c r="L3" s="26">
        <v>44256</v>
      </c>
      <c r="M3" s="26">
        <v>44621</v>
      </c>
      <c r="N3" s="26">
        <v>44986</v>
      </c>
      <c r="O3" s="26">
        <v>45352</v>
      </c>
      <c r="P3" s="26">
        <v>45717</v>
      </c>
    </row>
    <row r="4" spans="4:17" x14ac:dyDescent="0.35">
      <c r="D4" s="8" t="s">
        <v>96</v>
      </c>
      <c r="E4" s="18">
        <v>712</v>
      </c>
      <c r="F4" s="18">
        <v>839</v>
      </c>
      <c r="G4" s="18">
        <v>960</v>
      </c>
      <c r="H4" s="18">
        <v>927</v>
      </c>
      <c r="I4" s="18">
        <v>816</v>
      </c>
      <c r="J4" s="15">
        <v>1124</v>
      </c>
      <c r="K4" s="15">
        <v>1155</v>
      </c>
      <c r="L4" s="15">
        <v>1704</v>
      </c>
      <c r="M4" s="15">
        <v>1320</v>
      </c>
      <c r="N4" s="15">
        <v>1562</v>
      </c>
      <c r="O4" s="15">
        <v>1653</v>
      </c>
      <c r="P4" s="15">
        <v>1623</v>
      </c>
    </row>
    <row r="5" spans="4:17" x14ac:dyDescent="0.35">
      <c r="D5" s="4" t="s">
        <v>92</v>
      </c>
      <c r="E5" s="19">
        <v>672</v>
      </c>
      <c r="F5" s="19">
        <v>763</v>
      </c>
      <c r="G5" s="19">
        <v>937</v>
      </c>
      <c r="H5" s="19">
        <v>998</v>
      </c>
      <c r="I5" s="17">
        <v>1072</v>
      </c>
      <c r="J5" s="17">
        <v>1264</v>
      </c>
      <c r="K5" s="17">
        <v>1170</v>
      </c>
      <c r="L5" s="17">
        <v>1382</v>
      </c>
      <c r="M5" s="17">
        <v>1433</v>
      </c>
      <c r="N5" s="17">
        <v>1373</v>
      </c>
      <c r="O5" s="17">
        <v>1509</v>
      </c>
      <c r="P5" s="17">
        <v>1403</v>
      </c>
      <c r="Q5" s="17">
        <v>1405</v>
      </c>
    </row>
    <row r="23" spans="4:16" x14ac:dyDescent="0.35">
      <c r="D23" s="14" t="s">
        <v>44</v>
      </c>
      <c r="E23" s="18">
        <v>712</v>
      </c>
      <c r="F23" s="18">
        <v>839</v>
      </c>
      <c r="G23" s="18">
        <v>960</v>
      </c>
      <c r="H23" s="18">
        <v>927</v>
      </c>
      <c r="I23" s="18">
        <v>816</v>
      </c>
      <c r="J23" s="15">
        <v>1124</v>
      </c>
      <c r="K23" s="15">
        <v>1155</v>
      </c>
      <c r="L23" s="15">
        <v>1704</v>
      </c>
      <c r="M23" s="15">
        <v>1320</v>
      </c>
      <c r="N23" s="15">
        <v>1562</v>
      </c>
      <c r="O23" s="15">
        <v>1653</v>
      </c>
      <c r="P23" s="15">
        <v>1623</v>
      </c>
    </row>
    <row r="24" spans="4:16" x14ac:dyDescent="0.35">
      <c r="D24" s="16" t="s">
        <v>52</v>
      </c>
      <c r="E24" s="19">
        <v>-98</v>
      </c>
      <c r="F24" s="19">
        <v>-613</v>
      </c>
      <c r="G24" s="19">
        <v>-494</v>
      </c>
      <c r="H24" s="19">
        <v>-679</v>
      </c>
      <c r="I24" s="19">
        <v>-261</v>
      </c>
      <c r="J24" s="19">
        <v>418</v>
      </c>
      <c r="K24" s="19">
        <v>-330</v>
      </c>
      <c r="L24" s="17">
        <v>-1120</v>
      </c>
      <c r="M24" s="19">
        <v>-682</v>
      </c>
      <c r="N24" s="19">
        <v>-617</v>
      </c>
      <c r="O24" s="19">
        <v>-736</v>
      </c>
      <c r="P24" s="19">
        <v>-99</v>
      </c>
    </row>
    <row r="25" spans="4:16" x14ac:dyDescent="0.35">
      <c r="D25" s="14" t="s">
        <v>61</v>
      </c>
      <c r="E25" s="18">
        <v>-535</v>
      </c>
      <c r="F25" s="18">
        <v>-337</v>
      </c>
      <c r="G25" s="18">
        <v>-455</v>
      </c>
      <c r="H25" s="18">
        <v>-274</v>
      </c>
      <c r="I25" s="18">
        <v>-496</v>
      </c>
      <c r="J25" s="15">
        <v>-1619</v>
      </c>
      <c r="K25" s="18">
        <v>-826</v>
      </c>
      <c r="L25" s="18">
        <v>-555</v>
      </c>
      <c r="M25" s="18">
        <v>-635</v>
      </c>
      <c r="N25" s="18">
        <v>-940</v>
      </c>
      <c r="O25" s="18">
        <v>-922</v>
      </c>
      <c r="P25" s="15">
        <v>-1511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ACF4-B92E-4B33-946F-25903EB5E93C}">
  <dimension ref="C3:P6"/>
  <sheetViews>
    <sheetView workbookViewId="0">
      <selection activeCell="J16" sqref="J16"/>
    </sheetView>
  </sheetViews>
  <sheetFormatPr defaultRowHeight="14.5" x14ac:dyDescent="0.35"/>
  <cols>
    <col min="3" max="3" width="16" bestFit="1" customWidth="1"/>
  </cols>
  <sheetData>
    <row r="3" spans="3:16" x14ac:dyDescent="0.35">
      <c r="C3" s="21" t="s">
        <v>0</v>
      </c>
      <c r="D3" s="26">
        <v>41699</v>
      </c>
      <c r="E3" s="26">
        <v>42064</v>
      </c>
      <c r="F3" s="26">
        <v>42430</v>
      </c>
      <c r="G3" s="26">
        <v>42795</v>
      </c>
      <c r="H3" s="26">
        <v>43160</v>
      </c>
      <c r="I3" s="26">
        <v>43525</v>
      </c>
      <c r="J3" s="26">
        <v>43891</v>
      </c>
      <c r="K3" s="26">
        <v>44256</v>
      </c>
      <c r="L3" s="26">
        <v>44621</v>
      </c>
      <c r="M3" s="26">
        <v>44986</v>
      </c>
      <c r="N3" s="26">
        <v>45352</v>
      </c>
      <c r="O3" s="26">
        <v>45717</v>
      </c>
      <c r="P3" s="30" t="s">
        <v>74</v>
      </c>
    </row>
    <row r="4" spans="3:16" x14ac:dyDescent="0.35">
      <c r="C4" s="4" t="s">
        <v>92</v>
      </c>
      <c r="D4" s="19">
        <v>672</v>
      </c>
      <c r="E4" s="19">
        <v>763</v>
      </c>
      <c r="F4" s="19">
        <v>937</v>
      </c>
      <c r="G4" s="19">
        <v>998</v>
      </c>
      <c r="H4" s="17">
        <v>1072</v>
      </c>
      <c r="I4" s="17">
        <v>1264</v>
      </c>
      <c r="J4" s="17">
        <v>1170</v>
      </c>
      <c r="K4" s="17">
        <v>1382</v>
      </c>
      <c r="L4" s="17">
        <v>1433</v>
      </c>
      <c r="M4" s="17">
        <v>1373</v>
      </c>
      <c r="N4" s="17">
        <v>1509</v>
      </c>
      <c r="O4" s="17">
        <v>1403</v>
      </c>
      <c r="P4" s="17">
        <v>1405</v>
      </c>
    </row>
    <row r="5" spans="3:16" x14ac:dyDescent="0.35">
      <c r="C5" s="8" t="s">
        <v>15</v>
      </c>
      <c r="D5" s="9">
        <v>174</v>
      </c>
      <c r="E5" s="9">
        <v>176</v>
      </c>
      <c r="F5" s="9">
        <v>176</v>
      </c>
      <c r="G5" s="9">
        <v>176</v>
      </c>
      <c r="H5" s="9">
        <v>176</v>
      </c>
      <c r="I5" s="9">
        <v>177</v>
      </c>
      <c r="J5" s="9">
        <v>177</v>
      </c>
      <c r="K5" s="9">
        <v>177</v>
      </c>
      <c r="L5" s="9">
        <v>177</v>
      </c>
      <c r="M5" s="9">
        <v>177</v>
      </c>
      <c r="N5" s="9">
        <v>177</v>
      </c>
      <c r="O5" s="9">
        <v>177</v>
      </c>
    </row>
    <row r="6" spans="3:16" ht="15.5" x14ac:dyDescent="0.35">
      <c r="C6" s="31" t="s">
        <v>97</v>
      </c>
      <c r="D6" s="31">
        <f>D4/D5</f>
        <v>3.8620689655172415</v>
      </c>
      <c r="E6" s="31">
        <f t="shared" ref="E6:O6" si="0">E4/E5</f>
        <v>4.3352272727272725</v>
      </c>
      <c r="F6" s="31">
        <f t="shared" si="0"/>
        <v>5.3238636363636367</v>
      </c>
      <c r="G6" s="31">
        <f t="shared" si="0"/>
        <v>5.6704545454545459</v>
      </c>
      <c r="H6" s="31">
        <f t="shared" si="0"/>
        <v>6.0909090909090908</v>
      </c>
      <c r="I6" s="31">
        <f t="shared" si="0"/>
        <v>7.1412429378531073</v>
      </c>
      <c r="J6" s="31">
        <f t="shared" si="0"/>
        <v>6.6101694915254239</v>
      </c>
      <c r="K6" s="31">
        <f t="shared" si="0"/>
        <v>7.8079096045197742</v>
      </c>
      <c r="L6" s="31">
        <f t="shared" si="0"/>
        <v>8.0960451977401124</v>
      </c>
      <c r="M6" s="31">
        <f t="shared" si="0"/>
        <v>7.7570621468926557</v>
      </c>
      <c r="N6" s="31">
        <f t="shared" si="0"/>
        <v>8.5254237288135588</v>
      </c>
      <c r="O6" s="31">
        <f t="shared" si="0"/>
        <v>7.9265536723163841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D6016-4F2E-4FBD-8817-982EF8FF6BB3}">
  <dimension ref="B4:Q23"/>
  <sheetViews>
    <sheetView zoomScale="91" workbookViewId="0">
      <selection activeCell="O8" sqref="O8"/>
    </sheetView>
  </sheetViews>
  <sheetFormatPr defaultRowHeight="14.5" x14ac:dyDescent="0.35"/>
  <cols>
    <col min="2" max="2" width="21.1796875" customWidth="1"/>
    <col min="16" max="16" width="20" customWidth="1"/>
  </cols>
  <sheetData>
    <row r="4" spans="2:17" ht="15.5" x14ac:dyDescent="0.35">
      <c r="B4" s="38" t="s">
        <v>108</v>
      </c>
      <c r="C4" s="31"/>
      <c r="D4" s="31"/>
      <c r="E4" s="31"/>
      <c r="F4" s="31"/>
      <c r="G4" s="31"/>
      <c r="H4" s="31"/>
      <c r="I4" s="31"/>
      <c r="J4" s="31"/>
      <c r="K4" s="31"/>
      <c r="L4" s="31"/>
      <c r="M4" s="31"/>
      <c r="N4" s="39"/>
    </row>
    <row r="5" spans="2:17" ht="15.5" x14ac:dyDescent="0.35">
      <c r="B5" s="40" t="s">
        <v>104</v>
      </c>
      <c r="C5" s="47">
        <v>2015</v>
      </c>
      <c r="D5" s="47">
        <v>2016</v>
      </c>
      <c r="E5" s="47">
        <v>2017</v>
      </c>
      <c r="F5" s="47">
        <v>2018</v>
      </c>
      <c r="G5" s="47">
        <v>2019</v>
      </c>
      <c r="H5" s="47">
        <v>2020</v>
      </c>
      <c r="I5" s="47">
        <v>2021</v>
      </c>
      <c r="J5" s="47">
        <v>2022</v>
      </c>
      <c r="K5" s="47">
        <v>2023</v>
      </c>
      <c r="L5" s="47">
        <v>2024</v>
      </c>
      <c r="M5" s="47">
        <v>2025</v>
      </c>
      <c r="N5" s="39"/>
    </row>
    <row r="6" spans="2:17" ht="14.5" customHeight="1" x14ac:dyDescent="0.35">
      <c r="B6" s="40" t="s">
        <v>105</v>
      </c>
      <c r="C6" s="41">
        <v>251.85</v>
      </c>
      <c r="D6" s="41">
        <v>254.83</v>
      </c>
      <c r="E6" s="41">
        <v>322.64</v>
      </c>
      <c r="F6" s="41">
        <v>409.32</v>
      </c>
      <c r="G6" s="41">
        <v>438.5</v>
      </c>
      <c r="H6" s="41">
        <v>514.19000000000005</v>
      </c>
      <c r="I6" s="41">
        <v>563.71</v>
      </c>
      <c r="J6" s="41">
        <v>550.74</v>
      </c>
      <c r="K6" s="41">
        <v>551.97</v>
      </c>
      <c r="L6" s="41">
        <v>507</v>
      </c>
      <c r="M6" s="41">
        <v>508.35</v>
      </c>
      <c r="N6" s="39"/>
      <c r="P6" s="31" t="s">
        <v>119</v>
      </c>
      <c r="Q6" s="31">
        <f>AVERAGE(C8:M8)</f>
        <v>63.97995634083707</v>
      </c>
    </row>
    <row r="7" spans="2:17" ht="15.5" x14ac:dyDescent="0.35">
      <c r="B7" s="38" t="s">
        <v>107</v>
      </c>
      <c r="C7" s="42">
        <v>4.34</v>
      </c>
      <c r="D7" s="42">
        <v>5.33</v>
      </c>
      <c r="E7" s="42">
        <v>5.67</v>
      </c>
      <c r="F7" s="42">
        <v>6.09</v>
      </c>
      <c r="G7" s="42">
        <v>7.16</v>
      </c>
      <c r="H7" s="42">
        <v>6.62</v>
      </c>
      <c r="I7" s="42">
        <v>7.82</v>
      </c>
      <c r="J7" s="42">
        <v>8.11</v>
      </c>
      <c r="K7" s="42">
        <v>7.75</v>
      </c>
      <c r="L7" s="42">
        <v>8.52</v>
      </c>
      <c r="M7" s="42">
        <v>7.92</v>
      </c>
      <c r="N7" s="43"/>
      <c r="P7" s="31" t="s">
        <v>120</v>
      </c>
      <c r="Q7" s="31">
        <f>AVERAGE(C13:N13)</f>
        <v>51.846463593557097</v>
      </c>
    </row>
    <row r="8" spans="2:17" ht="15.5" x14ac:dyDescent="0.35">
      <c r="B8" s="38" t="s">
        <v>106</v>
      </c>
      <c r="C8" s="31">
        <f>C6/C7</f>
        <v>58.02995391705069</v>
      </c>
      <c r="D8" s="31">
        <f t="shared" ref="D8:M8" si="0">D6/D7</f>
        <v>47.810506566604133</v>
      </c>
      <c r="E8" s="31">
        <f t="shared" si="0"/>
        <v>56.90299823633157</v>
      </c>
      <c r="F8" s="31">
        <f t="shared" si="0"/>
        <v>67.21182266009852</v>
      </c>
      <c r="G8" s="31">
        <f t="shared" si="0"/>
        <v>61.243016759776538</v>
      </c>
      <c r="H8" s="31">
        <f t="shared" si="0"/>
        <v>77.67220543806647</v>
      </c>
      <c r="I8" s="31">
        <f t="shared" si="0"/>
        <v>72.085677749360613</v>
      </c>
      <c r="J8" s="31">
        <f t="shared" si="0"/>
        <v>67.908754623921098</v>
      </c>
      <c r="K8" s="31">
        <f t="shared" si="0"/>
        <v>71.221935483870965</v>
      </c>
      <c r="L8" s="31">
        <f t="shared" si="0"/>
        <v>59.507042253521128</v>
      </c>
      <c r="M8" s="31">
        <f t="shared" si="0"/>
        <v>64.185606060606062</v>
      </c>
      <c r="N8" s="39"/>
      <c r="P8" s="31" t="s">
        <v>122</v>
      </c>
      <c r="Q8" s="31">
        <f>AVERAGE(C18:N18)</f>
        <v>48.298114230299099</v>
      </c>
    </row>
    <row r="9" spans="2:17" ht="15.5" x14ac:dyDescent="0.35">
      <c r="B9" s="39"/>
      <c r="C9" s="39"/>
      <c r="D9" s="39"/>
      <c r="E9" s="39"/>
      <c r="F9" s="39"/>
      <c r="G9" s="39"/>
      <c r="H9" s="39"/>
      <c r="I9" s="39"/>
      <c r="J9" s="39"/>
      <c r="K9" s="39"/>
      <c r="L9" s="39"/>
      <c r="M9" s="39"/>
      <c r="N9" s="39"/>
      <c r="P9" s="31" t="s">
        <v>121</v>
      </c>
      <c r="Q9" s="31">
        <f>AVERAGE(C23:N23)</f>
        <v>34.9820009840982</v>
      </c>
    </row>
    <row r="10" spans="2:17" ht="15.5" x14ac:dyDescent="0.35">
      <c r="B10" s="46" t="s">
        <v>109</v>
      </c>
      <c r="C10" s="46">
        <v>2014</v>
      </c>
      <c r="D10" s="47">
        <v>2015</v>
      </c>
      <c r="E10" s="47">
        <v>2016</v>
      </c>
      <c r="F10" s="47">
        <v>2017</v>
      </c>
      <c r="G10" s="47">
        <v>2018</v>
      </c>
      <c r="H10" s="47">
        <v>2019</v>
      </c>
      <c r="I10" s="47">
        <v>2020</v>
      </c>
      <c r="J10" s="47">
        <v>2021</v>
      </c>
      <c r="K10" s="47">
        <v>2022</v>
      </c>
      <c r="L10" s="47">
        <v>2023</v>
      </c>
      <c r="M10" s="47">
        <v>2024</v>
      </c>
      <c r="N10" s="47">
        <v>2025</v>
      </c>
    </row>
    <row r="11" spans="2:17" ht="15.5" x14ac:dyDescent="0.35">
      <c r="B11" s="31" t="s">
        <v>111</v>
      </c>
      <c r="C11" s="41">
        <v>140.53</v>
      </c>
      <c r="D11" s="41">
        <v>197.17</v>
      </c>
      <c r="E11" s="41">
        <v>231</v>
      </c>
      <c r="F11" s="41">
        <v>289.77</v>
      </c>
      <c r="G11" s="41">
        <v>340.23</v>
      </c>
      <c r="H11" s="41">
        <v>315.98</v>
      </c>
      <c r="I11" s="41">
        <v>380.54</v>
      </c>
      <c r="J11" s="41">
        <v>492.64</v>
      </c>
      <c r="K11" s="41">
        <v>496.13</v>
      </c>
      <c r="L11" s="41">
        <v>541.62</v>
      </c>
      <c r="M11" s="41">
        <v>639.5</v>
      </c>
      <c r="N11" s="41">
        <v>735.15</v>
      </c>
    </row>
    <row r="12" spans="2:17" ht="15.5" x14ac:dyDescent="0.35">
      <c r="B12" s="31" t="s">
        <v>107</v>
      </c>
      <c r="C12" s="42">
        <v>4.4800000000000004</v>
      </c>
      <c r="D12" s="42">
        <v>4.2300000000000004</v>
      </c>
      <c r="E12" s="42">
        <v>5.36</v>
      </c>
      <c r="F12" s="42">
        <v>6.53</v>
      </c>
      <c r="G12" s="42">
        <v>5.56</v>
      </c>
      <c r="H12" s="42">
        <v>8.75</v>
      </c>
      <c r="I12" s="42">
        <v>7.8</v>
      </c>
      <c r="J12" s="42">
        <v>8.56</v>
      </c>
      <c r="K12" s="42">
        <v>9</v>
      </c>
      <c r="L12" s="42">
        <v>9.1199999999999992</v>
      </c>
      <c r="M12" s="42">
        <v>8.33</v>
      </c>
      <c r="N12" s="42">
        <v>11.9</v>
      </c>
      <c r="O12" s="37"/>
    </row>
    <row r="13" spans="2:17" ht="15.5" x14ac:dyDescent="0.35">
      <c r="B13" s="31" t="s">
        <v>112</v>
      </c>
      <c r="C13" s="31">
        <f>C11/C12</f>
        <v>31.368303571428569</v>
      </c>
      <c r="D13" s="31">
        <f t="shared" ref="D13:N13" si="1">D11/D12</f>
        <v>46.612293144208031</v>
      </c>
      <c r="E13" s="31">
        <f t="shared" si="1"/>
        <v>43.097014925373131</v>
      </c>
      <c r="F13" s="31">
        <f t="shared" si="1"/>
        <v>44.375191424196011</v>
      </c>
      <c r="G13" s="31">
        <f t="shared" si="1"/>
        <v>61.192446043165475</v>
      </c>
      <c r="H13" s="31">
        <f t="shared" si="1"/>
        <v>36.112000000000002</v>
      </c>
      <c r="I13" s="31">
        <f t="shared" si="1"/>
        <v>48.787179487179493</v>
      </c>
      <c r="J13" s="31">
        <f t="shared" si="1"/>
        <v>57.551401869158873</v>
      </c>
      <c r="K13" s="31">
        <f t="shared" si="1"/>
        <v>55.125555555555557</v>
      </c>
      <c r="L13" s="31">
        <f t="shared" si="1"/>
        <v>59.38815789473685</v>
      </c>
      <c r="M13" s="31">
        <f t="shared" si="1"/>
        <v>76.770708283313326</v>
      </c>
      <c r="N13" s="31">
        <f t="shared" si="1"/>
        <v>61.777310924369743</v>
      </c>
    </row>
    <row r="14" spans="2:17" ht="15.5" x14ac:dyDescent="0.35">
      <c r="B14" s="31"/>
      <c r="C14" s="31"/>
      <c r="D14" s="31"/>
      <c r="E14" s="31"/>
      <c r="F14" s="31"/>
      <c r="G14" s="31"/>
      <c r="H14" s="31"/>
      <c r="I14" s="31"/>
      <c r="J14" s="31"/>
      <c r="K14" s="31"/>
      <c r="L14" s="31"/>
      <c r="M14" s="31"/>
      <c r="N14" s="31"/>
    </row>
    <row r="15" spans="2:17" ht="15" x14ac:dyDescent="0.35">
      <c r="B15" s="40"/>
      <c r="C15" s="40">
        <v>2014</v>
      </c>
      <c r="D15" s="40">
        <v>2015</v>
      </c>
      <c r="E15" s="40">
        <v>2016</v>
      </c>
      <c r="F15" s="40">
        <v>2017</v>
      </c>
      <c r="G15" s="40">
        <v>2018</v>
      </c>
      <c r="H15" s="40">
        <v>2019</v>
      </c>
      <c r="I15" s="40">
        <v>2020</v>
      </c>
      <c r="J15" s="40">
        <v>2021</v>
      </c>
      <c r="K15" s="40">
        <v>2022</v>
      </c>
      <c r="L15" s="40">
        <v>2023</v>
      </c>
      <c r="M15" s="40">
        <v>2024</v>
      </c>
      <c r="N15" s="40">
        <v>2025</v>
      </c>
    </row>
    <row r="16" spans="2:17" ht="15.5" x14ac:dyDescent="0.35">
      <c r="B16" s="47" t="s">
        <v>113</v>
      </c>
      <c r="C16" s="41">
        <v>400.25</v>
      </c>
      <c r="D16" s="41">
        <v>516.75</v>
      </c>
      <c r="E16" s="41">
        <v>502.1</v>
      </c>
      <c r="F16" s="41">
        <v>553.5</v>
      </c>
      <c r="G16" s="41">
        <v>399.75</v>
      </c>
      <c r="H16" s="41">
        <v>304.85000000000002</v>
      </c>
      <c r="I16" s="41">
        <v>426.45</v>
      </c>
      <c r="J16" s="41">
        <v>541.75</v>
      </c>
      <c r="K16" s="41">
        <v>437.05</v>
      </c>
      <c r="L16" s="41">
        <v>565</v>
      </c>
      <c r="M16" s="41">
        <v>600.75</v>
      </c>
      <c r="N16" s="41">
        <v>551.5</v>
      </c>
    </row>
    <row r="17" spans="2:14" ht="15.5" x14ac:dyDescent="0.35">
      <c r="B17" s="41" t="s">
        <v>115</v>
      </c>
      <c r="C17" s="41">
        <v>8.8699999999999992</v>
      </c>
      <c r="D17" s="41">
        <v>10.7</v>
      </c>
      <c r="E17" s="41">
        <v>8</v>
      </c>
      <c r="F17" s="41">
        <v>7.5</v>
      </c>
      <c r="G17" s="41">
        <v>6.77</v>
      </c>
      <c r="H17" s="41">
        <v>6.68</v>
      </c>
      <c r="I17" s="41">
        <v>6.67</v>
      </c>
      <c r="J17" s="41">
        <v>10.23</v>
      </c>
      <c r="K17" s="41">
        <v>19.02</v>
      </c>
      <c r="L17" s="41">
        <v>14.5</v>
      </c>
      <c r="M17" s="41">
        <v>16.579999999999998</v>
      </c>
      <c r="N17" s="41">
        <v>18.48</v>
      </c>
    </row>
    <row r="18" spans="2:14" ht="15.5" x14ac:dyDescent="0.35">
      <c r="B18" s="31" t="s">
        <v>116</v>
      </c>
      <c r="C18" s="39">
        <f>C16/C17</f>
        <v>45.124013528748591</v>
      </c>
      <c r="D18" s="39">
        <f t="shared" ref="D18:N18" si="2">D16/D17</f>
        <v>48.294392523364486</v>
      </c>
      <c r="E18" s="39">
        <f t="shared" si="2"/>
        <v>62.762500000000003</v>
      </c>
      <c r="F18" s="39">
        <f t="shared" si="2"/>
        <v>73.8</v>
      </c>
      <c r="G18" s="39">
        <f t="shared" si="2"/>
        <v>59.047267355982278</v>
      </c>
      <c r="H18" s="39">
        <f t="shared" si="2"/>
        <v>45.636227544910184</v>
      </c>
      <c r="I18" s="39">
        <f t="shared" si="2"/>
        <v>63.935532233883059</v>
      </c>
      <c r="J18" s="39">
        <f t="shared" si="2"/>
        <v>52.956989247311824</v>
      </c>
      <c r="K18" s="39">
        <f t="shared" si="2"/>
        <v>22.97844374342797</v>
      </c>
      <c r="L18" s="39">
        <f t="shared" si="2"/>
        <v>38.96551724137931</v>
      </c>
      <c r="M18" s="39">
        <f t="shared" si="2"/>
        <v>36.233413751507847</v>
      </c>
      <c r="N18" s="39">
        <f t="shared" si="2"/>
        <v>29.843073593073591</v>
      </c>
    </row>
    <row r="19" spans="2:14" ht="15.5" x14ac:dyDescent="0.35">
      <c r="B19" s="39"/>
      <c r="C19" s="39"/>
      <c r="D19" s="39"/>
      <c r="E19" s="39"/>
      <c r="F19" s="39"/>
      <c r="G19" s="39"/>
      <c r="H19" s="39"/>
      <c r="I19" s="39"/>
      <c r="J19" s="39"/>
      <c r="K19" s="39"/>
      <c r="L19" s="39"/>
      <c r="M19" s="39"/>
      <c r="N19" s="39"/>
    </row>
    <row r="20" spans="2:14" ht="15.5" x14ac:dyDescent="0.35">
      <c r="B20" s="44" t="s">
        <v>117</v>
      </c>
      <c r="C20" s="44">
        <v>2014</v>
      </c>
      <c r="D20" s="44">
        <v>2015</v>
      </c>
      <c r="E20" s="44">
        <v>2016</v>
      </c>
      <c r="F20" s="44">
        <v>2017</v>
      </c>
      <c r="G20" s="44">
        <v>2018</v>
      </c>
      <c r="H20" s="44">
        <v>2019</v>
      </c>
      <c r="I20" s="44">
        <v>2020</v>
      </c>
      <c r="J20" s="44">
        <v>2021</v>
      </c>
      <c r="K20" s="44">
        <v>2022</v>
      </c>
      <c r="L20" s="44">
        <v>2023</v>
      </c>
      <c r="M20" s="44">
        <v>2024</v>
      </c>
      <c r="N20" s="44">
        <v>2025</v>
      </c>
    </row>
    <row r="21" spans="2:14" ht="15.5" x14ac:dyDescent="0.35">
      <c r="B21" s="45" t="s">
        <v>114</v>
      </c>
      <c r="C21" s="45">
        <v>14.45</v>
      </c>
      <c r="D21" s="45">
        <v>10.88</v>
      </c>
      <c r="E21" s="45">
        <v>6.7</v>
      </c>
      <c r="F21" s="45">
        <v>6.86</v>
      </c>
      <c r="G21" s="45">
        <v>3.02</v>
      </c>
      <c r="H21" s="45">
        <v>5.37</v>
      </c>
      <c r="I21" s="45">
        <v>224.75</v>
      </c>
      <c r="J21" s="45">
        <v>284.2</v>
      </c>
      <c r="K21" s="45">
        <v>398.33</v>
      </c>
      <c r="L21" s="45">
        <v>531</v>
      </c>
      <c r="M21" s="45">
        <v>593.33000000000004</v>
      </c>
      <c r="N21" s="45">
        <v>587.85</v>
      </c>
    </row>
    <row r="22" spans="2:14" ht="15.5" x14ac:dyDescent="0.35">
      <c r="B22" s="45" t="s">
        <v>115</v>
      </c>
      <c r="C22" s="45">
        <v>0.13</v>
      </c>
      <c r="D22" s="45">
        <v>0.61</v>
      </c>
      <c r="E22" s="45">
        <v>-10.59</v>
      </c>
      <c r="F22" s="45">
        <v>-12.54</v>
      </c>
      <c r="G22" s="45">
        <v>-55.6</v>
      </c>
      <c r="H22" s="45">
        <v>0.77</v>
      </c>
      <c r="I22" s="45">
        <v>86.45</v>
      </c>
      <c r="J22" s="45">
        <v>7.67</v>
      </c>
      <c r="K22" s="45">
        <v>9.09</v>
      </c>
      <c r="L22" s="45">
        <v>8.16</v>
      </c>
      <c r="M22" s="45">
        <v>7.05</v>
      </c>
      <c r="N22" s="45">
        <v>11.23</v>
      </c>
    </row>
    <row r="23" spans="2:14" ht="15.5" x14ac:dyDescent="0.35">
      <c r="B23" s="44" t="s">
        <v>118</v>
      </c>
      <c r="C23" s="39">
        <f>C21/C22</f>
        <v>111.15384615384615</v>
      </c>
      <c r="D23" s="39">
        <f t="shared" ref="D23:N23" si="3">D21/D22</f>
        <v>17.836065573770494</v>
      </c>
      <c r="E23" s="39">
        <f t="shared" si="3"/>
        <v>-0.6326723323890463</v>
      </c>
      <c r="F23" s="39">
        <f t="shared" si="3"/>
        <v>-0.54704944178628401</v>
      </c>
      <c r="G23" s="39">
        <f t="shared" si="3"/>
        <v>-5.4316546762589929E-2</v>
      </c>
      <c r="H23" s="39">
        <f t="shared" si="3"/>
        <v>6.9740259740259738</v>
      </c>
      <c r="I23" s="39">
        <f t="shared" si="3"/>
        <v>2.5997686524002313</v>
      </c>
      <c r="J23" s="39">
        <f t="shared" si="3"/>
        <v>37.053455019556715</v>
      </c>
      <c r="K23" s="39">
        <f t="shared" si="3"/>
        <v>43.820682068206821</v>
      </c>
      <c r="L23" s="39">
        <f t="shared" si="3"/>
        <v>65.07352941176471</v>
      </c>
      <c r="M23" s="39">
        <f t="shared" si="3"/>
        <v>84.160283687943277</v>
      </c>
      <c r="N23" s="39">
        <f t="shared" si="3"/>
        <v>52.346393588601956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41A6-DF26-4EF0-B669-CF64E4DB2CDE}">
  <dimension ref="B2:I29"/>
  <sheetViews>
    <sheetView workbookViewId="0">
      <selection activeCell="E9" sqref="E9"/>
    </sheetView>
  </sheetViews>
  <sheetFormatPr defaultRowHeight="14.5" x14ac:dyDescent="0.35"/>
  <cols>
    <col min="2" max="2" width="16.36328125" customWidth="1"/>
    <col min="3" max="3" width="28" customWidth="1"/>
    <col min="4" max="4" width="14.36328125" customWidth="1"/>
    <col min="5" max="5" width="36.90625" customWidth="1"/>
    <col min="6" max="6" width="8.7265625" customWidth="1"/>
    <col min="8" max="8" width="43.81640625" customWidth="1"/>
    <col min="9" max="9" width="33.26953125" customWidth="1"/>
  </cols>
  <sheetData>
    <row r="2" spans="2:9" ht="19.5" customHeight="1" x14ac:dyDescent="0.35">
      <c r="B2" s="34" t="s">
        <v>123</v>
      </c>
      <c r="C2" s="34" t="s">
        <v>103</v>
      </c>
      <c r="D2" s="34" t="s">
        <v>110</v>
      </c>
      <c r="E2" s="34" t="s">
        <v>124</v>
      </c>
      <c r="F2" s="34" t="s">
        <v>117</v>
      </c>
      <c r="H2" s="34" t="s">
        <v>130</v>
      </c>
      <c r="I2" s="34" t="s">
        <v>131</v>
      </c>
    </row>
    <row r="3" spans="2:9" ht="16.5" customHeight="1" x14ac:dyDescent="0.35">
      <c r="B3" s="35" t="s">
        <v>125</v>
      </c>
      <c r="C3" s="35">
        <v>50.6</v>
      </c>
      <c r="D3" s="35">
        <v>57.2</v>
      </c>
      <c r="E3" s="35">
        <v>29.4</v>
      </c>
      <c r="F3" s="35">
        <v>52.5</v>
      </c>
      <c r="H3" s="35" t="s">
        <v>132</v>
      </c>
      <c r="I3" s="35" t="s">
        <v>133</v>
      </c>
    </row>
    <row r="4" spans="2:9" ht="17.5" customHeight="1" x14ac:dyDescent="0.35">
      <c r="B4" s="35" t="s">
        <v>126</v>
      </c>
      <c r="C4" s="35">
        <v>8.34</v>
      </c>
      <c r="D4" s="35">
        <v>24</v>
      </c>
      <c r="E4" s="35">
        <v>8.93</v>
      </c>
      <c r="F4" s="35">
        <v>5.62</v>
      </c>
      <c r="H4" s="35" t="s">
        <v>134</v>
      </c>
      <c r="I4" s="35"/>
    </row>
    <row r="5" spans="2:9" ht="19.5" customHeight="1" x14ac:dyDescent="0.35">
      <c r="B5" s="35" t="s">
        <v>127</v>
      </c>
      <c r="C5" s="35">
        <v>17</v>
      </c>
      <c r="D5" s="35">
        <v>41</v>
      </c>
      <c r="E5" s="35">
        <v>30</v>
      </c>
      <c r="F5" s="35"/>
      <c r="H5" s="35" t="s">
        <v>135</v>
      </c>
      <c r="I5" s="35"/>
    </row>
    <row r="6" spans="2:9" ht="15" customHeight="1" x14ac:dyDescent="0.35">
      <c r="B6" s="35" t="s">
        <v>128</v>
      </c>
      <c r="C6" s="35">
        <v>0.09</v>
      </c>
      <c r="D6" s="35">
        <v>0.14000000000000001</v>
      </c>
      <c r="E6" s="35">
        <v>0.03</v>
      </c>
      <c r="F6" s="35">
        <v>0</v>
      </c>
      <c r="H6" s="35" t="s">
        <v>136</v>
      </c>
      <c r="I6" s="35"/>
    </row>
    <row r="7" spans="2:9" ht="15.5" customHeight="1" x14ac:dyDescent="0.35">
      <c r="B7" s="35" t="s">
        <v>129</v>
      </c>
      <c r="C7" s="35">
        <v>13.85</v>
      </c>
      <c r="D7" s="35">
        <v>15.3</v>
      </c>
      <c r="E7" s="35">
        <v>21</v>
      </c>
      <c r="F7" s="35">
        <v>3.81</v>
      </c>
      <c r="H7" s="35" t="s">
        <v>137</v>
      </c>
      <c r="I7" s="35"/>
    </row>
    <row r="8" spans="2:9" ht="19" customHeight="1" x14ac:dyDescent="0.35">
      <c r="B8" s="35" t="s">
        <v>115</v>
      </c>
      <c r="C8" s="35">
        <v>9.9700000000000006</v>
      </c>
      <c r="D8" s="35">
        <v>12.57</v>
      </c>
      <c r="E8" s="35">
        <v>18.48</v>
      </c>
      <c r="F8" s="35">
        <v>11.97</v>
      </c>
      <c r="H8" s="35" t="s">
        <v>138</v>
      </c>
      <c r="I8" s="35"/>
    </row>
    <row r="9" spans="2:9" ht="17" customHeight="1" x14ac:dyDescent="0.35">
      <c r="H9" s="35" t="s">
        <v>139</v>
      </c>
      <c r="I9" s="35"/>
    </row>
    <row r="10" spans="2:9" ht="18.5" customHeight="1" x14ac:dyDescent="0.35">
      <c r="H10" s="35" t="s">
        <v>140</v>
      </c>
      <c r="I10" s="35"/>
    </row>
    <row r="11" spans="2:9" ht="18" customHeight="1" x14ac:dyDescent="0.35">
      <c r="B11" s="34" t="s">
        <v>160</v>
      </c>
      <c r="C11" s="34" t="s">
        <v>161</v>
      </c>
      <c r="D11" s="34" t="s">
        <v>162</v>
      </c>
      <c r="E11" s="34" t="s">
        <v>175</v>
      </c>
      <c r="H11" s="35" t="s">
        <v>141</v>
      </c>
      <c r="I11" s="35"/>
    </row>
    <row r="12" spans="2:9" ht="20.5" customHeight="1" x14ac:dyDescent="0.35">
      <c r="B12" s="35" t="s">
        <v>163</v>
      </c>
      <c r="C12" s="35" t="s">
        <v>165</v>
      </c>
      <c r="D12" s="35" t="s">
        <v>164</v>
      </c>
      <c r="E12" s="35" t="s">
        <v>171</v>
      </c>
      <c r="H12" s="35" t="s">
        <v>142</v>
      </c>
      <c r="I12" s="35"/>
    </row>
    <row r="13" spans="2:9" ht="18.5" customHeight="1" x14ac:dyDescent="0.35">
      <c r="B13" s="36"/>
      <c r="C13" s="36" t="s">
        <v>166</v>
      </c>
      <c r="D13" s="36"/>
      <c r="E13" s="36" t="s">
        <v>167</v>
      </c>
      <c r="H13" s="35" t="s">
        <v>143</v>
      </c>
      <c r="I13" s="35"/>
    </row>
    <row r="14" spans="2:9" ht="17.5" customHeight="1" x14ac:dyDescent="0.35">
      <c r="B14" s="36"/>
      <c r="C14" s="36"/>
      <c r="D14" s="36"/>
      <c r="E14" s="36" t="s">
        <v>168</v>
      </c>
      <c r="H14" s="35" t="s">
        <v>144</v>
      </c>
      <c r="I14" s="35"/>
    </row>
    <row r="15" spans="2:9" ht="15.5" customHeight="1" x14ac:dyDescent="0.35">
      <c r="B15" s="36"/>
      <c r="C15" s="36"/>
      <c r="D15" s="36"/>
      <c r="E15" s="36" t="s">
        <v>169</v>
      </c>
      <c r="H15" s="35" t="s">
        <v>145</v>
      </c>
      <c r="I15" s="35"/>
    </row>
    <row r="16" spans="2:9" ht="19.5" customHeight="1" x14ac:dyDescent="0.35">
      <c r="B16" s="36"/>
      <c r="C16" s="36"/>
      <c r="D16" s="36"/>
      <c r="E16" s="36" t="s">
        <v>170</v>
      </c>
      <c r="H16" s="35" t="s">
        <v>146</v>
      </c>
      <c r="I16" s="35"/>
    </row>
    <row r="17" spans="2:9" ht="19.5" customHeight="1" x14ac:dyDescent="0.35">
      <c r="B17" s="36"/>
      <c r="C17" s="36"/>
      <c r="D17" s="36"/>
      <c r="E17" s="36" t="s">
        <v>172</v>
      </c>
      <c r="H17" s="35" t="s">
        <v>147</v>
      </c>
      <c r="I17" s="35"/>
    </row>
    <row r="18" spans="2:9" ht="22.5" customHeight="1" x14ac:dyDescent="0.35">
      <c r="B18" s="36"/>
      <c r="C18" s="36"/>
      <c r="D18" s="36"/>
      <c r="E18" s="36" t="s">
        <v>174</v>
      </c>
      <c r="H18" s="35" t="s">
        <v>148</v>
      </c>
      <c r="I18" s="35"/>
    </row>
    <row r="19" spans="2:9" ht="20.5" customHeight="1" x14ac:dyDescent="0.35">
      <c r="B19" s="36"/>
      <c r="C19" s="36"/>
      <c r="D19" s="36"/>
      <c r="E19" s="36" t="s">
        <v>173</v>
      </c>
      <c r="H19" s="35" t="s">
        <v>149</v>
      </c>
      <c r="I19" s="35"/>
    </row>
    <row r="20" spans="2:9" ht="18.5" customHeight="1" x14ac:dyDescent="0.35">
      <c r="H20" s="35" t="s">
        <v>150</v>
      </c>
      <c r="I20" s="35"/>
    </row>
    <row r="21" spans="2:9" ht="20.5" customHeight="1" x14ac:dyDescent="0.35">
      <c r="H21" s="35" t="s">
        <v>151</v>
      </c>
      <c r="I21" s="35"/>
    </row>
    <row r="22" spans="2:9" ht="19.5" customHeight="1" x14ac:dyDescent="0.35">
      <c r="H22" s="35" t="s">
        <v>152</v>
      </c>
      <c r="I22" s="35"/>
    </row>
    <row r="23" spans="2:9" ht="15.5" customHeight="1" x14ac:dyDescent="0.35">
      <c r="H23" s="35" t="s">
        <v>153</v>
      </c>
      <c r="I23" s="35"/>
    </row>
    <row r="24" spans="2:9" ht="17.5" customHeight="1" x14ac:dyDescent="0.35">
      <c r="H24" s="35" t="s">
        <v>154</v>
      </c>
      <c r="I24" s="35"/>
    </row>
    <row r="25" spans="2:9" ht="20" customHeight="1" x14ac:dyDescent="0.35">
      <c r="H25" s="35" t="s">
        <v>155</v>
      </c>
      <c r="I25" s="35"/>
    </row>
    <row r="26" spans="2:9" ht="19.5" customHeight="1" x14ac:dyDescent="0.35">
      <c r="H26" s="35" t="s">
        <v>156</v>
      </c>
      <c r="I26" s="35"/>
    </row>
    <row r="27" spans="2:9" ht="18.5" customHeight="1" x14ac:dyDescent="0.35">
      <c r="H27" s="35" t="s">
        <v>157</v>
      </c>
      <c r="I27" s="35"/>
    </row>
    <row r="28" spans="2:9" ht="19" customHeight="1" x14ac:dyDescent="0.35">
      <c r="H28" s="35" t="s">
        <v>158</v>
      </c>
      <c r="I28" s="35"/>
    </row>
    <row r="29" spans="2:9" ht="19.5" customHeight="1" x14ac:dyDescent="0.35">
      <c r="H29" s="35" t="s">
        <v>159</v>
      </c>
      <c r="I29" s="3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l 1 S 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0 l 1 S 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d U l s o i k e 4 D g A A A B E A A A A T A B w A R m 9 y b X V s Y X M v U 2 V j d G l v b j E u b S C i G A A o o B Q A A A A A A A A A A A A A A A A A A A A A A A A A A A A r T k 0 u y c z P U w i G 0 I b W A F B L A Q I t A B Q A A g A I A N J d U l t c l Q s / p A A A A P Y A A A A S A A A A A A A A A A A A A A A A A A A A A A B D b 2 5 m a W c v U G F j a 2 F n Z S 5 4 b W x Q S w E C L Q A U A A I A C A D S X V J b D 8 r p q 6 Q A A A D p A A A A E w A A A A A A A A A A A A A A A A D w A A A A W 0 N v b n R l b n R f V H l w Z X N d L n h t b F B L A Q I t A B Q A A g A I A N J d U l 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j V H o S a n c N T 5 F Z Z a 2 P w k N 0 A A A A A A I A A A A A A B B m A A A A A Q A A I A A A A M A + P + L 4 p O 6 t P j 4 x a L B W d 1 + c O t e w o m 3 s J g j E u C B U Y c y B A A A A A A 6 A A A A A A g A A I A A A A I r q L N + D 9 J O S 6 + + 4 o X R t D 3 A l a z w j + 8 D F g G 3 h J Q j H y Q k r U A A A A A 1 9 M g 1 M M c A O H 7 O 2 5 S h 3 c n r 7 k 2 0 w X c Q / 6 C M W G 5 A X 4 S R H / a z l S c 8 I 4 k U G W C O T W H f / + m Q A j H o Y 6 n E S O Y B r J S X u h S B 6 Y U r j Q x 0 A 7 F E r g t R s Y x 2 D Q A A A A N r 0 k 7 Z g e w e f 9 y e p 3 U A D w s P w 9 Y E u K M s w d j w g C 9 m y j X 5 b 4 i N 2 7 4 f Z E V v 5 L s X D 3 l + F w 3 b / X o o a S D U x R 8 u 0 Y j d q y J w = < / D a t a M a s h u p > 
</file>

<file path=customXml/itemProps1.xml><?xml version="1.0" encoding="utf-8"?>
<ds:datastoreItem xmlns:ds="http://schemas.openxmlformats.org/officeDocument/2006/customXml" ds:itemID="{1B2E9CCA-B67E-4757-A48E-BEB771931F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Income Statement Analysis</vt:lpstr>
      <vt:lpstr>Balance Sheet Analysis</vt:lpstr>
      <vt:lpstr>Cash Flow Statement Analysis</vt:lpstr>
      <vt:lpstr>Du-pont Analysis</vt:lpstr>
      <vt:lpstr>Dabur PE to indusrty PE</vt:lpstr>
      <vt:lpstr>Competitor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Borse</dc:creator>
  <cp:lastModifiedBy>Pradipto De</cp:lastModifiedBy>
  <dcterms:created xsi:type="dcterms:W3CDTF">2025-10-17T07:31:49Z</dcterms:created>
  <dcterms:modified xsi:type="dcterms:W3CDTF">2025-10-19T05:53:09Z</dcterms:modified>
</cp:coreProperties>
</file>