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ropbox\PC\Downloads\"/>
    </mc:Choice>
  </mc:AlternateContent>
  <xr:revisionPtr revIDLastSave="0" documentId="13_ncr:1_{73B36080-9B57-47A9-AC2F-6A07F3EFEC19}" xr6:coauthVersionLast="47" xr6:coauthVersionMax="47" xr10:uidLastSave="{00000000-0000-0000-0000-000000000000}"/>
  <bookViews>
    <workbookView xWindow="-108" yWindow="-108" windowWidth="23256" windowHeight="12456" xr2:uid="{00000000-000D-0000-FFFF-FFFF00000000}"/>
  </bookViews>
  <sheets>
    <sheet name="Dashboard" sheetId="1" r:id="rId1"/>
    <sheet name="Segment profitability dashboard" sheetId="2" r:id="rId2"/>
    <sheet name="Gender &amp; Age" sheetId="3" r:id="rId3"/>
  </sheets>
  <definedNames>
    <definedName name="Slicer_City">#N/A</definedName>
    <definedName name="Slicer_Membership_Type">#N/A</definedName>
    <definedName name="Slicer_Reffered">#N/A</definedName>
  </definedNames>
  <calcPr calcId="191029"/>
  <pivotCaches>
    <pivotCache cacheId="15" r:id="rId4"/>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GJwS0+B45xNQM+LKEkjyJlcr0UGtKlsJIMlgA/KehTo="/>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2" i="1"/>
</calcChain>
</file>

<file path=xl/sharedStrings.xml><?xml version="1.0" encoding="utf-8"?>
<sst xmlns="http://schemas.openxmlformats.org/spreadsheetml/2006/main" count="256" uniqueCount="122">
  <si>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</si>
  <si>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</si>
  <si>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</si>
  <si>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</si>
  <si>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</si>
  <si>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</si>
  <si>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</si>
  <si>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</si>
  <si>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</si>
  <si>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</si>
  <si>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</si>
  <si>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</si>
  <si>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</si>
  <si>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</si>
  <si>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</si>
  <si>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</si>
  <si>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</si>
  <si>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</si>
  <si>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</si>
  <si>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</si>
  <si>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</si>
  <si>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</si>
  <si>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</si>
  <si>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</si>
  <si>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</si>
  <si>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</si>
  <si>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</si>
  <si>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</si>
  <si>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</si>
  <si>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</si>
  <si>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</si>
  <si>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</si>
  <si>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</si>
  <si>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</si>
  <si>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</si>
  <si>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</si>
  <si>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</si>
  <si>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</si>
  <si>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</si>
  <si>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</si>
  <si>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</si>
  <si>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</si>
  <si>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</si>
  <si>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</si>
  <si>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</si>
  <si>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</si>
  <si>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</si>
  <si>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</si>
  <si>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</si>
  <si>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</si>
  <si>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</si>
  <si>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</si>
  <si>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</si>
  <si>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</si>
  <si>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</si>
  <si>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</si>
  <si>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</si>
  <si>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</si>
  <si>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</si>
  <si>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</si>
  <si>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</si>
  <si>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</si>
  <si>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</si>
  <si>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</si>
  <si>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</si>
  <si>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</si>
  <si>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</si>
  <si>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</si>
  <si>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</si>
  <si>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</si>
  <si>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</si>
  <si>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</si>
  <si>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</si>
  <si>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</si>
  <si>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</si>
  <si>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</si>
  <si>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</si>
  <si>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</si>
  <si>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</si>
  <si>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</si>
  <si>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</si>
  <si>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</si>
  <si>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</si>
  <si>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</si>
  <si>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</si>
  <si>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</si>
  <si>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</si>
  <si>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</si>
  <si>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</si>
  <si>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</si>
  <si>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</si>
  <si>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</si>
  <si>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</si>
  <si>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</si>
  <si>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</si>
  <si>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</si>
  <si>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</si>
  <si>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</si>
  <si>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</si>
  <si>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</si>
  <si>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</si>
  <si>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</si>
  <si>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</si>
  <si>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</si>
  <si>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</si>
  <si>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</si>
  <si>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</si>
  <si>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Membership_Duration_Months</t>
  </si>
  <si>
    <t>Reffered</t>
  </si>
  <si>
    <t>Total_Revenue</t>
  </si>
  <si>
    <t>Age_Group</t>
  </si>
  <si>
    <t>Row Labels</t>
  </si>
  <si>
    <t>Grand Total</t>
  </si>
  <si>
    <t>Column Labels</t>
  </si>
  <si>
    <t>Sum of Total_Revenue</t>
  </si>
  <si>
    <t>Type</t>
  </si>
  <si>
    <t>Average of Total_Revenue2</t>
  </si>
  <si>
    <t>Member_ID</t>
  </si>
  <si>
    <t>Count of Member_ID</t>
  </si>
  <si>
    <t>Senior</t>
  </si>
  <si>
    <t>Youth</t>
  </si>
  <si>
    <t>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</si>
</sst>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0" borderId="1" xfId="0" applyFont="1" applyBorder="1"/>
    <xf numFmtId="0" fontId="0" fillId="0" borderId="1" xfId="0" applyBorder="1"/>
    <xf numFmtId="14" fontId="0" fillId="0" borderId="0" xfId="0" applyNumberFormat="1"/>
    <xf numFmtId="2" fontId="0" fillId="0" borderId="0" xfId="0" applyNumberFormat="1"/>
    <xf numFmtId="14" fontId="1" fillId="0" borderId="1" xfId="0" applyNumberFormat="1" applyFont="1" applyBorder="1" applyAlignment="1">
      <alignment horizontal="center" vertical="top"/>
    </xf>
    <xf numFmtId="14" fontId="3" fillId="0" borderId="1" xfId="0" applyNumberFormat="1" applyFont="1" applyBorder="1"/>
    <xf numFmtId="0" fontId="1" fillId="2" borderId="1" xfId="0" applyFont="1" applyFill="1" applyBorder="1" applyAlignment="1">
      <alignment horizontal="center" vertical="top"/>
    </xf>
    <xf numFmtId="0" fontId="4" fillId="2" borderId="1" xfId="0" applyFont="1" applyFill="1" applyBorder="1" applyAlignment="1">
      <alignment horizontal="center" vertical="top"/>
    </xf>
    <xf numFmtId="2" fontId="0" fillId="2" borderId="1" xfId="0" applyNumberFormat="1" applyFill="1" applyBorder="1"/>
    <xf numFmtId="0" fontId="0" fillId="2" borderId="1" xfId="0" applyFill="1" applyBorder="1"/>
    <xf numFmtId="0" fontId="0" fillId="0" borderId="0" xfId="0" pivotButton="1"/>
    <xf numFmtId="0" fontId="0" fillId="0" borderId="0" xfId="0" applyAlignment="1">
      <alignment horizontal="left"/>
    </xf>
    <xf numFmtId="0" fontId="0" fillId="0" borderId="0" xfId="0" applyNumberFormat="1"/>
    <xf numFmtId="0" fontId="4" fillId="0" borderId="1" xfId="0" applyFont="1" applyBorder="1" applyAlignment="1">
      <alignment horizontal="center" vertical="top"/>
    </xf>
  </cellXfs>
  <cellStyles count="1">
    <cellStyle name="Normal" xfId="0" builtinId="0"/>
  </cellStyles>
  <dxfs count="1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[Advanced_Fitness_Members_India.xlsx]Segment profitability dashboard!PivotTable3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 profitability dashboard'!$D$5</c:f>
              <c:strCache>
                <c:ptCount val="1"/>
                <c:pt idx="0">
                  <c:v>Sum of Total_Revenue</c:v>
                </c:pt>
              </c:strCache>
            </c:strRef>
          </c:tx>
          <c:spPr>
            <a:solidFill>
              <a:schemeClr val="accent1"/>
            </a:solidFill>
            <a:ln>
              <a:noFill/>
            </a:ln>
            <a:effectLst/>
          </c:spPr>
          <c:invertIfNegative val="0"/>
          <c:cat>
            <c:strRef>
              <c:f>'Segment profitability dashboard'!$C$6:$C$12</c:f>
              <c:strCache>
                <c:ptCount val="6"/>
                <c:pt idx="0">
                  <c:v>Bengaluru</c:v>
                </c:pt>
                <c:pt idx="1">
                  <c:v>Delhi</c:v>
                </c:pt>
                <c:pt idx="2">
                  <c:v>Hyderabad</c:v>
                </c:pt>
                <c:pt idx="3">
                  <c:v>Kolkata</c:v>
                </c:pt>
                <c:pt idx="4">
                  <c:v>Mumbai</c:v>
                </c:pt>
                <c:pt idx="5">
                  <c:v>Pune</c:v>
                </c:pt>
              </c:strCache>
            </c:strRef>
          </c:cat>
          <c:val>
            <c:numRef>
              <c:f>'Segment profitability dashboard'!$D$6:$D$12</c:f>
              <c:numCache>
                <c:formatCode>General</c:formatCode>
                <c:ptCount val="6"/>
                <c:pt idx="0">
                  <c:v>55300</c:v>
                </c:pt>
                <c:pt idx="1">
                  <c:v>49400</c:v>
                </c:pt>
                <c:pt idx="2">
                  <c:v>28800</c:v>
                </c:pt>
                <c:pt idx="3">
                  <c:v>32100</c:v>
                </c:pt>
                <c:pt idx="4">
                  <c:v>76400</c:v>
                </c:pt>
                <c:pt idx="5">
                  <c:v>23200</c:v>
                </c:pt>
              </c:numCache>
            </c:numRef>
          </c:val>
          <c:extLst>
            <c:ext xmlns:c16="http://schemas.microsoft.com/office/drawing/2014/chart" uri="{C3380CC4-5D6E-409C-BE32-E72D297353CC}">
              <c16:uniqueId val="{00000000-5843-4D5F-88A4-B0C41E5EF083}"/>
            </c:ext>
          </c:extLst>
        </c:ser>
        <c:ser>
          <c:idx val="1"/>
          <c:order val="1"/>
          <c:tx>
            <c:strRef>
              <c:f>'Segment profitability dashboard'!$E$5</c:f>
              <c:strCache>
                <c:ptCount val="1"/>
                <c:pt idx="0">
                  <c:v>Average of Total_Revenue2</c:v>
                </c:pt>
              </c:strCache>
            </c:strRef>
          </c:tx>
          <c:spPr>
            <a:solidFill>
              <a:schemeClr val="accent2"/>
            </a:solidFill>
            <a:ln>
              <a:noFill/>
            </a:ln>
            <a:effectLst/>
          </c:spPr>
          <c:invertIfNegative val="0"/>
          <c:cat>
            <c:strRef>
              <c:f>'Segment profitability dashboard'!$C$6:$C$12</c:f>
              <c:strCache>
                <c:ptCount val="6"/>
                <c:pt idx="0">
                  <c:v>Bengaluru</c:v>
                </c:pt>
                <c:pt idx="1">
                  <c:v>Delhi</c:v>
                </c:pt>
                <c:pt idx="2">
                  <c:v>Hyderabad</c:v>
                </c:pt>
                <c:pt idx="3">
                  <c:v>Kolkata</c:v>
                </c:pt>
                <c:pt idx="4">
                  <c:v>Mumbai</c:v>
                </c:pt>
                <c:pt idx="5">
                  <c:v>Pune</c:v>
                </c:pt>
              </c:strCache>
            </c:strRef>
          </c:cat>
          <c:val>
            <c:numRef>
              <c:f>'Segment profitability dashboard'!$E$6:$E$12</c:f>
              <c:numCache>
                <c:formatCode>General</c:formatCode>
                <c:ptCount val="6"/>
                <c:pt idx="0">
                  <c:v>11060</c:v>
                </c:pt>
                <c:pt idx="1">
                  <c:v>12350</c:v>
                </c:pt>
                <c:pt idx="2">
                  <c:v>5760</c:v>
                </c:pt>
                <c:pt idx="3">
                  <c:v>5350</c:v>
                </c:pt>
                <c:pt idx="4">
                  <c:v>7640</c:v>
                </c:pt>
                <c:pt idx="5">
                  <c:v>4640</c:v>
                </c:pt>
              </c:numCache>
            </c:numRef>
          </c:val>
          <c:extLst>
            <c:ext xmlns:c16="http://schemas.microsoft.com/office/drawing/2014/chart" uri="{C3380CC4-5D6E-409C-BE32-E72D297353CC}">
              <c16:uniqueId val="{00000001-5843-4D5F-88A4-B0C41E5EF083}"/>
            </c:ext>
          </c:extLst>
        </c:ser>
        <c:dLbls>
          <c:showLegendKey val="0"/>
          <c:showVal val="0"/>
          <c:showCatName val="0"/>
          <c:showSerName val="0"/>
          <c:showPercent val="0"/>
          <c:showBubbleSize val="0"/>
        </c:dLbls>
        <c:gapWidth val="219"/>
        <c:overlap val="-27"/>
        <c:axId val="1182468368"/>
        <c:axId val="1182465008"/>
      </c:barChart>
      <c:catAx>
        <c:axId val="118246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2465008"/>
        <c:crosses val="autoZero"/>
        <c:auto val="1"/>
        <c:lblAlgn val="ctr"/>
        <c:lblOffset val="100"/>
        <c:noMultiLvlLbl val="0"/>
      </c:catAx>
      <c:valAx>
        <c:axId val="118246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24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19050" cap="flat" cmpd="sng" algn="ctr">
      <a:solidFill>
        <a:schemeClr val="lt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243840</xdr:colOff>
      <xdr:row>2</xdr:row>
      <xdr:rowOff>160020</xdr:rowOff>
    </xdr:from>
    <xdr:to>
      <xdr:col>11</xdr:col>
      <xdr:colOff>541020</xdr:colOff>
      <xdr:row>17</xdr:row>
      <xdr:rowOff>160020</xdr:rowOff>
    </xdr:to>
    <xdr:graphicFrame macro="">
      <xdr:nvGraphicFramePr>
        <xdr:cNvPr id="2" name="Chart 1">
          <a:extLst>
            <a:ext uri="{FF2B5EF4-FFF2-40B4-BE49-F238E27FC236}">
              <a16:creationId xmlns:a16="http://schemas.microsoft.com/office/drawing/2014/main" id="{5402FDCF-DC38-4751-A78C-CEE8CADA9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21</xdr:row>
      <xdr:rowOff>114300</xdr:rowOff>
    </xdr:from>
    <xdr:to>
      <xdr:col>3</xdr:col>
      <xdr:colOff>967740</xdr:colOff>
      <xdr:row>29</xdr:row>
      <xdr:rowOff>68580</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C0017A04-2BDE-4D5D-8A35-72F3FEA8C28A}"/>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1219200" y="3954780"/>
              <a:ext cx="18288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1059180</xdr:colOff>
      <xdr:row>16</xdr:row>
      <xdr:rowOff>167640</xdr:rowOff>
    </xdr:from>
    <xdr:to>
      <xdr:col>4</xdr:col>
      <xdr:colOff>1501140</xdr:colOff>
      <xdr:row>27</xdr:row>
      <xdr:rowOff>45720</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EEAB4790-FEFE-4C00-9828-928CDC7CE1E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139440" y="3093720"/>
              <a:ext cx="182880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16</xdr:row>
      <xdr:rowOff>0</xdr:rowOff>
    </xdr:from>
    <xdr:to>
      <xdr:col>3</xdr:col>
      <xdr:colOff>975360</xdr:colOff>
      <xdr:row>21</xdr:row>
      <xdr:rowOff>45720</xdr:rowOff>
    </xdr:to>
    <mc:AlternateContent xmlns:mc="http://schemas.openxmlformats.org/markup-compatibility/2006">
      <mc:Choice xmlns:a14="http://schemas.microsoft.com/office/drawing/2010/main" Requires="a14">
        <xdr:graphicFrame macro="">
          <xdr:nvGraphicFramePr>
            <xdr:cNvPr id="5" name="Reffered">
              <a:extLst>
                <a:ext uri="{FF2B5EF4-FFF2-40B4-BE49-F238E27FC236}">
                  <a16:creationId xmlns:a16="http://schemas.microsoft.com/office/drawing/2014/main" id="{EF867E3C-4222-4965-9843-638025270AA8}"/>
                </a:ext>
              </a:extLst>
            </xdr:cNvPr>
            <xdr:cNvGraphicFramePr/>
          </xdr:nvGraphicFramePr>
          <xdr:xfrm>
            <a:off x="0" y="0"/>
            <a:ext cx="0" cy="0"/>
          </xdr:xfrm>
          <a:graphic>
            <a:graphicData uri="http://schemas.microsoft.com/office/drawing/2010/slicer">
              <sle:slicer xmlns:sle="http://schemas.microsoft.com/office/drawing/2010/slicer" name="Reffered"/>
            </a:graphicData>
          </a:graphic>
        </xdr:graphicFrame>
      </mc:Choice>
      <mc:Fallback>
        <xdr:sp macro="" textlink="">
          <xdr:nvSpPr>
            <xdr:cNvPr id="0" name=""/>
            <xdr:cNvSpPr>
              <a:spLocks noTextEdit="1"/>
            </xdr:cNvSpPr>
          </xdr:nvSpPr>
          <xdr:spPr>
            <a:xfrm>
              <a:off x="1226820" y="2926080"/>
              <a:ext cx="182880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3.451840740738" createdVersion="8" refreshedVersion="8" minRefreshableVersion="3" recordCount="35" xr:uid="{FD1A987B-F454-4178-A658-CB3B47A1FCB7}">
  <cacheSource type="worksheet">
    <worksheetSource ref="B1:O36" sheet="Dashboard"/>
  </cacheSource>
  <cacheFields count="14">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2">
      <sharedItems containsSemiMixedTypes="0" containsString="0" containsNumber="1" containsInteger="1" minValue="0" maxValue="18"/>
    </cacheField>
    <cacheField name="Reffered" numFmtId="0">
      <sharedItems count="2">
        <s v="Yes"/>
        <s v="No"/>
      </sharedItems>
    </cacheField>
    <cacheField name="Total_Revenue" numFmtId="0">
      <sharedItems containsSemiMixedTypes="0" containsString="0" containsNumber="1" containsInteger="1" minValue="0" maxValue="35000" count="23">
        <n v="4800"/>
        <n v="0"/>
        <n v="7200"/>
        <n v="3600"/>
        <n v="17500"/>
        <n v="1600"/>
        <n v="5400"/>
        <n v="2400"/>
        <n v="6000"/>
        <n v="15600"/>
        <n v="2500"/>
        <n v="13200"/>
        <n v="35000"/>
        <n v="8000"/>
        <n v="15000"/>
        <n v="30600"/>
        <n v="16200"/>
        <n v="10800"/>
        <n v="1200"/>
        <n v="5000"/>
        <n v="14400"/>
        <n v="8400"/>
        <n v="800"/>
      </sharedItems>
    </cacheField>
    <cacheField name="Age_Group" numFmtId="0">
      <sharedItems/>
    </cacheField>
  </cacheFields>
  <extLst>
    <ext xmlns:x14="http://schemas.microsoft.com/office/spreadsheetml/2009/9/main" uri="{725AE2AE-9491-48be-B2B4-4EB974FC3084}">
      <x14:pivotCacheDefinition pivotCacheId="3022547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3.472535185188" createdVersion="8" refreshedVersion="8" minRefreshableVersion="3" recordCount="35" xr:uid="{0AAECFD9-9140-45DB-902A-6B22F8D0C955}">
  <cacheSource type="worksheet">
    <worksheetSource ref="A1:O36" sheet="Dashboard"/>
  </cacheSource>
  <cacheFields count="15">
    <cacheField name="Member_ID"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ount="4">
        <s v="Basic"/>
        <s v="Standard"/>
        <s v="Family"/>
        <s v="Premium"/>
      </sharedItems>
    </cacheField>
    <cacheField name="Start_Date" numFmtId="14">
      <sharedItems containsSemiMixedTypes="0" containsNonDate="0" containsDate="1" containsString="0" minDate="2023-05-19T00:00:00" maxDate="2025-02-27T00:00:00"/>
    </cacheField>
    <cacheField name="End_Date" numFmtId="1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_Duration_Months" numFmtId="2">
      <sharedItems containsSemiMixedTypes="0" containsString="0" containsNumber="1" containsInteger="1" minValue="0" maxValue="18"/>
    </cacheField>
    <cacheField name="Reffered" numFmtId="0">
      <sharedItems/>
    </cacheField>
    <cacheField name="Total_Revenue" numFmtId="0">
      <sharedItems containsSemiMixedTypes="0" containsString="0" containsNumber="1" containsInteger="1" minValue="0" maxValue="35000"/>
    </cacheField>
    <cacheField name="Age_Group" numFmtId="0">
      <sharedItems count="3">
        <s v="Senior"/>
        <s v="Youth"/>
        <s v="Ad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nay Shanker"/>
    <n v="59"/>
    <x v="0"/>
    <x v="0"/>
    <d v="2023-11-05T00:00:00"/>
    <d v="2024-05-13T00:00:00"/>
    <n v="800"/>
    <n v="25"/>
    <x v="0"/>
    <s v="Hiran Shan"/>
    <n v="6"/>
    <x v="0"/>
    <x v="0"/>
    <s v="Senior"/>
  </r>
  <r>
    <s v="Parinaaz Shanker"/>
    <n v="27"/>
    <x v="0"/>
    <x v="0"/>
    <d v="2025-02-26T00:00:00"/>
    <d v="2025-03-24T00:00:00"/>
    <n v="800"/>
    <n v="20"/>
    <x v="1"/>
    <s v="Kiara Kakar"/>
    <n v="0"/>
    <x v="0"/>
    <x v="1"/>
    <s v="Youth"/>
  </r>
  <r>
    <s v="Aniruddh Batra"/>
    <n v="24"/>
    <x v="0"/>
    <x v="1"/>
    <d v="2023-09-22T00:00:00"/>
    <d v="2024-03-20T00:00:00"/>
    <n v="1200"/>
    <n v="18"/>
    <x v="2"/>
    <s v="Jhanvi Chaudhary"/>
    <n v="6"/>
    <x v="0"/>
    <x v="2"/>
    <s v="Youth"/>
  </r>
  <r>
    <s v="Madhup Kapur"/>
    <n v="31"/>
    <x v="1"/>
    <x v="1"/>
    <d v="2024-07-06T00:00:00"/>
    <d v="2024-10-22T00:00:00"/>
    <n v="1200"/>
    <n v="16"/>
    <x v="2"/>
    <s v="Tara Swaminathan"/>
    <n v="3"/>
    <x v="0"/>
    <x v="3"/>
    <s v="Adult"/>
  </r>
  <r>
    <s v="Rasha Kakar"/>
    <n v="19"/>
    <x v="0"/>
    <x v="2"/>
    <d v="2023-12-26T00:00:00"/>
    <d v="2024-07-28T00:00:00"/>
    <n v="2500"/>
    <n v="12"/>
    <x v="0"/>
    <s v="Madhav Singh"/>
    <n v="7"/>
    <x v="0"/>
    <x v="4"/>
    <s v="Youth"/>
  </r>
  <r>
    <s v="Ehsaan Batra"/>
    <n v="40"/>
    <x v="0"/>
    <x v="0"/>
    <d v="2024-01-26T00:00:00"/>
    <d v="2024-04-10T00:00:00"/>
    <n v="800"/>
    <n v="14"/>
    <x v="3"/>
    <s v="Shray Ramakrishnan"/>
    <n v="2"/>
    <x v="0"/>
    <x v="5"/>
    <s v="Adult"/>
  </r>
  <r>
    <s v="Zara Bains"/>
    <n v="41"/>
    <x v="1"/>
    <x v="0"/>
    <d v="2024-10-23T00:00:00"/>
    <d v="2025-01-20T00:00:00"/>
    <n v="800"/>
    <n v="25"/>
    <x v="1"/>
    <m/>
    <n v="2"/>
    <x v="1"/>
    <x v="5"/>
    <s v="Adult"/>
  </r>
  <r>
    <s v="Uthkarsh Baral"/>
    <n v="43"/>
    <x v="0"/>
    <x v="3"/>
    <d v="2024-06-07T00:00:00"/>
    <d v="2024-09-28T00:00:00"/>
    <n v="1800"/>
    <n v="28"/>
    <x v="4"/>
    <m/>
    <n v="3"/>
    <x v="1"/>
    <x v="6"/>
    <s v="Adult"/>
  </r>
  <r>
    <s v="Kashvi Char"/>
    <n v="42"/>
    <x v="0"/>
    <x v="0"/>
    <d v="2024-10-04T00:00:00"/>
    <d v="2024-10-17T00:00:00"/>
    <n v="800"/>
    <n v="3"/>
    <x v="4"/>
    <s v="Nitara Comar"/>
    <n v="0"/>
    <x v="0"/>
    <x v="1"/>
    <s v="Adult"/>
  </r>
  <r>
    <s v="Dhanush Varma"/>
    <n v="37"/>
    <x v="0"/>
    <x v="1"/>
    <d v="2023-10-03T00:00:00"/>
    <d v="2023-12-20T00:00:00"/>
    <n v="1200"/>
    <n v="29"/>
    <x v="3"/>
    <s v="Ranbir Karan"/>
    <n v="2"/>
    <x v="0"/>
    <x v="7"/>
    <s v="Adult"/>
  </r>
  <r>
    <s v="Ishaan Goyal"/>
    <n v="48"/>
    <x v="1"/>
    <x v="1"/>
    <d v="2024-01-06T00:00:00"/>
    <d v="2024-06-16T00:00:00"/>
    <n v="1200"/>
    <n v="13"/>
    <x v="0"/>
    <s v="Rati Sanghvi"/>
    <n v="5"/>
    <x v="0"/>
    <x v="8"/>
    <s v="Senior"/>
  </r>
  <r>
    <s v="Mahika Ravi"/>
    <n v="36"/>
    <x v="0"/>
    <x v="1"/>
    <d v="2023-08-16T00:00:00"/>
    <d v="2024-10-03T00:00:00"/>
    <n v="1200"/>
    <n v="19"/>
    <x v="4"/>
    <s v="Ishaan Kashyap"/>
    <n v="13"/>
    <x v="0"/>
    <x v="9"/>
    <s v="Adult"/>
  </r>
  <r>
    <s v="Purab Reddy"/>
    <n v="48"/>
    <x v="1"/>
    <x v="3"/>
    <d v="2024-09-21T00:00:00"/>
    <d v="2024-12-15T00:00:00"/>
    <n v="1800"/>
    <n v="22"/>
    <x v="4"/>
    <m/>
    <n v="2"/>
    <x v="1"/>
    <x v="3"/>
    <s v="Senior"/>
  </r>
  <r>
    <s v="Tiya Soni"/>
    <n v="39"/>
    <x v="0"/>
    <x v="1"/>
    <d v="2023-05-19T00:00:00"/>
    <d v="2023-11-12T00:00:00"/>
    <n v="1200"/>
    <n v="28"/>
    <x v="3"/>
    <m/>
    <n v="5"/>
    <x v="1"/>
    <x v="8"/>
    <s v="Adult"/>
  </r>
  <r>
    <s v="Zara Dugar"/>
    <n v="44"/>
    <x v="1"/>
    <x v="0"/>
    <d v="2024-02-11T00:00:00"/>
    <d v="2024-09-05T00:00:00"/>
    <n v="800"/>
    <n v="8"/>
    <x v="2"/>
    <m/>
    <n v="6"/>
    <x v="1"/>
    <x v="0"/>
    <s v="Adult"/>
  </r>
  <r>
    <s v="Lakshit Mander"/>
    <n v="39"/>
    <x v="0"/>
    <x v="2"/>
    <d v="2025-02-14T00:00:00"/>
    <d v="2025-03-16T00:00:00"/>
    <n v="2500"/>
    <n v="14"/>
    <x v="4"/>
    <m/>
    <n v="1"/>
    <x v="1"/>
    <x v="10"/>
    <s v="Adult"/>
  </r>
  <r>
    <s v="Neysa Krish"/>
    <n v="35"/>
    <x v="0"/>
    <x v="1"/>
    <d v="2024-02-07T00:00:00"/>
    <d v="2025-01-28T00:00:00"/>
    <n v="1200"/>
    <n v="25"/>
    <x v="2"/>
    <m/>
    <n v="11"/>
    <x v="1"/>
    <x v="11"/>
    <s v="Adult"/>
  </r>
  <r>
    <s v="Prerak Boase"/>
    <n v="56"/>
    <x v="1"/>
    <x v="2"/>
    <d v="2023-10-14T00:00:00"/>
    <d v="2024-12-23T00:00:00"/>
    <n v="2500"/>
    <n v="13"/>
    <x v="5"/>
    <m/>
    <n v="14"/>
    <x v="1"/>
    <x v="12"/>
    <s v="Senior"/>
  </r>
  <r>
    <s v="Siya Master"/>
    <n v="27"/>
    <x v="1"/>
    <x v="0"/>
    <d v="2024-03-03T00:00:00"/>
    <d v="2025-01-07T00:00:00"/>
    <n v="800"/>
    <n v="26"/>
    <x v="3"/>
    <m/>
    <n v="10"/>
    <x v="1"/>
    <x v="13"/>
    <s v="Youth"/>
  </r>
  <r>
    <s v="Madhup Biswas"/>
    <n v="28"/>
    <x v="0"/>
    <x v="2"/>
    <d v="2024-05-05T00:00:00"/>
    <d v="2024-11-12T00:00:00"/>
    <n v="2500"/>
    <n v="21"/>
    <x v="3"/>
    <s v="Tanya Bajwa"/>
    <n v="6"/>
    <x v="0"/>
    <x v="14"/>
    <s v="Youth"/>
  </r>
  <r>
    <s v="Indrans Ratti"/>
    <n v="57"/>
    <x v="1"/>
    <x v="3"/>
    <d v="2023-08-08T00:00:00"/>
    <d v="2025-01-17T00:00:00"/>
    <n v="1800"/>
    <n v="19"/>
    <x v="3"/>
    <m/>
    <n v="17"/>
    <x v="1"/>
    <x v="15"/>
    <s v="Senior"/>
  </r>
  <r>
    <s v="Kimaya Balay"/>
    <n v="26"/>
    <x v="1"/>
    <x v="3"/>
    <d v="2024-01-29T00:00:00"/>
    <d v="2024-11-20T00:00:00"/>
    <n v="1800"/>
    <n v="5"/>
    <x v="0"/>
    <m/>
    <n v="9"/>
    <x v="1"/>
    <x v="16"/>
    <s v="Youth"/>
  </r>
  <r>
    <s v="Eva Dass"/>
    <n v="48"/>
    <x v="0"/>
    <x v="3"/>
    <d v="2024-06-08T00:00:00"/>
    <d v="2024-06-12T00:00:00"/>
    <n v="1800"/>
    <n v="18"/>
    <x v="5"/>
    <m/>
    <n v="0"/>
    <x v="1"/>
    <x v="1"/>
    <s v="Senior"/>
  </r>
  <r>
    <s v="Pihu Wali"/>
    <n v="25"/>
    <x v="1"/>
    <x v="1"/>
    <d v="2024-05-27T00:00:00"/>
    <d v="2025-03-14T00:00:00"/>
    <n v="1200"/>
    <n v="6"/>
    <x v="0"/>
    <m/>
    <n v="9"/>
    <x v="1"/>
    <x v="17"/>
    <s v="Youth"/>
  </r>
  <r>
    <s v="Tiya Rege"/>
    <n v="53"/>
    <x v="0"/>
    <x v="3"/>
    <d v="2023-12-26T00:00:00"/>
    <d v="2024-03-21T00:00:00"/>
    <n v="1800"/>
    <n v="17"/>
    <x v="3"/>
    <s v="Adira Brar"/>
    <n v="2"/>
    <x v="0"/>
    <x v="3"/>
    <s v="Senior"/>
  </r>
  <r>
    <s v="Aarav Sen"/>
    <n v="42"/>
    <x v="1"/>
    <x v="1"/>
    <d v="2025-02-14T00:00:00"/>
    <d v="2025-03-11T00:00:00"/>
    <n v="1200"/>
    <n v="3"/>
    <x v="5"/>
    <m/>
    <n v="0"/>
    <x v="1"/>
    <x v="1"/>
    <s v="Adult"/>
  </r>
  <r>
    <s v="Dishani Bera"/>
    <n v="24"/>
    <x v="0"/>
    <x v="2"/>
    <d v="2025-02-10T00:00:00"/>
    <d v="2025-03-10T00:00:00"/>
    <n v="2500"/>
    <n v="28"/>
    <x v="3"/>
    <m/>
    <n v="0"/>
    <x v="1"/>
    <x v="1"/>
    <s v="Youth"/>
  </r>
  <r>
    <s v="Indrans Grover"/>
    <n v="53"/>
    <x v="0"/>
    <x v="1"/>
    <d v="2024-11-18T00:00:00"/>
    <d v="2024-12-19T00:00:00"/>
    <n v="1200"/>
    <n v="23"/>
    <x v="1"/>
    <m/>
    <n v="1"/>
    <x v="1"/>
    <x v="18"/>
    <s v="Senior"/>
  </r>
  <r>
    <s v="Kismat Edwin"/>
    <n v="29"/>
    <x v="1"/>
    <x v="2"/>
    <d v="2024-04-19T00:00:00"/>
    <d v="2024-04-26T00:00:00"/>
    <n v="2500"/>
    <n v="8"/>
    <x v="2"/>
    <m/>
    <n v="0"/>
    <x v="1"/>
    <x v="1"/>
    <s v="Youth"/>
  </r>
  <r>
    <s v="Taran Vyas"/>
    <n v="31"/>
    <x v="1"/>
    <x v="2"/>
    <d v="2025-01-10T00:00:00"/>
    <d v="2025-03-29T00:00:00"/>
    <n v="2500"/>
    <n v="23"/>
    <x v="4"/>
    <s v="Nakul Balakrishnan"/>
    <n v="2"/>
    <x v="0"/>
    <x v="19"/>
    <s v="Adult"/>
  </r>
  <r>
    <s v="Jiya Baral"/>
    <n v="52"/>
    <x v="1"/>
    <x v="0"/>
    <d v="2023-06-11T00:00:00"/>
    <d v="2024-12-30T00:00:00"/>
    <n v="800"/>
    <n v="9"/>
    <x v="5"/>
    <s v="Darshit Sidhu"/>
    <n v="18"/>
    <x v="0"/>
    <x v="20"/>
    <s v="Senior"/>
  </r>
  <r>
    <s v="Gokul Sahni"/>
    <n v="20"/>
    <x v="0"/>
    <x v="1"/>
    <d v="2024-04-09T00:00:00"/>
    <d v="2024-11-08T00:00:00"/>
    <n v="1200"/>
    <n v="2"/>
    <x v="3"/>
    <m/>
    <n v="7"/>
    <x v="1"/>
    <x v="21"/>
    <s v="Youth"/>
  </r>
  <r>
    <s v="Prerak Lalla"/>
    <n v="22"/>
    <x v="0"/>
    <x v="0"/>
    <d v="2025-02-11T00:00:00"/>
    <d v="2025-03-24T00:00:00"/>
    <n v="800"/>
    <n v="30"/>
    <x v="3"/>
    <m/>
    <n v="1"/>
    <x v="1"/>
    <x v="22"/>
    <s v="Youth"/>
  </r>
  <r>
    <s v="Hrishita Shroff"/>
    <n v="23"/>
    <x v="0"/>
    <x v="3"/>
    <d v="2024-10-23T00:00:00"/>
    <d v="2025-03-05T00:00:00"/>
    <n v="1800"/>
    <n v="23"/>
    <x v="1"/>
    <s v="Riya Dugal"/>
    <n v="4"/>
    <x v="0"/>
    <x v="2"/>
    <s v="Youth"/>
  </r>
  <r>
    <s v="Oorja Sachar"/>
    <n v="27"/>
    <x v="1"/>
    <x v="1"/>
    <d v="2024-01-21T00:00:00"/>
    <d v="2024-12-26T00:00:00"/>
    <n v="1200"/>
    <n v="27"/>
    <x v="1"/>
    <m/>
    <n v="11"/>
    <x v="1"/>
    <x v="11"/>
    <s v="Yout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x v="0"/>
    <d v="2023-11-05T00:00:00"/>
    <d v="2024-05-13T00:00:00"/>
    <n v="800"/>
    <n v="25"/>
    <x v="0"/>
    <s v="Hiran Shan"/>
    <n v="6"/>
    <s v="Yes"/>
    <n v="4800"/>
    <x v="0"/>
  </r>
  <r>
    <s v="M002"/>
    <s v="Parinaaz Shanker"/>
    <n v="27"/>
    <x v="0"/>
    <x v="0"/>
    <d v="2025-02-26T00:00:00"/>
    <d v="2025-03-24T00:00:00"/>
    <n v="800"/>
    <n v="20"/>
    <x v="1"/>
    <s v="Kiara Kakar"/>
    <n v="0"/>
    <s v="Yes"/>
    <n v="0"/>
    <x v="1"/>
  </r>
  <r>
    <s v="M003"/>
    <s v="Aniruddh Batra"/>
    <n v="24"/>
    <x v="0"/>
    <x v="1"/>
    <d v="2023-09-22T00:00:00"/>
    <d v="2024-03-20T00:00:00"/>
    <n v="1200"/>
    <n v="18"/>
    <x v="2"/>
    <s v="Jhanvi Chaudhary"/>
    <n v="6"/>
    <s v="Yes"/>
    <n v="7200"/>
    <x v="1"/>
  </r>
  <r>
    <s v="M004"/>
    <s v="Madhup Kapur"/>
    <n v="31"/>
    <x v="1"/>
    <x v="1"/>
    <d v="2024-07-06T00:00:00"/>
    <d v="2024-10-22T00:00:00"/>
    <n v="1200"/>
    <n v="16"/>
    <x v="2"/>
    <s v="Tara Swaminathan"/>
    <n v="3"/>
    <s v="Yes"/>
    <n v="3600"/>
    <x v="2"/>
  </r>
  <r>
    <s v="M005"/>
    <s v="Rasha Kakar"/>
    <n v="19"/>
    <x v="0"/>
    <x v="2"/>
    <d v="2023-12-26T00:00:00"/>
    <d v="2024-07-28T00:00:00"/>
    <n v="2500"/>
    <n v="12"/>
    <x v="0"/>
    <s v="Madhav Singh"/>
    <n v="7"/>
    <s v="Yes"/>
    <n v="17500"/>
    <x v="1"/>
  </r>
  <r>
    <s v="M006"/>
    <s v="Ehsaan Batra"/>
    <n v="40"/>
    <x v="0"/>
    <x v="0"/>
    <d v="2024-01-26T00:00:00"/>
    <d v="2024-04-10T00:00:00"/>
    <n v="800"/>
    <n v="14"/>
    <x v="3"/>
    <s v="Shray Ramakrishnan"/>
    <n v="2"/>
    <s v="Yes"/>
    <n v="1600"/>
    <x v="2"/>
  </r>
  <r>
    <s v="M007"/>
    <s v="Zara Bains"/>
    <n v="41"/>
    <x v="1"/>
    <x v="0"/>
    <d v="2024-10-23T00:00:00"/>
    <d v="2025-01-20T00:00:00"/>
    <n v="800"/>
    <n v="25"/>
    <x v="1"/>
    <m/>
    <n v="2"/>
    <s v="No"/>
    <n v="1600"/>
    <x v="2"/>
  </r>
  <r>
    <s v="M008"/>
    <s v="Uthkarsh Baral"/>
    <n v="43"/>
    <x v="0"/>
    <x v="3"/>
    <d v="2024-06-07T00:00:00"/>
    <d v="2024-09-28T00:00:00"/>
    <n v="1800"/>
    <n v="28"/>
    <x v="4"/>
    <m/>
    <n v="3"/>
    <s v="No"/>
    <n v="5400"/>
    <x v="2"/>
  </r>
  <r>
    <s v="M009"/>
    <s v="Kashvi Char"/>
    <n v="42"/>
    <x v="0"/>
    <x v="0"/>
    <d v="2024-10-04T00:00:00"/>
    <d v="2024-10-17T00:00:00"/>
    <n v="800"/>
    <n v="3"/>
    <x v="4"/>
    <s v="Nitara Comar"/>
    <n v="0"/>
    <s v="Yes"/>
    <n v="0"/>
    <x v="2"/>
  </r>
  <r>
    <s v="M010"/>
    <s v="Dhanush Varma"/>
    <n v="37"/>
    <x v="0"/>
    <x v="1"/>
    <d v="2023-10-03T00:00:00"/>
    <d v="2023-12-20T00:00:00"/>
    <n v="1200"/>
    <n v="29"/>
    <x v="3"/>
    <s v="Ranbir Karan"/>
    <n v="2"/>
    <s v="Yes"/>
    <n v="2400"/>
    <x v="2"/>
  </r>
  <r>
    <s v="M011"/>
    <s v="Ishaan Goyal"/>
    <n v="48"/>
    <x v="1"/>
    <x v="1"/>
    <d v="2024-01-06T00:00:00"/>
    <d v="2024-06-16T00:00:00"/>
    <n v="1200"/>
    <n v="13"/>
    <x v="0"/>
    <s v="Rati Sanghvi"/>
    <n v="5"/>
    <s v="Yes"/>
    <n v="6000"/>
    <x v="0"/>
  </r>
  <r>
    <s v="M012"/>
    <s v="Mahika Ravi"/>
    <n v="36"/>
    <x v="0"/>
    <x v="1"/>
    <d v="2023-08-16T00:00:00"/>
    <d v="2024-10-03T00:00:00"/>
    <n v="1200"/>
    <n v="19"/>
    <x v="4"/>
    <s v="Ishaan Kashyap"/>
    <n v="13"/>
    <s v="Yes"/>
    <n v="15600"/>
    <x v="2"/>
  </r>
  <r>
    <s v="M013"/>
    <s v="Purab Reddy"/>
    <n v="48"/>
    <x v="1"/>
    <x v="3"/>
    <d v="2024-09-21T00:00:00"/>
    <d v="2024-12-15T00:00:00"/>
    <n v="1800"/>
    <n v="22"/>
    <x v="4"/>
    <m/>
    <n v="2"/>
    <s v="No"/>
    <n v="3600"/>
    <x v="0"/>
  </r>
  <r>
    <s v="M014"/>
    <s v="Tiya Soni"/>
    <n v="39"/>
    <x v="0"/>
    <x v="1"/>
    <d v="2023-05-19T00:00:00"/>
    <d v="2023-11-12T00:00:00"/>
    <n v="1200"/>
    <n v="28"/>
    <x v="3"/>
    <m/>
    <n v="5"/>
    <s v="No"/>
    <n v="6000"/>
    <x v="2"/>
  </r>
  <r>
    <s v="M015"/>
    <s v="Zara Dugar"/>
    <n v="44"/>
    <x v="1"/>
    <x v="0"/>
    <d v="2024-02-11T00:00:00"/>
    <d v="2024-09-05T00:00:00"/>
    <n v="800"/>
    <n v="8"/>
    <x v="2"/>
    <m/>
    <n v="6"/>
    <s v="No"/>
    <n v="4800"/>
    <x v="2"/>
  </r>
  <r>
    <s v="M016"/>
    <s v="Lakshit Mander"/>
    <n v="39"/>
    <x v="0"/>
    <x v="2"/>
    <d v="2025-02-14T00:00:00"/>
    <d v="2025-03-16T00:00:00"/>
    <n v="2500"/>
    <n v="14"/>
    <x v="4"/>
    <m/>
    <n v="1"/>
    <s v="No"/>
    <n v="2500"/>
    <x v="2"/>
  </r>
  <r>
    <s v="M017"/>
    <s v="Neysa Krish"/>
    <n v="35"/>
    <x v="0"/>
    <x v="1"/>
    <d v="2024-02-07T00:00:00"/>
    <d v="2025-01-28T00:00:00"/>
    <n v="1200"/>
    <n v="25"/>
    <x v="2"/>
    <m/>
    <n v="11"/>
    <s v="No"/>
    <n v="13200"/>
    <x v="2"/>
  </r>
  <r>
    <s v="M018"/>
    <s v="Prerak Boase"/>
    <n v="56"/>
    <x v="1"/>
    <x v="2"/>
    <d v="2023-10-14T00:00:00"/>
    <d v="2024-12-23T00:00:00"/>
    <n v="2500"/>
    <n v="13"/>
    <x v="5"/>
    <m/>
    <n v="14"/>
    <s v="No"/>
    <n v="35000"/>
    <x v="0"/>
  </r>
  <r>
    <s v="M019"/>
    <s v="Siya Master"/>
    <n v="27"/>
    <x v="1"/>
    <x v="0"/>
    <d v="2024-03-03T00:00:00"/>
    <d v="2025-01-07T00:00:00"/>
    <n v="800"/>
    <n v="26"/>
    <x v="3"/>
    <m/>
    <n v="10"/>
    <s v="No"/>
    <n v="8000"/>
    <x v="1"/>
  </r>
  <r>
    <s v="M020"/>
    <s v="Madhup Biswas"/>
    <n v="28"/>
    <x v="0"/>
    <x v="2"/>
    <d v="2024-05-05T00:00:00"/>
    <d v="2024-11-12T00:00:00"/>
    <n v="2500"/>
    <n v="21"/>
    <x v="3"/>
    <s v="Tanya Bajwa"/>
    <n v="6"/>
    <s v="Yes"/>
    <n v="15000"/>
    <x v="1"/>
  </r>
  <r>
    <s v="M021"/>
    <s v="Indrans Ratti"/>
    <n v="57"/>
    <x v="1"/>
    <x v="3"/>
    <d v="2023-08-08T00:00:00"/>
    <d v="2025-01-17T00:00:00"/>
    <n v="1800"/>
    <n v="19"/>
    <x v="3"/>
    <m/>
    <n v="17"/>
    <s v="No"/>
    <n v="30600"/>
    <x v="0"/>
  </r>
  <r>
    <s v="M022"/>
    <s v="Kimaya Balay"/>
    <n v="26"/>
    <x v="1"/>
    <x v="3"/>
    <d v="2024-01-29T00:00:00"/>
    <d v="2024-11-20T00:00:00"/>
    <n v="1800"/>
    <n v="5"/>
    <x v="0"/>
    <m/>
    <n v="9"/>
    <s v="No"/>
    <n v="16200"/>
    <x v="1"/>
  </r>
  <r>
    <s v="M023"/>
    <s v="Eva Dass"/>
    <n v="48"/>
    <x v="0"/>
    <x v="3"/>
    <d v="2024-06-08T00:00:00"/>
    <d v="2024-06-12T00:00:00"/>
    <n v="1800"/>
    <n v="18"/>
    <x v="5"/>
    <m/>
    <n v="0"/>
    <s v="No"/>
    <n v="0"/>
    <x v="0"/>
  </r>
  <r>
    <s v="M024"/>
    <s v="Pihu Wali"/>
    <n v="25"/>
    <x v="1"/>
    <x v="1"/>
    <d v="2024-05-27T00:00:00"/>
    <d v="2025-03-14T00:00:00"/>
    <n v="1200"/>
    <n v="6"/>
    <x v="0"/>
    <m/>
    <n v="9"/>
    <s v="No"/>
    <n v="10800"/>
    <x v="1"/>
  </r>
  <r>
    <s v="M025"/>
    <s v="Tiya Rege"/>
    <n v="53"/>
    <x v="0"/>
    <x v="3"/>
    <d v="2023-12-26T00:00:00"/>
    <d v="2024-03-21T00:00:00"/>
    <n v="1800"/>
    <n v="17"/>
    <x v="3"/>
    <s v="Adira Brar"/>
    <n v="2"/>
    <s v="Yes"/>
    <n v="3600"/>
    <x v="0"/>
  </r>
  <r>
    <s v="M026"/>
    <s v="Aarav Sen"/>
    <n v="42"/>
    <x v="1"/>
    <x v="1"/>
    <d v="2025-02-14T00:00:00"/>
    <d v="2025-03-11T00:00:00"/>
    <n v="1200"/>
    <n v="3"/>
    <x v="5"/>
    <m/>
    <n v="0"/>
    <s v="No"/>
    <n v="0"/>
    <x v="2"/>
  </r>
  <r>
    <s v="M027"/>
    <s v="Dishani Bera"/>
    <n v="24"/>
    <x v="0"/>
    <x v="2"/>
    <d v="2025-02-10T00:00:00"/>
    <d v="2025-03-10T00:00:00"/>
    <n v="2500"/>
    <n v="28"/>
    <x v="3"/>
    <m/>
    <n v="0"/>
    <s v="No"/>
    <n v="0"/>
    <x v="1"/>
  </r>
  <r>
    <s v="M028"/>
    <s v="Indrans Grover"/>
    <n v="53"/>
    <x v="0"/>
    <x v="1"/>
    <d v="2024-11-18T00:00:00"/>
    <d v="2024-12-19T00:00:00"/>
    <n v="1200"/>
    <n v="23"/>
    <x v="1"/>
    <m/>
    <n v="1"/>
    <s v="No"/>
    <n v="1200"/>
    <x v="0"/>
  </r>
  <r>
    <s v="M029"/>
    <s v="Kismat Edwin"/>
    <n v="29"/>
    <x v="1"/>
    <x v="2"/>
    <d v="2024-04-19T00:00:00"/>
    <d v="2024-04-26T00:00:00"/>
    <n v="2500"/>
    <n v="8"/>
    <x v="2"/>
    <m/>
    <n v="0"/>
    <s v="No"/>
    <n v="0"/>
    <x v="1"/>
  </r>
  <r>
    <s v="M030"/>
    <s v="Taran Vyas"/>
    <n v="31"/>
    <x v="1"/>
    <x v="2"/>
    <d v="2025-01-10T00:00:00"/>
    <d v="2025-03-29T00:00:00"/>
    <n v="2500"/>
    <n v="23"/>
    <x v="4"/>
    <s v="Nakul Balakrishnan"/>
    <n v="2"/>
    <s v="Yes"/>
    <n v="5000"/>
    <x v="2"/>
  </r>
  <r>
    <s v="M031"/>
    <s v="Jiya Baral"/>
    <n v="52"/>
    <x v="1"/>
    <x v="0"/>
    <d v="2023-06-11T00:00:00"/>
    <d v="2024-12-30T00:00:00"/>
    <n v="800"/>
    <n v="9"/>
    <x v="5"/>
    <s v="Darshit Sidhu"/>
    <n v="18"/>
    <s v="Yes"/>
    <n v="14400"/>
    <x v="0"/>
  </r>
  <r>
    <s v="M032"/>
    <s v="Gokul Sahni"/>
    <n v="20"/>
    <x v="0"/>
    <x v="1"/>
    <d v="2024-04-09T00:00:00"/>
    <d v="2024-11-08T00:00:00"/>
    <n v="1200"/>
    <n v="2"/>
    <x v="3"/>
    <m/>
    <n v="7"/>
    <s v="No"/>
    <n v="8400"/>
    <x v="1"/>
  </r>
  <r>
    <s v="M033"/>
    <s v="Prerak Lalla"/>
    <n v="22"/>
    <x v="0"/>
    <x v="0"/>
    <d v="2025-02-11T00:00:00"/>
    <d v="2025-03-24T00:00:00"/>
    <n v="800"/>
    <n v="30"/>
    <x v="3"/>
    <m/>
    <n v="1"/>
    <s v="No"/>
    <n v="800"/>
    <x v="1"/>
  </r>
  <r>
    <s v="M034"/>
    <s v="Hrishita Shroff"/>
    <n v="23"/>
    <x v="0"/>
    <x v="3"/>
    <d v="2024-10-23T00:00:00"/>
    <d v="2025-03-05T00:00:00"/>
    <n v="1800"/>
    <n v="23"/>
    <x v="1"/>
    <s v="Riya Dugal"/>
    <n v="4"/>
    <s v="Yes"/>
    <n v="7200"/>
    <x v="1"/>
  </r>
  <r>
    <s v="M035"/>
    <s v="Oorja Sachar"/>
    <n v="27"/>
    <x v="1"/>
    <x v="1"/>
    <d v="2024-01-21T00:00:00"/>
    <d v="2024-12-26T00:00:00"/>
    <n v="1200"/>
    <n v="27"/>
    <x v="1"/>
    <m/>
    <n v="11"/>
    <s v="No"/>
    <n v="132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DF14CA-5D9D-4720-B2B7-2A285C0C4C72}"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ity">
  <location ref="E38:F45" firstHeaderRow="1" firstDataRow="1" firstDataCol="1"/>
  <pivotFields count="14">
    <pivotField showAll="0"/>
    <pivotField showAll="0"/>
    <pivotField showAll="0"/>
    <pivotField showAll="0"/>
    <pivotField numFmtId="14" showAll="0"/>
    <pivotField numFmtId="14" showAll="0"/>
    <pivotField showAll="0"/>
    <pivotField showAll="0"/>
    <pivotField axis="axisRow" showAll="0">
      <items count="7">
        <item x="0"/>
        <item x="5"/>
        <item x="2"/>
        <item x="4"/>
        <item x="3"/>
        <item x="1"/>
        <item t="default"/>
      </items>
    </pivotField>
    <pivotField showAll="0"/>
    <pivotField numFmtId="2" showAll="0"/>
    <pivotField showAll="0"/>
    <pivotField dataField="1" showAll="0"/>
    <pivotField showAll="0"/>
  </pivotFields>
  <rowFields count="1">
    <field x="8"/>
  </rowFields>
  <rowItems count="7">
    <i>
      <x/>
    </i>
    <i>
      <x v="1"/>
    </i>
    <i>
      <x v="2"/>
    </i>
    <i>
      <x v="3"/>
    </i>
    <i>
      <x v="4"/>
    </i>
    <i>
      <x v="5"/>
    </i>
    <i t="grand">
      <x/>
    </i>
  </rowItems>
  <colItems count="1">
    <i/>
  </colItems>
  <dataFields count="1">
    <dataField name="Sum of Total_Revenue"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5ACFF5-BD94-4FED-8A72-D781ECBB0464}"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Type">
  <location ref="A38:B43" firstHeaderRow="1" firstDataRow="1" firstDataCol="1"/>
  <pivotFields count="14">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showAll="0"/>
    <pivotField showAll="0"/>
    <pivotField numFmtId="2" showAll="0"/>
    <pivotField showAll="0"/>
    <pivotField dataField="1" showAll="0">
      <items count="24">
        <item x="1"/>
        <item x="22"/>
        <item x="18"/>
        <item x="5"/>
        <item x="7"/>
        <item x="10"/>
        <item x="3"/>
        <item x="0"/>
        <item x="19"/>
        <item x="6"/>
        <item x="8"/>
        <item x="2"/>
        <item x="13"/>
        <item x="21"/>
        <item x="17"/>
        <item x="11"/>
        <item x="20"/>
        <item x="14"/>
        <item x="9"/>
        <item x="16"/>
        <item x="4"/>
        <item x="15"/>
        <item x="12"/>
        <item t="default"/>
      </items>
    </pivotField>
    <pivotField showAll="0"/>
  </pivotFields>
  <rowFields count="1">
    <field x="3"/>
  </rowFields>
  <rowItems count="5">
    <i>
      <x/>
    </i>
    <i>
      <x v="1"/>
    </i>
    <i>
      <x v="2"/>
    </i>
    <i>
      <x v="3"/>
    </i>
    <i t="grand">
      <x/>
    </i>
  </rowItems>
  <colItems count="1">
    <i/>
  </colItems>
  <dataFields count="1">
    <dataField name="Sum of Total_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5D6B1-4AF3-4501-90DF-42C24382DDA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5:E12" firstHeaderRow="0" firstDataRow="1" firstDataCol="1"/>
  <pivotFields count="14">
    <pivotField showAll="0"/>
    <pivotField showAll="0"/>
    <pivotField showAll="0"/>
    <pivotField axis="axisRow" showAll="0">
      <items count="5">
        <item x="0"/>
        <item x="2"/>
        <item x="3"/>
        <item x="1"/>
        <item t="default"/>
      </items>
    </pivotField>
    <pivotField numFmtId="14" showAll="0"/>
    <pivotField numFmtId="14" showAll="0"/>
    <pivotField showAll="0"/>
    <pivotField showAll="0"/>
    <pivotField axis="axisRow" showAll="0">
      <items count="7">
        <item sd="0" x="0"/>
        <item sd="0" x="5"/>
        <item sd="0" x="2"/>
        <item sd="0" x="4"/>
        <item sd="0" x="3"/>
        <item sd="0" x="1"/>
        <item t="default"/>
      </items>
    </pivotField>
    <pivotField showAll="0"/>
    <pivotField numFmtId="2" showAll="0"/>
    <pivotField axis="axisRow" showAll="0">
      <items count="3">
        <item x="1"/>
        <item x="0"/>
        <item t="default"/>
      </items>
    </pivotField>
    <pivotField dataField="1" showAll="0"/>
    <pivotField showAll="0"/>
  </pivotFields>
  <rowFields count="3">
    <field x="8"/>
    <field x="3"/>
    <field x="11"/>
  </rowFields>
  <rowItems count="7">
    <i>
      <x/>
    </i>
    <i>
      <x v="1"/>
    </i>
    <i>
      <x v="2"/>
    </i>
    <i>
      <x v="3"/>
    </i>
    <i>
      <x v="4"/>
    </i>
    <i>
      <x v="5"/>
    </i>
    <i t="grand">
      <x/>
    </i>
  </rowItems>
  <colFields count="1">
    <field x="-2"/>
  </colFields>
  <colItems count="2">
    <i>
      <x/>
    </i>
    <i i="1">
      <x v="1"/>
    </i>
  </colItems>
  <dataFields count="2">
    <dataField name="Sum of Total_Revenue" fld="12" baseField="0" baseItem="0"/>
    <dataField name="Average of Total_Revenue2" fld="12" subtotal="average" baseField="8"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39B3D-1725-47B4-9D1A-85DC0F78E56E}"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6:J14" firstHeaderRow="1" firstDataRow="2" firstDataCol="1"/>
  <pivotFields count="15">
    <pivotField dataField="1" showAll="0"/>
    <pivotField showAll="0"/>
    <pivotField showAll="0"/>
    <pivotField axis="axisCol" showAll="0">
      <items count="3">
        <item x="1"/>
        <item x="0"/>
        <item t="default"/>
      </items>
    </pivotField>
    <pivotField showAll="0"/>
    <pivotField numFmtId="14" showAll="0"/>
    <pivotField numFmtId="14" showAll="0"/>
    <pivotField showAll="0"/>
    <pivotField showAll="0"/>
    <pivotField axis="axisRow" showAll="0">
      <items count="7">
        <item x="0"/>
        <item x="5"/>
        <item x="2"/>
        <item x="4"/>
        <item x="3"/>
        <item x="1"/>
        <item t="default"/>
      </items>
    </pivotField>
    <pivotField showAll="0"/>
    <pivotField numFmtId="2" showAll="0"/>
    <pivotField showAll="0"/>
    <pivotField showAll="0"/>
    <pivotField showAll="0"/>
  </pivotFields>
  <rowFields count="1">
    <field x="9"/>
  </rowFields>
  <rowItems count="7">
    <i>
      <x/>
    </i>
    <i>
      <x v="1"/>
    </i>
    <i>
      <x v="2"/>
    </i>
    <i>
      <x v="3"/>
    </i>
    <i>
      <x v="4"/>
    </i>
    <i>
      <x v="5"/>
    </i>
    <i t="grand">
      <x/>
    </i>
  </rowItems>
  <colFields count="1">
    <field x="3"/>
  </colFields>
  <colItems count="3">
    <i>
      <x/>
    </i>
    <i>
      <x v="1"/>
    </i>
    <i t="grand">
      <x/>
    </i>
  </colItems>
  <dataFields count="1">
    <dataField name="Count of Member_ID" fld="0"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929084-71F4-44F4-B512-51953105910B}"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16:K22" firstHeaderRow="1" firstDataRow="2" firstDataCol="1"/>
  <pivotFields count="15">
    <pivotField dataField="1" showAll="0"/>
    <pivotField showAll="0"/>
    <pivotField showAll="0"/>
    <pivotField showAll="0">
      <items count="3">
        <item x="1"/>
        <item x="0"/>
        <item t="default"/>
      </items>
    </pivotField>
    <pivotField axis="axisRow" showAll="0">
      <items count="5">
        <item x="0"/>
        <item x="2"/>
        <item x="3"/>
        <item x="1"/>
        <item t="default"/>
      </items>
    </pivotField>
    <pivotField numFmtId="14" showAll="0"/>
    <pivotField numFmtId="14" showAll="0"/>
    <pivotField showAll="0"/>
    <pivotField showAll="0"/>
    <pivotField showAll="0">
      <items count="7">
        <item x="0"/>
        <item x="5"/>
        <item x="2"/>
        <item x="4"/>
        <item x="3"/>
        <item x="1"/>
        <item t="default"/>
      </items>
    </pivotField>
    <pivotField showAll="0"/>
    <pivotField numFmtId="2" showAll="0"/>
    <pivotField showAll="0"/>
    <pivotField showAll="0"/>
    <pivotField axis="axisCol" showAll="0">
      <items count="4">
        <item x="2"/>
        <item x="0"/>
        <item x="1"/>
        <item t="default"/>
      </items>
    </pivotField>
  </pivotFields>
  <rowFields count="1">
    <field x="4"/>
  </rowFields>
  <rowItems count="5">
    <i>
      <x/>
    </i>
    <i>
      <x v="1"/>
    </i>
    <i>
      <x v="2"/>
    </i>
    <i>
      <x v="3"/>
    </i>
    <i t="grand">
      <x/>
    </i>
  </rowItems>
  <colFields count="1">
    <field x="14"/>
  </colFields>
  <colItems count="4">
    <i>
      <x/>
    </i>
    <i>
      <x v="1"/>
    </i>
    <i>
      <x v="2"/>
    </i>
    <i t="grand">
      <x/>
    </i>
  </colItems>
  <dataFields count="1">
    <dataField name="Count of Member_ID"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88D5FE96-0A66-4290-8E04-4E1C123D707E}" sourceName="Membership_Type">
  <pivotTables>
    <pivotTable tabId="2" name="PivotTable3"/>
  </pivotTables>
  <data>
    <tabular pivotCacheId="302254736">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62831A0-81AD-4596-BCDC-DA4412DF0F6D}" sourceName="City">
  <pivotTables>
    <pivotTable tabId="2" name="PivotTable3"/>
  </pivotTables>
  <data>
    <tabular pivotCacheId="302254736">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fered" xr10:uid="{96FFADF5-6840-4BAF-B160-AB3E24925068}" sourceName="Reffered">
  <pivotTables>
    <pivotTable tabId="2" name="PivotTable3"/>
  </pivotTables>
  <data>
    <tabular pivotCacheId="3022547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3B44889D-0FCB-4CEE-94AF-6D5C75588DBC}" cache="Slicer_Membership_Type" caption="Membership_Type" rowHeight="234950"/>
  <slicer name="City" xr10:uid="{0E531F0B-B37A-4D8A-B90D-20E460F015DD}" cache="Slicer_City" caption="City" rowHeight="234950"/>
  <slicer name="Reffered" xr10:uid="{8C47E06E-8A1A-4A15-A5F9-21425B65FCDD}" cache="Slicer_Reffered" caption="Reffered"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abSelected="1" workbookViewId="0">
      <pane ySplit="1" topLeftCell="A11" activePane="bottomLeft" state="frozen"/>
      <selection pane="bottomLeft" activeCell="K11" sqref="K11"/>
    </sheetView>
  </sheetViews>
  <sheetFormatPr defaultColWidth="14.44140625" defaultRowHeight="15" customHeight="1" x14ac:dyDescent="0.3"/>
  <cols>
    <col min="1" max="1" width="12.5546875" bestFit="1" customWidth="1"/>
    <col min="2" max="2" width="20.21875" bestFit="1" customWidth="1"/>
    <col min="3" max="3" width="4.88671875" customWidth="1"/>
    <col min="4" max="4" width="7.109375" bestFit="1" customWidth="1"/>
    <col min="5" max="5" width="16.88671875" bestFit="1" customWidth="1"/>
    <col min="6" max="6" width="18.77734375" style="4" customWidth="1"/>
    <col min="7" max="7" width="10.33203125" style="4" bestFit="1" customWidth="1"/>
    <col min="8" max="8" width="17.109375" customWidth="1"/>
    <col min="9" max="9" width="14.21875" customWidth="1"/>
    <col min="10" max="10" width="6.33203125" bestFit="1" customWidth="1"/>
    <col min="11" max="11" width="17.5546875" bestFit="1" customWidth="1"/>
    <col min="12" max="12" width="28" bestFit="1" customWidth="1"/>
    <col min="13" max="13" width="8.21875" bestFit="1" customWidth="1"/>
    <col min="14" max="14" width="13.6640625" bestFit="1" customWidth="1"/>
    <col min="15" max="15" width="10.44140625" bestFit="1" customWidth="1"/>
    <col min="16" max="24" width="6" bestFit="1" customWidth="1"/>
    <col min="25" max="25" width="10.77734375" bestFit="1" customWidth="1"/>
    <col min="26" max="26" width="8.6640625" customWidth="1"/>
  </cols>
  <sheetData>
    <row r="1" spans="1:15" ht="14.4" x14ac:dyDescent="0.3">
      <c r="A1" s="15" t="s">
        <v>117</v>
      </c>
      <c r="B1" s="1" t="s">
        <v>0</v>
      </c>
      <c r="C1" s="1" t="s">
        <v>1</v>
      </c>
      <c r="D1" s="1" t="s">
        <v>2</v>
      </c>
      <c r="E1" s="1" t="s">
        <v>3</v>
      </c>
      <c r="F1" s="6" t="s">
        <v>4</v>
      </c>
      <c r="G1" s="6" t="s">
        <v>5</v>
      </c>
      <c r="H1" s="1" t="s">
        <v>6</v>
      </c>
      <c r="I1" s="1" t="s">
        <v>7</v>
      </c>
      <c r="J1" s="1" t="s">
        <v>8</v>
      </c>
      <c r="K1" s="1" t="s">
        <v>9</v>
      </c>
      <c r="L1" s="8" t="s">
        <v>107</v>
      </c>
      <c r="M1" s="9" t="s">
        <v>108</v>
      </c>
      <c r="N1" s="9" t="s">
        <v>109</v>
      </c>
      <c r="O1" s="9" t="s">
        <v>110</v>
      </c>
    </row>
    <row r="2" spans="1:15" ht="14.4" x14ac:dyDescent="0.3">
      <c r="A2" s="2" t="s">
        <v>10</v>
      </c>
      <c r="B2" s="2" t="s">
        <v>11</v>
      </c>
      <c r="C2" s="2">
        <v>59</v>
      </c>
      <c r="D2" s="2" t="s">
        <v>12</v>
      </c>
      <c r="E2" s="2" t="s">
        <v>13</v>
      </c>
      <c r="F2" s="7">
        <v>45235</v>
      </c>
      <c r="G2" s="7">
        <v>45425</v>
      </c>
      <c r="H2" s="2">
        <v>800</v>
      </c>
      <c r="I2" s="2">
        <v>25</v>
      </c>
      <c r="J2" s="2" t="s">
        <v>14</v>
      </c>
      <c r="K2" s="2" t="s">
        <v>15</v>
      </c>
      <c r="L2" s="10">
        <f>ROUNDDOWN(DATEDIF(F2,G2,"D")/30,0)</f>
        <v>6</v>
      </c>
      <c r="M2" s="11" t="str">
        <f>IF(K2="", "No", "Yes")</f>
        <v>Yes</v>
      </c>
      <c r="N2" s="11">
        <f>H2 * L2</f>
        <v>4800</v>
      </c>
      <c r="O2" s="11" t="str">
        <f>IF(C2&lt;=30,"Youth",IF(C2&lt;=45,"Adult","Senior"))</f>
        <v>Senior</v>
      </c>
    </row>
    <row r="3" spans="1:15" ht="14.4" x14ac:dyDescent="0.3">
      <c r="A3" s="2" t="s">
        <v>16</v>
      </c>
      <c r="B3" s="2" t="s">
        <v>17</v>
      </c>
      <c r="C3" s="2">
        <v>27</v>
      </c>
      <c r="D3" s="2" t="s">
        <v>12</v>
      </c>
      <c r="E3" s="2" t="s">
        <v>13</v>
      </c>
      <c r="F3" s="7">
        <v>45714</v>
      </c>
      <c r="G3" s="7">
        <v>45740</v>
      </c>
      <c r="H3" s="2">
        <v>800</v>
      </c>
      <c r="I3" s="2">
        <v>20</v>
      </c>
      <c r="J3" s="2" t="s">
        <v>18</v>
      </c>
      <c r="K3" s="2" t="s">
        <v>19</v>
      </c>
      <c r="L3" s="10">
        <f>ROUNDDOWN(DATEDIF(F3,G3,"D")/30,0)</f>
        <v>0</v>
      </c>
      <c r="M3" s="11" t="str">
        <f>IF(K3="", "No", "Yes")</f>
        <v>Yes</v>
      </c>
      <c r="N3" s="11">
        <f>H3 * L3</f>
        <v>0</v>
      </c>
      <c r="O3" s="11" t="str">
        <f>IF(C3&lt;=30,"Youth",IF(C3&lt;=45,"Adult","Senior"))</f>
        <v>Youth</v>
      </c>
    </row>
    <row r="4" spans="1:15" ht="14.4" x14ac:dyDescent="0.3">
      <c r="A4" s="2" t="s">
        <v>20</v>
      </c>
      <c r="B4" s="2" t="s">
        <v>21</v>
      </c>
      <c r="C4" s="2">
        <v>24</v>
      </c>
      <c r="D4" s="2" t="s">
        <v>12</v>
      </c>
      <c r="E4" s="2" t="s">
        <v>22</v>
      </c>
      <c r="F4" s="7">
        <v>45191</v>
      </c>
      <c r="G4" s="7">
        <v>45371</v>
      </c>
      <c r="H4" s="2">
        <v>1200</v>
      </c>
      <c r="I4" s="2">
        <v>18</v>
      </c>
      <c r="J4" s="2" t="s">
        <v>23</v>
      </c>
      <c r="K4" s="2" t="s">
        <v>24</v>
      </c>
      <c r="L4" s="10">
        <f>ROUNDDOWN(DATEDIF(F4,G4,"D")/30,0)</f>
        <v>6</v>
      </c>
      <c r="M4" s="11" t="str">
        <f>IF(K4="", "No", "Yes")</f>
        <v>Yes</v>
      </c>
      <c r="N4" s="11">
        <f>H4 * L4</f>
        <v>7200</v>
      </c>
      <c r="O4" s="11" t="str">
        <f>IF(C4&lt;=30,"Youth",IF(C4&lt;=45,"Adult","Senior"))</f>
        <v>Youth</v>
      </c>
    </row>
    <row r="5" spans="1:15" ht="14.4" x14ac:dyDescent="0.3">
      <c r="A5" s="2" t="s">
        <v>25</v>
      </c>
      <c r="B5" s="2" t="s">
        <v>26</v>
      </c>
      <c r="C5" s="2">
        <v>31</v>
      </c>
      <c r="D5" s="2" t="s">
        <v>27</v>
      </c>
      <c r="E5" s="2" t="s">
        <v>22</v>
      </c>
      <c r="F5" s="7">
        <v>45479</v>
      </c>
      <c r="G5" s="7">
        <v>45587</v>
      </c>
      <c r="H5" s="2">
        <v>1200</v>
      </c>
      <c r="I5" s="2">
        <v>16</v>
      </c>
      <c r="J5" s="2" t="s">
        <v>23</v>
      </c>
      <c r="K5" s="2" t="s">
        <v>28</v>
      </c>
      <c r="L5" s="10">
        <f>ROUNDDOWN(DATEDIF(F5,G5,"D")/30,0)</f>
        <v>3</v>
      </c>
      <c r="M5" s="11" t="str">
        <f>IF(K5="", "No", "Yes")</f>
        <v>Yes</v>
      </c>
      <c r="N5" s="11">
        <f>H5 * L5</f>
        <v>3600</v>
      </c>
      <c r="O5" s="11" t="str">
        <f>IF(C5&lt;=30,"Youth",IF(C5&lt;=45,"Adult","Senior"))</f>
        <v>Adult</v>
      </c>
    </row>
    <row r="6" spans="1:15" ht="14.4" x14ac:dyDescent="0.3">
      <c r="A6" s="2" t="s">
        <v>29</v>
      </c>
      <c r="B6" s="2" t="s">
        <v>30</v>
      </c>
      <c r="C6" s="2">
        <v>19</v>
      </c>
      <c r="D6" s="2" t="s">
        <v>12</v>
      </c>
      <c r="E6" s="2" t="s">
        <v>31</v>
      </c>
      <c r="F6" s="7">
        <v>45286</v>
      </c>
      <c r="G6" s="7">
        <v>45501</v>
      </c>
      <c r="H6" s="2">
        <v>2500</v>
      </c>
      <c r="I6" s="2">
        <v>12</v>
      </c>
      <c r="J6" s="2" t="s">
        <v>14</v>
      </c>
      <c r="K6" s="2" t="s">
        <v>32</v>
      </c>
      <c r="L6" s="10">
        <f>ROUNDDOWN(DATEDIF(F6,G6,"D")/30,0)</f>
        <v>7</v>
      </c>
      <c r="M6" s="11" t="str">
        <f>IF(K6="", "No", "Yes")</f>
        <v>Yes</v>
      </c>
      <c r="N6" s="11">
        <f>H6 * L6</f>
        <v>17500</v>
      </c>
      <c r="O6" s="11" t="str">
        <f>IF(C6&lt;=30,"Youth",IF(C6&lt;=45,"Adult","Senior"))</f>
        <v>Youth</v>
      </c>
    </row>
    <row r="7" spans="1:15" ht="14.4" x14ac:dyDescent="0.3">
      <c r="A7" s="2" t="s">
        <v>33</v>
      </c>
      <c r="B7" s="2" t="s">
        <v>34</v>
      </c>
      <c r="C7" s="2">
        <v>40</v>
      </c>
      <c r="D7" s="2" t="s">
        <v>12</v>
      </c>
      <c r="E7" s="2" t="s">
        <v>13</v>
      </c>
      <c r="F7" s="7">
        <v>45317</v>
      </c>
      <c r="G7" s="7">
        <v>45392</v>
      </c>
      <c r="H7" s="2">
        <v>800</v>
      </c>
      <c r="I7" s="2">
        <v>14</v>
      </c>
      <c r="J7" s="2" t="s">
        <v>35</v>
      </c>
      <c r="K7" s="2" t="s">
        <v>36</v>
      </c>
      <c r="L7" s="10">
        <f>ROUNDDOWN(DATEDIF(F7,G7,"D")/30,0)</f>
        <v>2</v>
      </c>
      <c r="M7" s="11" t="str">
        <f>IF(K7="", "No", "Yes")</f>
        <v>Yes</v>
      </c>
      <c r="N7" s="11">
        <f>H7 * L7</f>
        <v>1600</v>
      </c>
      <c r="O7" s="11" t="str">
        <f>IF(C7&lt;=30,"Youth",IF(C7&lt;=45,"Adult","Senior"))</f>
        <v>Adult</v>
      </c>
    </row>
    <row r="8" spans="1:15" ht="14.4" x14ac:dyDescent="0.3">
      <c r="A8" s="2" t="s">
        <v>37</v>
      </c>
      <c r="B8" s="2" t="s">
        <v>38</v>
      </c>
      <c r="C8" s="2">
        <v>41</v>
      </c>
      <c r="D8" s="2" t="s">
        <v>27</v>
      </c>
      <c r="E8" s="2" t="s">
        <v>13</v>
      </c>
      <c r="F8" s="7">
        <v>45588</v>
      </c>
      <c r="G8" s="7">
        <v>45677</v>
      </c>
      <c r="H8" s="2">
        <v>800</v>
      </c>
      <c r="I8" s="2">
        <v>25</v>
      </c>
      <c r="J8" s="2" t="s">
        <v>18</v>
      </c>
      <c r="K8" s="3"/>
      <c r="L8" s="10">
        <f>ROUNDDOWN(DATEDIF(F8,G8,"D")/30,0)</f>
        <v>2</v>
      </c>
      <c r="M8" s="11" t="str">
        <f>IF(K8="", "No", "Yes")</f>
        <v>No</v>
      </c>
      <c r="N8" s="11">
        <f>H8 * L8</f>
        <v>1600</v>
      </c>
      <c r="O8" s="11" t="str">
        <f>IF(C8&lt;=30,"Youth",IF(C8&lt;=45,"Adult","Senior"))</f>
        <v>Adult</v>
      </c>
    </row>
    <row r="9" spans="1:15" ht="14.4" x14ac:dyDescent="0.3">
      <c r="A9" s="2" t="s">
        <v>39</v>
      </c>
      <c r="B9" s="2" t="s">
        <v>40</v>
      </c>
      <c r="C9" s="2">
        <v>43</v>
      </c>
      <c r="D9" s="2" t="s">
        <v>12</v>
      </c>
      <c r="E9" s="2" t="s">
        <v>41</v>
      </c>
      <c r="F9" s="7">
        <v>45450</v>
      </c>
      <c r="G9" s="7">
        <v>45563</v>
      </c>
      <c r="H9" s="2">
        <v>1800</v>
      </c>
      <c r="I9" s="2">
        <v>28</v>
      </c>
      <c r="J9" s="2" t="s">
        <v>42</v>
      </c>
      <c r="K9" s="3"/>
      <c r="L9" s="10">
        <f>ROUNDDOWN(DATEDIF(F9,G9,"D")/30,0)</f>
        <v>3</v>
      </c>
      <c r="M9" s="11" t="str">
        <f>IF(K9="", "No", "Yes")</f>
        <v>No</v>
      </c>
      <c r="N9" s="11">
        <f>H9 * L9</f>
        <v>5400</v>
      </c>
      <c r="O9" s="11" t="str">
        <f>IF(C9&lt;=30,"Youth",IF(C9&lt;=45,"Adult","Senior"))</f>
        <v>Adult</v>
      </c>
    </row>
    <row r="10" spans="1:15" ht="14.4" x14ac:dyDescent="0.3">
      <c r="A10" s="2" t="s">
        <v>43</v>
      </c>
      <c r="B10" s="2" t="s">
        <v>44</v>
      </c>
      <c r="C10" s="2">
        <v>42</v>
      </c>
      <c r="D10" s="2" t="s">
        <v>12</v>
      </c>
      <c r="E10" s="2" t="s">
        <v>13</v>
      </c>
      <c r="F10" s="7">
        <v>45569</v>
      </c>
      <c r="G10" s="7">
        <v>45582</v>
      </c>
      <c r="H10" s="2">
        <v>800</v>
      </c>
      <c r="I10" s="2">
        <v>3</v>
      </c>
      <c r="J10" s="2" t="s">
        <v>42</v>
      </c>
      <c r="K10" s="2" t="s">
        <v>45</v>
      </c>
      <c r="L10" s="10">
        <f>ROUNDDOWN(DATEDIF(F10,G10,"D")/30,0)</f>
        <v>0</v>
      </c>
      <c r="M10" s="11" t="str">
        <f>IF(K10="", "No", "Yes")</f>
        <v>Yes</v>
      </c>
      <c r="N10" s="11">
        <f>H10 * L10</f>
        <v>0</v>
      </c>
      <c r="O10" s="11" t="str">
        <f>IF(C10&lt;=30,"Youth",IF(C10&lt;=45,"Adult","Senior"))</f>
        <v>Adult</v>
      </c>
    </row>
    <row r="11" spans="1:15" ht="14.4" x14ac:dyDescent="0.3">
      <c r="A11" s="2" t="s">
        <v>46</v>
      </c>
      <c r="B11" s="2" t="s">
        <v>47</v>
      </c>
      <c r="C11" s="2">
        <v>37</v>
      </c>
      <c r="D11" s="2" t="s">
        <v>12</v>
      </c>
      <c r="E11" s="2" t="s">
        <v>22</v>
      </c>
      <c r="F11" s="7">
        <v>45202</v>
      </c>
      <c r="G11" s="7">
        <v>45280</v>
      </c>
      <c r="H11" s="2">
        <v>1200</v>
      </c>
      <c r="I11" s="2">
        <v>29</v>
      </c>
      <c r="J11" s="2" t="s">
        <v>35</v>
      </c>
      <c r="K11" s="2" t="s">
        <v>48</v>
      </c>
      <c r="L11" s="10">
        <f>ROUNDDOWN(DATEDIF(F11,G11,"D")/30,0)</f>
        <v>2</v>
      </c>
      <c r="M11" s="11" t="str">
        <f>IF(K11="", "No", "Yes")</f>
        <v>Yes</v>
      </c>
      <c r="N11" s="11">
        <f>H11 * L11</f>
        <v>2400</v>
      </c>
      <c r="O11" s="11" t="str">
        <f>IF(C11&lt;=30,"Youth",IF(C11&lt;=45,"Adult","Senior"))</f>
        <v>Adult</v>
      </c>
    </row>
    <row r="12" spans="1:15" ht="14.4" x14ac:dyDescent="0.3">
      <c r="A12" s="2" t="s">
        <v>49</v>
      </c>
      <c r="B12" s="2" t="s">
        <v>50</v>
      </c>
      <c r="C12" s="2">
        <v>48</v>
      </c>
      <c r="D12" s="2" t="s">
        <v>27</v>
      </c>
      <c r="E12" s="2" t="s">
        <v>22</v>
      </c>
      <c r="F12" s="7">
        <v>45297</v>
      </c>
      <c r="G12" s="7">
        <v>45459</v>
      </c>
      <c r="H12" s="2">
        <v>1200</v>
      </c>
      <c r="I12" s="2">
        <v>13</v>
      </c>
      <c r="J12" s="2" t="s">
        <v>14</v>
      </c>
      <c r="K12" s="2" t="s">
        <v>51</v>
      </c>
      <c r="L12" s="10">
        <f>ROUNDDOWN(DATEDIF(F12,G12,"D")/30,0)</f>
        <v>5</v>
      </c>
      <c r="M12" s="11" t="str">
        <f>IF(K12="", "No", "Yes")</f>
        <v>Yes</v>
      </c>
      <c r="N12" s="11">
        <f>H12 * L12</f>
        <v>6000</v>
      </c>
      <c r="O12" s="11" t="str">
        <f>IF(C12&lt;=30,"Youth",IF(C12&lt;=45,"Adult","Senior"))</f>
        <v>Senior</v>
      </c>
    </row>
    <row r="13" spans="1:15" ht="14.4" x14ac:dyDescent="0.3">
      <c r="A13" s="2" t="s">
        <v>52</v>
      </c>
      <c r="B13" s="2" t="s">
        <v>53</v>
      </c>
      <c r="C13" s="2">
        <v>36</v>
      </c>
      <c r="D13" s="2" t="s">
        <v>12</v>
      </c>
      <c r="E13" s="2" t="s">
        <v>22</v>
      </c>
      <c r="F13" s="7">
        <v>45154</v>
      </c>
      <c r="G13" s="7">
        <v>45568</v>
      </c>
      <c r="H13" s="2">
        <v>1200</v>
      </c>
      <c r="I13" s="2">
        <v>19</v>
      </c>
      <c r="J13" s="2" t="s">
        <v>42</v>
      </c>
      <c r="K13" s="2" t="s">
        <v>54</v>
      </c>
      <c r="L13" s="10">
        <f>ROUNDDOWN(DATEDIF(F13,G13,"D")/30,0)</f>
        <v>13</v>
      </c>
      <c r="M13" s="11" t="str">
        <f>IF(K13="", "No", "Yes")</f>
        <v>Yes</v>
      </c>
      <c r="N13" s="11">
        <f>H13 * L13</f>
        <v>15600</v>
      </c>
      <c r="O13" s="11" t="str">
        <f>IF(C13&lt;=30,"Youth",IF(C13&lt;=45,"Adult","Senior"))</f>
        <v>Adult</v>
      </c>
    </row>
    <row r="14" spans="1:15" ht="14.4" x14ac:dyDescent="0.3">
      <c r="A14" s="2" t="s">
        <v>55</v>
      </c>
      <c r="B14" s="2" t="s">
        <v>56</v>
      </c>
      <c r="C14" s="2">
        <v>48</v>
      </c>
      <c r="D14" s="2" t="s">
        <v>27</v>
      </c>
      <c r="E14" s="2" t="s">
        <v>41</v>
      </c>
      <c r="F14" s="7">
        <v>45556</v>
      </c>
      <c r="G14" s="7">
        <v>45641</v>
      </c>
      <c r="H14" s="2">
        <v>1800</v>
      </c>
      <c r="I14" s="2">
        <v>22</v>
      </c>
      <c r="J14" s="2" t="s">
        <v>42</v>
      </c>
      <c r="K14" s="3"/>
      <c r="L14" s="10">
        <f>ROUNDDOWN(DATEDIF(F14,G14,"D")/30,0)</f>
        <v>2</v>
      </c>
      <c r="M14" s="11" t="str">
        <f>IF(K14="", "No", "Yes")</f>
        <v>No</v>
      </c>
      <c r="N14" s="11">
        <f>H14 * L14</f>
        <v>3600</v>
      </c>
      <c r="O14" s="11" t="str">
        <f>IF(C14&lt;=30,"Youth",IF(C14&lt;=45,"Adult","Senior"))</f>
        <v>Senior</v>
      </c>
    </row>
    <row r="15" spans="1:15" ht="14.4" x14ac:dyDescent="0.3">
      <c r="A15" s="2" t="s">
        <v>57</v>
      </c>
      <c r="B15" s="2" t="s">
        <v>58</v>
      </c>
      <c r="C15" s="2">
        <v>39</v>
      </c>
      <c r="D15" s="2" t="s">
        <v>12</v>
      </c>
      <c r="E15" s="2" t="s">
        <v>22</v>
      </c>
      <c r="F15" s="7">
        <v>45065</v>
      </c>
      <c r="G15" s="7">
        <v>45242</v>
      </c>
      <c r="H15" s="2">
        <v>1200</v>
      </c>
      <c r="I15" s="2">
        <v>28</v>
      </c>
      <c r="J15" s="2" t="s">
        <v>35</v>
      </c>
      <c r="K15" s="3"/>
      <c r="L15" s="10">
        <f>ROUNDDOWN(DATEDIF(F15,G15,"D")/30,0)</f>
        <v>5</v>
      </c>
      <c r="M15" s="11" t="str">
        <f>IF(K15="", "No", "Yes")</f>
        <v>No</v>
      </c>
      <c r="N15" s="11">
        <f>H15 * L15</f>
        <v>6000</v>
      </c>
      <c r="O15" s="11" t="str">
        <f>IF(C15&lt;=30,"Youth",IF(C15&lt;=45,"Adult","Senior"))</f>
        <v>Adult</v>
      </c>
    </row>
    <row r="16" spans="1:15" ht="14.4" x14ac:dyDescent="0.3">
      <c r="A16" s="2" t="s">
        <v>59</v>
      </c>
      <c r="B16" s="2" t="s">
        <v>60</v>
      </c>
      <c r="C16" s="2">
        <v>44</v>
      </c>
      <c r="D16" s="2" t="s">
        <v>27</v>
      </c>
      <c r="E16" s="2" t="s">
        <v>13</v>
      </c>
      <c r="F16" s="7">
        <v>45333</v>
      </c>
      <c r="G16" s="7">
        <v>45540</v>
      </c>
      <c r="H16" s="2">
        <v>800</v>
      </c>
      <c r="I16" s="2">
        <v>8</v>
      </c>
      <c r="J16" s="2" t="s">
        <v>23</v>
      </c>
      <c r="K16" s="3"/>
      <c r="L16" s="10">
        <f>ROUNDDOWN(DATEDIF(F16,G16,"D")/30,0)</f>
        <v>6</v>
      </c>
      <c r="M16" s="11" t="str">
        <f>IF(K16="", "No", "Yes")</f>
        <v>No</v>
      </c>
      <c r="N16" s="11">
        <f>H16 * L16</f>
        <v>4800</v>
      </c>
      <c r="O16" s="11" t="str">
        <f>IF(C16&lt;=30,"Youth",IF(C16&lt;=45,"Adult","Senior"))</f>
        <v>Adult</v>
      </c>
    </row>
    <row r="17" spans="1:15" ht="14.4" x14ac:dyDescent="0.3">
      <c r="A17" s="2" t="s">
        <v>61</v>
      </c>
      <c r="B17" s="2" t="s">
        <v>62</v>
      </c>
      <c r="C17" s="2">
        <v>39</v>
      </c>
      <c r="D17" s="2" t="s">
        <v>12</v>
      </c>
      <c r="E17" s="2" t="s">
        <v>31</v>
      </c>
      <c r="F17" s="7">
        <v>45702</v>
      </c>
      <c r="G17" s="7">
        <v>45732</v>
      </c>
      <c r="H17" s="2">
        <v>2500</v>
      </c>
      <c r="I17" s="2">
        <v>14</v>
      </c>
      <c r="J17" s="2" t="s">
        <v>42</v>
      </c>
      <c r="K17" s="3"/>
      <c r="L17" s="10">
        <f>ROUNDDOWN(DATEDIF(F17,G17,"D")/30,0)</f>
        <v>1</v>
      </c>
      <c r="M17" s="11" t="str">
        <f>IF(K17="", "No", "Yes")</f>
        <v>No</v>
      </c>
      <c r="N17" s="11">
        <f>H17 * L17</f>
        <v>2500</v>
      </c>
      <c r="O17" s="11" t="str">
        <f>IF(C17&lt;=30,"Youth",IF(C17&lt;=45,"Adult","Senior"))</f>
        <v>Adult</v>
      </c>
    </row>
    <row r="18" spans="1:15" ht="14.4" x14ac:dyDescent="0.3">
      <c r="A18" s="2" t="s">
        <v>63</v>
      </c>
      <c r="B18" s="2" t="s">
        <v>64</v>
      </c>
      <c r="C18" s="2">
        <v>35</v>
      </c>
      <c r="D18" s="2" t="s">
        <v>12</v>
      </c>
      <c r="E18" s="2" t="s">
        <v>22</v>
      </c>
      <c r="F18" s="7">
        <v>45329</v>
      </c>
      <c r="G18" s="7">
        <v>45685</v>
      </c>
      <c r="H18" s="2">
        <v>1200</v>
      </c>
      <c r="I18" s="2">
        <v>25</v>
      </c>
      <c r="J18" s="2" t="s">
        <v>23</v>
      </c>
      <c r="K18" s="3"/>
      <c r="L18" s="10">
        <f>ROUNDDOWN(DATEDIF(F18,G18,"D")/30,0)</f>
        <v>11</v>
      </c>
      <c r="M18" s="11" t="str">
        <f>IF(K18="", "No", "Yes")</f>
        <v>No</v>
      </c>
      <c r="N18" s="11">
        <f>H18 * L18</f>
        <v>13200</v>
      </c>
      <c r="O18" s="11" t="str">
        <f>IF(C18&lt;=30,"Youth",IF(C18&lt;=45,"Adult","Senior"))</f>
        <v>Adult</v>
      </c>
    </row>
    <row r="19" spans="1:15" ht="14.4" x14ac:dyDescent="0.3">
      <c r="A19" s="2" t="s">
        <v>65</v>
      </c>
      <c r="B19" s="2" t="s">
        <v>66</v>
      </c>
      <c r="C19" s="2">
        <v>56</v>
      </c>
      <c r="D19" s="2" t="s">
        <v>27</v>
      </c>
      <c r="E19" s="2" t="s">
        <v>31</v>
      </c>
      <c r="F19" s="7">
        <v>45213</v>
      </c>
      <c r="G19" s="7">
        <v>45649</v>
      </c>
      <c r="H19" s="2">
        <v>2500</v>
      </c>
      <c r="I19" s="2">
        <v>13</v>
      </c>
      <c r="J19" s="2" t="s">
        <v>67</v>
      </c>
      <c r="K19" s="3"/>
      <c r="L19" s="10">
        <f>ROUNDDOWN(DATEDIF(F19,G19,"D")/30,0)</f>
        <v>14</v>
      </c>
      <c r="M19" s="11" t="str">
        <f>IF(K19="", "No", "Yes")</f>
        <v>No</v>
      </c>
      <c r="N19" s="11">
        <f>H19 * L19</f>
        <v>35000</v>
      </c>
      <c r="O19" s="11" t="str">
        <f>IF(C19&lt;=30,"Youth",IF(C19&lt;=45,"Adult","Senior"))</f>
        <v>Senior</v>
      </c>
    </row>
    <row r="20" spans="1:15" ht="14.4" x14ac:dyDescent="0.3">
      <c r="A20" s="2" t="s">
        <v>68</v>
      </c>
      <c r="B20" s="2" t="s">
        <v>69</v>
      </c>
      <c r="C20" s="2">
        <v>27</v>
      </c>
      <c r="D20" s="2" t="s">
        <v>27</v>
      </c>
      <c r="E20" s="2" t="s">
        <v>13</v>
      </c>
      <c r="F20" s="7">
        <v>45354</v>
      </c>
      <c r="G20" s="7">
        <v>45664</v>
      </c>
      <c r="H20" s="2">
        <v>800</v>
      </c>
      <c r="I20" s="2">
        <v>26</v>
      </c>
      <c r="J20" s="2" t="s">
        <v>35</v>
      </c>
      <c r="K20" s="3"/>
      <c r="L20" s="10">
        <f>ROUNDDOWN(DATEDIF(F20,G20,"D")/30,0)</f>
        <v>10</v>
      </c>
      <c r="M20" s="11" t="str">
        <f>IF(K20="", "No", "Yes")</f>
        <v>No</v>
      </c>
      <c r="N20" s="11">
        <f>H20 * L20</f>
        <v>8000</v>
      </c>
      <c r="O20" s="11" t="str">
        <f>IF(C20&lt;=30,"Youth",IF(C20&lt;=45,"Adult","Senior"))</f>
        <v>Youth</v>
      </c>
    </row>
    <row r="21" spans="1:15" ht="15.75" customHeight="1" x14ac:dyDescent="0.3">
      <c r="A21" s="2" t="s">
        <v>70</v>
      </c>
      <c r="B21" s="2" t="s">
        <v>71</v>
      </c>
      <c r="C21" s="2">
        <v>28</v>
      </c>
      <c r="D21" s="2" t="s">
        <v>12</v>
      </c>
      <c r="E21" s="2" t="s">
        <v>31</v>
      </c>
      <c r="F21" s="7">
        <v>45417</v>
      </c>
      <c r="G21" s="7">
        <v>45608</v>
      </c>
      <c r="H21" s="2">
        <v>2500</v>
      </c>
      <c r="I21" s="2">
        <v>21</v>
      </c>
      <c r="J21" s="2" t="s">
        <v>35</v>
      </c>
      <c r="K21" s="2" t="s">
        <v>72</v>
      </c>
      <c r="L21" s="10">
        <f>ROUNDDOWN(DATEDIF(F21,G21,"D")/30,0)</f>
        <v>6</v>
      </c>
      <c r="M21" s="11" t="str">
        <f>IF(K21="", "No", "Yes")</f>
        <v>Yes</v>
      </c>
      <c r="N21" s="11">
        <f>H21 * L21</f>
        <v>15000</v>
      </c>
      <c r="O21" s="11" t="str">
        <f>IF(C21&lt;=30,"Youth",IF(C21&lt;=45,"Adult","Senior"))</f>
        <v>Youth</v>
      </c>
    </row>
    <row r="22" spans="1:15" ht="15.75" customHeight="1" x14ac:dyDescent="0.3">
      <c r="A22" s="2" t="s">
        <v>73</v>
      </c>
      <c r="B22" s="2" t="s">
        <v>74</v>
      </c>
      <c r="C22" s="2">
        <v>57</v>
      </c>
      <c r="D22" s="2" t="s">
        <v>27</v>
      </c>
      <c r="E22" s="2" t="s">
        <v>41</v>
      </c>
      <c r="F22" s="7">
        <v>45146</v>
      </c>
      <c r="G22" s="7">
        <v>45674</v>
      </c>
      <c r="H22" s="2">
        <v>1800</v>
      </c>
      <c r="I22" s="2">
        <v>19</v>
      </c>
      <c r="J22" s="2" t="s">
        <v>35</v>
      </c>
      <c r="K22" s="3"/>
      <c r="L22" s="10">
        <f>ROUNDDOWN(DATEDIF(F22,G22,"D")/30,0)</f>
        <v>17</v>
      </c>
      <c r="M22" s="11" t="str">
        <f>IF(K22="", "No", "Yes")</f>
        <v>No</v>
      </c>
      <c r="N22" s="11">
        <f>H22 * L22</f>
        <v>30600</v>
      </c>
      <c r="O22" s="11" t="str">
        <f>IF(C22&lt;=30,"Youth",IF(C22&lt;=45,"Adult","Senior"))</f>
        <v>Senior</v>
      </c>
    </row>
    <row r="23" spans="1:15" ht="15.75" customHeight="1" x14ac:dyDescent="0.3">
      <c r="A23" s="2" t="s">
        <v>75</v>
      </c>
      <c r="B23" s="2" t="s">
        <v>76</v>
      </c>
      <c r="C23" s="2">
        <v>26</v>
      </c>
      <c r="D23" s="2" t="s">
        <v>27</v>
      </c>
      <c r="E23" s="2" t="s">
        <v>41</v>
      </c>
      <c r="F23" s="7">
        <v>45320</v>
      </c>
      <c r="G23" s="7">
        <v>45616</v>
      </c>
      <c r="H23" s="2">
        <v>1800</v>
      </c>
      <c r="I23" s="2">
        <v>5</v>
      </c>
      <c r="J23" s="2" t="s">
        <v>14</v>
      </c>
      <c r="K23" s="3"/>
      <c r="L23" s="10">
        <f>ROUNDDOWN(DATEDIF(F23,G23,"D")/30,0)</f>
        <v>9</v>
      </c>
      <c r="M23" s="11" t="str">
        <f>IF(K23="", "No", "Yes")</f>
        <v>No</v>
      </c>
      <c r="N23" s="11">
        <f>H23 * L23</f>
        <v>16200</v>
      </c>
      <c r="O23" s="11" t="str">
        <f>IF(C23&lt;=30,"Youth",IF(C23&lt;=45,"Adult","Senior"))</f>
        <v>Youth</v>
      </c>
    </row>
    <row r="24" spans="1:15" ht="15.75" customHeight="1" x14ac:dyDescent="0.3">
      <c r="A24" s="2" t="s">
        <v>77</v>
      </c>
      <c r="B24" s="2" t="s">
        <v>78</v>
      </c>
      <c r="C24" s="2">
        <v>48</v>
      </c>
      <c r="D24" s="2" t="s">
        <v>12</v>
      </c>
      <c r="E24" s="2" t="s">
        <v>41</v>
      </c>
      <c r="F24" s="7">
        <v>45451</v>
      </c>
      <c r="G24" s="7">
        <v>45455</v>
      </c>
      <c r="H24" s="2">
        <v>1800</v>
      </c>
      <c r="I24" s="2">
        <v>18</v>
      </c>
      <c r="J24" s="2" t="s">
        <v>67</v>
      </c>
      <c r="K24" s="3"/>
      <c r="L24" s="10">
        <f>ROUNDDOWN(DATEDIF(F24,G24,"D")/30,0)</f>
        <v>0</v>
      </c>
      <c r="M24" s="11" t="str">
        <f>IF(K24="", "No", "Yes")</f>
        <v>No</v>
      </c>
      <c r="N24" s="11">
        <f>H24 * L24</f>
        <v>0</v>
      </c>
      <c r="O24" s="11" t="str">
        <f>IF(C24&lt;=30,"Youth",IF(C24&lt;=45,"Adult","Senior"))</f>
        <v>Senior</v>
      </c>
    </row>
    <row r="25" spans="1:15" ht="15.75" customHeight="1" x14ac:dyDescent="0.3">
      <c r="A25" s="2" t="s">
        <v>79</v>
      </c>
      <c r="B25" s="2" t="s">
        <v>80</v>
      </c>
      <c r="C25" s="2">
        <v>25</v>
      </c>
      <c r="D25" s="2" t="s">
        <v>27</v>
      </c>
      <c r="E25" s="2" t="s">
        <v>22</v>
      </c>
      <c r="F25" s="7">
        <v>45439</v>
      </c>
      <c r="G25" s="7">
        <v>45730</v>
      </c>
      <c r="H25" s="2">
        <v>1200</v>
      </c>
      <c r="I25" s="2">
        <v>6</v>
      </c>
      <c r="J25" s="2" t="s">
        <v>14</v>
      </c>
      <c r="K25" s="3"/>
      <c r="L25" s="10">
        <f>ROUNDDOWN(DATEDIF(F25,G25,"D")/30,0)</f>
        <v>9</v>
      </c>
      <c r="M25" s="11" t="str">
        <f>IF(K25="", "No", "Yes")</f>
        <v>No</v>
      </c>
      <c r="N25" s="11">
        <f>H25 * L25</f>
        <v>10800</v>
      </c>
      <c r="O25" s="11" t="str">
        <f>IF(C25&lt;=30,"Youth",IF(C25&lt;=45,"Adult","Senior"))</f>
        <v>Youth</v>
      </c>
    </row>
    <row r="26" spans="1:15" ht="15.75" customHeight="1" x14ac:dyDescent="0.3">
      <c r="A26" s="2" t="s">
        <v>81</v>
      </c>
      <c r="B26" s="2" t="s">
        <v>82</v>
      </c>
      <c r="C26" s="2">
        <v>53</v>
      </c>
      <c r="D26" s="2" t="s">
        <v>12</v>
      </c>
      <c r="E26" s="2" t="s">
        <v>41</v>
      </c>
      <c r="F26" s="7">
        <v>45286</v>
      </c>
      <c r="G26" s="7">
        <v>45372</v>
      </c>
      <c r="H26" s="2">
        <v>1800</v>
      </c>
      <c r="I26" s="2">
        <v>17</v>
      </c>
      <c r="J26" s="2" t="s">
        <v>35</v>
      </c>
      <c r="K26" s="2" t="s">
        <v>83</v>
      </c>
      <c r="L26" s="10">
        <f>ROUNDDOWN(DATEDIF(F26,G26,"D")/30,0)</f>
        <v>2</v>
      </c>
      <c r="M26" s="11" t="str">
        <f>IF(K26="", "No", "Yes")</f>
        <v>Yes</v>
      </c>
      <c r="N26" s="11">
        <f>H26 * L26</f>
        <v>3600</v>
      </c>
      <c r="O26" s="11" t="str">
        <f>IF(C26&lt;=30,"Youth",IF(C26&lt;=45,"Adult","Senior"))</f>
        <v>Senior</v>
      </c>
    </row>
    <row r="27" spans="1:15" ht="15.75" customHeight="1" x14ac:dyDescent="0.3">
      <c r="A27" s="2" t="s">
        <v>84</v>
      </c>
      <c r="B27" s="2" t="s">
        <v>85</v>
      </c>
      <c r="C27" s="2">
        <v>42</v>
      </c>
      <c r="D27" s="2" t="s">
        <v>27</v>
      </c>
      <c r="E27" s="2" t="s">
        <v>22</v>
      </c>
      <c r="F27" s="7">
        <v>45702</v>
      </c>
      <c r="G27" s="7">
        <v>45727</v>
      </c>
      <c r="H27" s="2">
        <v>1200</v>
      </c>
      <c r="I27" s="2">
        <v>3</v>
      </c>
      <c r="J27" s="2" t="s">
        <v>67</v>
      </c>
      <c r="K27" s="3"/>
      <c r="L27" s="10">
        <f>ROUNDDOWN(DATEDIF(F27,G27,"D")/30,0)</f>
        <v>0</v>
      </c>
      <c r="M27" s="11" t="str">
        <f>IF(K27="", "No", "Yes")</f>
        <v>No</v>
      </c>
      <c r="N27" s="11">
        <f>H27 * L27</f>
        <v>0</v>
      </c>
      <c r="O27" s="11" t="str">
        <f>IF(C27&lt;=30,"Youth",IF(C27&lt;=45,"Adult","Senior"))</f>
        <v>Adult</v>
      </c>
    </row>
    <row r="28" spans="1:15" ht="15.75" customHeight="1" x14ac:dyDescent="0.3">
      <c r="A28" s="2" t="s">
        <v>86</v>
      </c>
      <c r="B28" s="2" t="s">
        <v>87</v>
      </c>
      <c r="C28" s="2">
        <v>24</v>
      </c>
      <c r="D28" s="2" t="s">
        <v>12</v>
      </c>
      <c r="E28" s="2" t="s">
        <v>31</v>
      </c>
      <c r="F28" s="7">
        <v>45698</v>
      </c>
      <c r="G28" s="7">
        <v>45726</v>
      </c>
      <c r="H28" s="2">
        <v>2500</v>
      </c>
      <c r="I28" s="2">
        <v>28</v>
      </c>
      <c r="J28" s="2" t="s">
        <v>35</v>
      </c>
      <c r="K28" s="3"/>
      <c r="L28" s="10">
        <f>ROUNDDOWN(DATEDIF(F28,G28,"D")/30,0)</f>
        <v>0</v>
      </c>
      <c r="M28" s="11" t="str">
        <f>IF(K28="", "No", "Yes")</f>
        <v>No</v>
      </c>
      <c r="N28" s="11">
        <f>H28 * L28</f>
        <v>0</v>
      </c>
      <c r="O28" s="11" t="str">
        <f>IF(C28&lt;=30,"Youth",IF(C28&lt;=45,"Adult","Senior"))</f>
        <v>Youth</v>
      </c>
    </row>
    <row r="29" spans="1:15" ht="15.75" customHeight="1" x14ac:dyDescent="0.3">
      <c r="A29" s="2" t="s">
        <v>88</v>
      </c>
      <c r="B29" s="2" t="s">
        <v>89</v>
      </c>
      <c r="C29" s="2">
        <v>53</v>
      </c>
      <c r="D29" s="2" t="s">
        <v>12</v>
      </c>
      <c r="E29" s="2" t="s">
        <v>22</v>
      </c>
      <c r="F29" s="7">
        <v>45614</v>
      </c>
      <c r="G29" s="7">
        <v>45645</v>
      </c>
      <c r="H29" s="2">
        <v>1200</v>
      </c>
      <c r="I29" s="2">
        <v>23</v>
      </c>
      <c r="J29" s="2" t="s">
        <v>18</v>
      </c>
      <c r="K29" s="3"/>
      <c r="L29" s="10">
        <f>ROUNDDOWN(DATEDIF(F29,G29,"D")/30,0)</f>
        <v>1</v>
      </c>
      <c r="M29" s="11" t="str">
        <f>IF(K29="", "No", "Yes")</f>
        <v>No</v>
      </c>
      <c r="N29" s="11">
        <f>H29 * L29</f>
        <v>1200</v>
      </c>
      <c r="O29" s="11" t="str">
        <f>IF(C29&lt;=30,"Youth",IF(C29&lt;=45,"Adult","Senior"))</f>
        <v>Senior</v>
      </c>
    </row>
    <row r="30" spans="1:15" ht="15.75" customHeight="1" x14ac:dyDescent="0.3">
      <c r="A30" s="2" t="s">
        <v>90</v>
      </c>
      <c r="B30" s="2" t="s">
        <v>91</v>
      </c>
      <c r="C30" s="2">
        <v>29</v>
      </c>
      <c r="D30" s="2" t="s">
        <v>27</v>
      </c>
      <c r="E30" s="2" t="s">
        <v>31</v>
      </c>
      <c r="F30" s="7">
        <v>45401</v>
      </c>
      <c r="G30" s="7">
        <v>45408</v>
      </c>
      <c r="H30" s="2">
        <v>2500</v>
      </c>
      <c r="I30" s="2">
        <v>8</v>
      </c>
      <c r="J30" s="2" t="s">
        <v>23</v>
      </c>
      <c r="K30" s="3"/>
      <c r="L30" s="10">
        <f>ROUNDDOWN(DATEDIF(F30,G30,"D")/30,0)</f>
        <v>0</v>
      </c>
      <c r="M30" s="11" t="str">
        <f>IF(K30="", "No", "Yes")</f>
        <v>No</v>
      </c>
      <c r="N30" s="11">
        <f>H30 * L30</f>
        <v>0</v>
      </c>
      <c r="O30" s="11" t="str">
        <f>IF(C30&lt;=30,"Youth",IF(C30&lt;=45,"Adult","Senior"))</f>
        <v>Youth</v>
      </c>
    </row>
    <row r="31" spans="1:15" ht="15.75" customHeight="1" x14ac:dyDescent="0.3">
      <c r="A31" s="2" t="s">
        <v>92</v>
      </c>
      <c r="B31" s="2" t="s">
        <v>93</v>
      </c>
      <c r="C31" s="2">
        <v>31</v>
      </c>
      <c r="D31" s="2" t="s">
        <v>27</v>
      </c>
      <c r="E31" s="2" t="s">
        <v>31</v>
      </c>
      <c r="F31" s="7">
        <v>45667</v>
      </c>
      <c r="G31" s="7">
        <v>45745</v>
      </c>
      <c r="H31" s="2">
        <v>2500</v>
      </c>
      <c r="I31" s="2">
        <v>23</v>
      </c>
      <c r="J31" s="2" t="s">
        <v>42</v>
      </c>
      <c r="K31" s="2" t="s">
        <v>94</v>
      </c>
      <c r="L31" s="10">
        <f>ROUNDDOWN(DATEDIF(F31,G31,"D")/30,0)</f>
        <v>2</v>
      </c>
      <c r="M31" s="11" t="str">
        <f>IF(K31="", "No", "Yes")</f>
        <v>Yes</v>
      </c>
      <c r="N31" s="11">
        <f>H31 * L31</f>
        <v>5000</v>
      </c>
      <c r="O31" s="11" t="str">
        <f>IF(C31&lt;=30,"Youth",IF(C31&lt;=45,"Adult","Senior"))</f>
        <v>Adult</v>
      </c>
    </row>
    <row r="32" spans="1:15" ht="15.75" customHeight="1" x14ac:dyDescent="0.3">
      <c r="A32" s="2" t="s">
        <v>95</v>
      </c>
      <c r="B32" s="2" t="s">
        <v>96</v>
      </c>
      <c r="C32" s="2">
        <v>52</v>
      </c>
      <c r="D32" s="2" t="s">
        <v>27</v>
      </c>
      <c r="E32" s="2" t="s">
        <v>13</v>
      </c>
      <c r="F32" s="7">
        <v>45088</v>
      </c>
      <c r="G32" s="7">
        <v>45656</v>
      </c>
      <c r="H32" s="2">
        <v>800</v>
      </c>
      <c r="I32" s="2">
        <v>9</v>
      </c>
      <c r="J32" s="2" t="s">
        <v>67</v>
      </c>
      <c r="K32" s="2" t="s">
        <v>97</v>
      </c>
      <c r="L32" s="10">
        <f>ROUNDDOWN(DATEDIF(F32,G32,"D")/30,0)</f>
        <v>18</v>
      </c>
      <c r="M32" s="11" t="str">
        <f>IF(K32="", "No", "Yes")</f>
        <v>Yes</v>
      </c>
      <c r="N32" s="11">
        <f>H32 * L32</f>
        <v>14400</v>
      </c>
      <c r="O32" s="11" t="str">
        <f>IF(C32&lt;=30,"Youth",IF(C32&lt;=45,"Adult","Senior"))</f>
        <v>Senior</v>
      </c>
    </row>
    <row r="33" spans="1:15" ht="15.75" customHeight="1" x14ac:dyDescent="0.3">
      <c r="A33" s="2" t="s">
        <v>98</v>
      </c>
      <c r="B33" s="2" t="s">
        <v>99</v>
      </c>
      <c r="C33" s="2">
        <v>20</v>
      </c>
      <c r="D33" s="2" t="s">
        <v>12</v>
      </c>
      <c r="E33" s="2" t="s">
        <v>22</v>
      </c>
      <c r="F33" s="7">
        <v>45391</v>
      </c>
      <c r="G33" s="7">
        <v>45604</v>
      </c>
      <c r="H33" s="2">
        <v>1200</v>
      </c>
      <c r="I33" s="2">
        <v>2</v>
      </c>
      <c r="J33" s="2" t="s">
        <v>35</v>
      </c>
      <c r="K33" s="3"/>
      <c r="L33" s="10">
        <f>ROUNDDOWN(DATEDIF(F33,G33,"D")/30,0)</f>
        <v>7</v>
      </c>
      <c r="M33" s="11" t="str">
        <f>IF(K33="", "No", "Yes")</f>
        <v>No</v>
      </c>
      <c r="N33" s="11">
        <f>H33 * L33</f>
        <v>8400</v>
      </c>
      <c r="O33" s="11" t="str">
        <f>IF(C33&lt;=30,"Youth",IF(C33&lt;=45,"Adult","Senior"))</f>
        <v>Youth</v>
      </c>
    </row>
    <row r="34" spans="1:15" ht="15.75" customHeight="1" x14ac:dyDescent="0.3">
      <c r="A34" s="2" t="s">
        <v>100</v>
      </c>
      <c r="B34" s="2" t="s">
        <v>101</v>
      </c>
      <c r="C34" s="2">
        <v>22</v>
      </c>
      <c r="D34" s="2" t="s">
        <v>12</v>
      </c>
      <c r="E34" s="2" t="s">
        <v>13</v>
      </c>
      <c r="F34" s="7">
        <v>45699</v>
      </c>
      <c r="G34" s="7">
        <v>45740</v>
      </c>
      <c r="H34" s="2">
        <v>800</v>
      </c>
      <c r="I34" s="2">
        <v>30</v>
      </c>
      <c r="J34" s="2" t="s">
        <v>35</v>
      </c>
      <c r="K34" s="3"/>
      <c r="L34" s="10">
        <f>ROUNDDOWN(DATEDIF(F34,G34,"D")/30,0)</f>
        <v>1</v>
      </c>
      <c r="M34" s="11" t="str">
        <f>IF(K34="", "No", "Yes")</f>
        <v>No</v>
      </c>
      <c r="N34" s="11">
        <f>H34 * L34</f>
        <v>800</v>
      </c>
      <c r="O34" s="11" t="str">
        <f>IF(C34&lt;=30,"Youth",IF(C34&lt;=45,"Adult","Senior"))</f>
        <v>Youth</v>
      </c>
    </row>
    <row r="35" spans="1:15" ht="15.75" customHeight="1" x14ac:dyDescent="0.3">
      <c r="A35" s="2" t="s">
        <v>102</v>
      </c>
      <c r="B35" s="2" t="s">
        <v>103</v>
      </c>
      <c r="C35" s="2">
        <v>23</v>
      </c>
      <c r="D35" s="2" t="s">
        <v>12</v>
      </c>
      <c r="E35" s="2" t="s">
        <v>41</v>
      </c>
      <c r="F35" s="7">
        <v>45588</v>
      </c>
      <c r="G35" s="7">
        <v>45721</v>
      </c>
      <c r="H35" s="2">
        <v>1800</v>
      </c>
      <c r="I35" s="2">
        <v>23</v>
      </c>
      <c r="J35" s="2" t="s">
        <v>18</v>
      </c>
      <c r="K35" s="2" t="s">
        <v>104</v>
      </c>
      <c r="L35" s="10">
        <f>ROUNDDOWN(DATEDIF(F35,G35,"D")/30,0)</f>
        <v>4</v>
      </c>
      <c r="M35" s="11" t="str">
        <f>IF(K35="", "No", "Yes")</f>
        <v>Yes</v>
      </c>
      <c r="N35" s="11">
        <f>H35 * L35</f>
        <v>7200</v>
      </c>
      <c r="O35" s="11" t="str">
        <f>IF(C35&lt;=30,"Youth",IF(C35&lt;=45,"Adult","Senior"))</f>
        <v>Youth</v>
      </c>
    </row>
    <row r="36" spans="1:15" ht="15.75" customHeight="1" x14ac:dyDescent="0.3">
      <c r="A36" s="2" t="s">
        <v>105</v>
      </c>
      <c r="B36" s="2" t="s">
        <v>106</v>
      </c>
      <c r="C36" s="2">
        <v>27</v>
      </c>
      <c r="D36" s="2" t="s">
        <v>27</v>
      </c>
      <c r="E36" s="2" t="s">
        <v>22</v>
      </c>
      <c r="F36" s="7">
        <v>45312</v>
      </c>
      <c r="G36" s="7">
        <v>45652</v>
      </c>
      <c r="H36" s="2">
        <v>1200</v>
      </c>
      <c r="I36" s="2">
        <v>27</v>
      </c>
      <c r="J36" s="2" t="s">
        <v>18</v>
      </c>
      <c r="K36" s="3"/>
      <c r="L36" s="10">
        <f>ROUNDDOWN(DATEDIF(F36,G36,"D")/30,0)</f>
        <v>11</v>
      </c>
      <c r="M36" s="11" t="str">
        <f>IF(K36="", "No", "Yes")</f>
        <v>No</v>
      </c>
      <c r="N36" s="11">
        <f>H36 * L36</f>
        <v>13200</v>
      </c>
      <c r="O36" s="11" t="str">
        <f>IF(C36&lt;=30,"Youth",IF(C36&lt;=45,"Adult","Senior"))</f>
        <v>Youth</v>
      </c>
    </row>
    <row r="37" spans="1:15" ht="15.75" customHeight="1" x14ac:dyDescent="0.3">
      <c r="M37" s="5"/>
    </row>
    <row r="38" spans="1:15" ht="15.75" customHeight="1" x14ac:dyDescent="0.3">
      <c r="A38" s="12" t="s">
        <v>115</v>
      </c>
      <c r="B38" t="s">
        <v>114</v>
      </c>
      <c r="E38" s="12" t="s">
        <v>8</v>
      </c>
      <c r="F38" t="s">
        <v>114</v>
      </c>
      <c r="G38"/>
    </row>
    <row r="39" spans="1:15" ht="15.75" customHeight="1" x14ac:dyDescent="0.3">
      <c r="A39" s="13" t="s">
        <v>13</v>
      </c>
      <c r="B39" s="14">
        <v>36000</v>
      </c>
      <c r="E39" s="13" t="s">
        <v>14</v>
      </c>
      <c r="F39" s="14">
        <v>55300</v>
      </c>
      <c r="G39"/>
    </row>
    <row r="40" spans="1:15" ht="15.75" customHeight="1" x14ac:dyDescent="0.3">
      <c r="A40" s="13" t="s">
        <v>31</v>
      </c>
      <c r="B40" s="14">
        <v>75000</v>
      </c>
      <c r="E40" s="13" t="s">
        <v>67</v>
      </c>
      <c r="F40" s="14">
        <v>49400</v>
      </c>
      <c r="G40"/>
    </row>
    <row r="41" spans="1:15" ht="15.75" customHeight="1" x14ac:dyDescent="0.3">
      <c r="A41" s="13" t="s">
        <v>41</v>
      </c>
      <c r="B41" s="14">
        <v>66600</v>
      </c>
      <c r="E41" s="13" t="s">
        <v>23</v>
      </c>
      <c r="F41" s="14">
        <v>28800</v>
      </c>
      <c r="G41"/>
    </row>
    <row r="42" spans="1:15" ht="15.75" customHeight="1" x14ac:dyDescent="0.3">
      <c r="A42" s="13" t="s">
        <v>22</v>
      </c>
      <c r="B42" s="14">
        <v>87600</v>
      </c>
      <c r="E42" s="13" t="s">
        <v>42</v>
      </c>
      <c r="F42" s="14">
        <v>32100</v>
      </c>
      <c r="G42"/>
    </row>
    <row r="43" spans="1:15" ht="15.75" customHeight="1" x14ac:dyDescent="0.3">
      <c r="A43" s="13" t="s">
        <v>112</v>
      </c>
      <c r="B43" s="14">
        <v>265200</v>
      </c>
      <c r="E43" s="13" t="s">
        <v>35</v>
      </c>
      <c r="F43" s="14">
        <v>76400</v>
      </c>
      <c r="G43"/>
    </row>
    <row r="44" spans="1:15" ht="15.75" customHeight="1" x14ac:dyDescent="0.3">
      <c r="E44" s="13" t="s">
        <v>18</v>
      </c>
      <c r="F44" s="14">
        <v>23200</v>
      </c>
      <c r="G44"/>
    </row>
    <row r="45" spans="1:15" ht="15.75" customHeight="1" x14ac:dyDescent="0.3">
      <c r="E45" s="13" t="s">
        <v>112</v>
      </c>
      <c r="F45" s="14">
        <v>265200</v>
      </c>
      <c r="G45"/>
    </row>
    <row r="46" spans="1:15" ht="15.75" customHeight="1" x14ac:dyDescent="0.3">
      <c r="F46"/>
      <c r="G46"/>
    </row>
    <row r="47" spans="1:15" ht="15.75" customHeight="1" x14ac:dyDescent="0.3">
      <c r="F47"/>
      <c r="G47"/>
    </row>
    <row r="48" spans="1:15" ht="15.75" customHeight="1" x14ac:dyDescent="0.3">
      <c r="F48"/>
      <c r="G48"/>
    </row>
    <row r="49" spans="6:7" ht="15.75" customHeight="1" x14ac:dyDescent="0.3">
      <c r="F49"/>
      <c r="G49"/>
    </row>
    <row r="50" spans="6:7" ht="15.75" customHeight="1" x14ac:dyDescent="0.3">
      <c r="F50"/>
      <c r="G50"/>
    </row>
    <row r="51" spans="6:7" ht="15.75" customHeight="1" x14ac:dyDescent="0.3">
      <c r="F51"/>
      <c r="G51"/>
    </row>
    <row r="52" spans="6:7" ht="15.75" customHeight="1" x14ac:dyDescent="0.3">
      <c r="F52"/>
      <c r="G52"/>
    </row>
    <row r="53" spans="6:7" ht="15.75" customHeight="1" x14ac:dyDescent="0.3">
      <c r="F53"/>
      <c r="G53"/>
    </row>
    <row r="54" spans="6:7" ht="15.75" customHeight="1" x14ac:dyDescent="0.3">
      <c r="F54"/>
      <c r="G54"/>
    </row>
    <row r="55" spans="6:7" ht="15.75" customHeight="1" x14ac:dyDescent="0.3">
      <c r="F55"/>
      <c r="G55"/>
    </row>
    <row r="56" spans="6:7" ht="15.75" customHeight="1" x14ac:dyDescent="0.3"/>
    <row r="57" spans="6:7" ht="15.75" customHeight="1" x14ac:dyDescent="0.3"/>
    <row r="58" spans="6:7" ht="15.75" customHeight="1" x14ac:dyDescent="0.3"/>
    <row r="59" spans="6:7" ht="15.75" customHeight="1" x14ac:dyDescent="0.3"/>
    <row r="60" spans="6:7" ht="15.75" customHeight="1" x14ac:dyDescent="0.3"/>
    <row r="61" spans="6:7" ht="15.75" customHeight="1" x14ac:dyDescent="0.3"/>
    <row r="62" spans="6:7" ht="15.75" customHeight="1" x14ac:dyDescent="0.3"/>
    <row r="63" spans="6:7" ht="15.75" customHeight="1" x14ac:dyDescent="0.3"/>
    <row r="64" spans="6:7"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98:I1048576 L55:L1048576 L1:L36 I1:I36">
    <cfRule type="expression" dxfId="13" priority="2">
      <formula>AND($I2&lt;5, $L2&gt;=6)</formula>
    </cfRule>
    <cfRule type="expression" dxfId="12" priority="6">
      <formula>AND($E2&lt;5, $L2&gt;=6)</formula>
    </cfRule>
  </conditionalFormatting>
  <conditionalFormatting sqref="A1:O36">
    <cfRule type="expression" priority="5">
      <formula>AND(E2&lt;5, L2&gt;=6)</formula>
    </cfRule>
  </conditionalFormatting>
  <conditionalFormatting sqref="I98:I1048576 L55:L1048576 L1:L37 I1:I37">
    <cfRule type="expression" priority="4">
      <formula>AND($E2&lt;5, $O2&gt;=6)</formula>
    </cfRule>
  </conditionalFormatting>
  <conditionalFormatting sqref="I98:I1048576 L55:L1048576 L1:L37 I1:I37">
    <cfRule type="expression" dxfId="11" priority="3">
      <formula>AND($E2&lt;5, $O2&gt;=6)</formula>
    </cfRule>
  </conditionalFormatting>
  <conditionalFormatting sqref="A2:O36">
    <cfRule type="expression" dxfId="10" priority="1">
      <formula>AND($I2&lt;5, $L2&gt;=6)</formula>
    </cfRule>
  </conditionalFormatting>
  <pageMargins left="0.7" right="0.7" top="0.75" bottom="0.75" header="0" footer="0"/>
  <pageSetup orientation="landscape"/>
  <extLst>
    <ext xmlns:x14="http://schemas.microsoft.com/office/spreadsheetml/2009/9/main" uri="{78C0D931-6437-407d-A8EE-F0AAD7539E65}">
      <x14:conditionalFormattings>
        <x14:conditionalFormatting xmlns:xm="http://schemas.microsoft.com/office/excel/2006/main">
          <x14:cfRule type="expression" priority="13" id="{72286851-1692-4E30-9423-71A23E7C0760}">
            <xm:f>AND('Gender &amp; Age'!$H6&lt;5, 'Gender &amp; Age'!$K6&gt;=6)</xm:f>
            <x14:dxf>
              <fill>
                <patternFill>
                  <bgColor rgb="FFFF0000"/>
                </patternFill>
              </fill>
            </x14:dxf>
          </x14:cfRule>
          <x14:cfRule type="expression" priority="14" id="{EFEBE31F-356A-4167-9119-3455531AEB61}">
            <xm:f>AND($E38&lt;5, 'Gender &amp; Age'!$K6&gt;=6)</xm:f>
            <x14:dxf>
              <fill>
                <patternFill>
                  <bgColor rgb="FFFF0000"/>
                </patternFill>
              </fill>
            </x14:dxf>
          </x14:cfRule>
          <xm:sqref>L37</xm:sqref>
        </x14:conditionalFormatting>
        <x14:conditionalFormatting xmlns:xm="http://schemas.microsoft.com/office/excel/2006/main">
          <x14:cfRule type="expression" priority="23" id="{72286851-1692-4E30-9423-71A23E7C0760}">
            <xm:f>AND('Segment profitability dashboard'!$D5&lt;5, 'Gender &amp; Age'!$K6&gt;=6)</xm:f>
            <x14:dxf>
              <fill>
                <patternFill>
                  <bgColor rgb="FFFF0000"/>
                </patternFill>
              </fill>
            </x14:dxf>
          </x14:cfRule>
          <x14:cfRule type="expression" priority="24" id="{EFEBE31F-356A-4167-9119-3455531AEB61}">
            <xm:f>AND($E38&lt;5, 'Gender &amp; Age'!$K6&gt;=6)</xm:f>
            <x14:dxf>
              <fill>
                <patternFill>
                  <bgColor rgb="FFFF0000"/>
                </patternFill>
              </fill>
            </x14:dxf>
          </x14:cfRule>
          <xm:sqref>I37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4303C-0107-4357-9098-47CEEE54F82D}">
  <dimension ref="C5:E12"/>
  <sheetViews>
    <sheetView workbookViewId="0">
      <selection activeCell="I25" sqref="I25"/>
    </sheetView>
  </sheetViews>
  <sheetFormatPr defaultRowHeight="14.4" x14ac:dyDescent="0.3"/>
  <cols>
    <col min="3" max="3" width="12.5546875" bestFit="1" customWidth="1"/>
    <col min="4" max="4" width="20.21875" bestFit="1" customWidth="1"/>
    <col min="5" max="5" width="24.44140625" bestFit="1" customWidth="1"/>
  </cols>
  <sheetData>
    <row r="5" spans="3:5" x14ac:dyDescent="0.3">
      <c r="C5" s="12" t="s">
        <v>111</v>
      </c>
      <c r="D5" t="s">
        <v>114</v>
      </c>
      <c r="E5" t="s">
        <v>116</v>
      </c>
    </row>
    <row r="6" spans="3:5" x14ac:dyDescent="0.3">
      <c r="C6" s="13" t="s">
        <v>14</v>
      </c>
      <c r="D6" s="14">
        <v>55300</v>
      </c>
      <c r="E6" s="14">
        <v>11060</v>
      </c>
    </row>
    <row r="7" spans="3:5" x14ac:dyDescent="0.3">
      <c r="C7" s="13" t="s">
        <v>67</v>
      </c>
      <c r="D7" s="14">
        <v>49400</v>
      </c>
      <c r="E7" s="14">
        <v>12350</v>
      </c>
    </row>
    <row r="8" spans="3:5" x14ac:dyDescent="0.3">
      <c r="C8" s="13" t="s">
        <v>23</v>
      </c>
      <c r="D8" s="14">
        <v>28800</v>
      </c>
      <c r="E8" s="14">
        <v>5760</v>
      </c>
    </row>
    <row r="9" spans="3:5" x14ac:dyDescent="0.3">
      <c r="C9" s="13" t="s">
        <v>42</v>
      </c>
      <c r="D9" s="14">
        <v>32100</v>
      </c>
      <c r="E9" s="14">
        <v>5350</v>
      </c>
    </row>
    <row r="10" spans="3:5" x14ac:dyDescent="0.3">
      <c r="C10" s="13" t="s">
        <v>35</v>
      </c>
      <c r="D10" s="14">
        <v>76400</v>
      </c>
      <c r="E10" s="14">
        <v>7640</v>
      </c>
    </row>
    <row r="11" spans="3:5" x14ac:dyDescent="0.3">
      <c r="C11" s="13" t="s">
        <v>18</v>
      </c>
      <c r="D11" s="14">
        <v>23200</v>
      </c>
      <c r="E11" s="14">
        <v>4640</v>
      </c>
    </row>
    <row r="12" spans="3:5" x14ac:dyDescent="0.3">
      <c r="C12" s="13" t="s">
        <v>112</v>
      </c>
      <c r="D12" s="14">
        <v>265200</v>
      </c>
      <c r="E12" s="14">
        <v>7577.1428571428569</v>
      </c>
    </row>
  </sheetData>
  <conditionalFormatting sqref="D5">
    <cfRule type="expression" dxfId="5" priority="1">
      <formula>AND($I6&lt;5, $L6&gt;=6)</formula>
    </cfRule>
    <cfRule type="expression" dxfId="4" priority="4">
      <formula>AND($E6&lt;5, $L6&gt;=6)</formula>
    </cfRule>
  </conditionalFormatting>
  <conditionalFormatting sqref="D5">
    <cfRule type="expression" priority="3">
      <formula>AND($E6&lt;5, $O6&gt;=6)</formula>
    </cfRule>
  </conditionalFormatting>
  <conditionalFormatting sqref="D5">
    <cfRule type="expression" dxfId="3" priority="2">
      <formula>AND($E6&lt;5, $O6&gt;=6)</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1E7B-7123-4926-A34E-3ED3470F2BC7}">
  <dimension ref="G6:K22"/>
  <sheetViews>
    <sheetView workbookViewId="0">
      <selection activeCell="J1" sqref="J1"/>
    </sheetView>
  </sheetViews>
  <sheetFormatPr defaultRowHeight="14.4" x14ac:dyDescent="0.3"/>
  <cols>
    <col min="7" max="7" width="19" bestFit="1" customWidth="1"/>
    <col min="8" max="8" width="15.5546875" bestFit="1" customWidth="1"/>
    <col min="10" max="11" width="10.77734375" bestFit="1" customWidth="1"/>
  </cols>
  <sheetData>
    <row r="6" spans="7:10" x14ac:dyDescent="0.3">
      <c r="G6" s="12" t="s">
        <v>118</v>
      </c>
      <c r="H6" s="12" t="s">
        <v>113</v>
      </c>
    </row>
    <row r="7" spans="7:10" x14ac:dyDescent="0.3">
      <c r="G7" s="12" t="s">
        <v>111</v>
      </c>
      <c r="H7" t="s">
        <v>27</v>
      </c>
      <c r="I7" t="s">
        <v>12</v>
      </c>
      <c r="J7" t="s">
        <v>112</v>
      </c>
    </row>
    <row r="8" spans="7:10" x14ac:dyDescent="0.3">
      <c r="G8" s="13" t="s">
        <v>14</v>
      </c>
      <c r="H8" s="14">
        <v>3</v>
      </c>
      <c r="I8" s="14">
        <v>2</v>
      </c>
      <c r="J8" s="14">
        <v>5</v>
      </c>
    </row>
    <row r="9" spans="7:10" x14ac:dyDescent="0.3">
      <c r="G9" s="13" t="s">
        <v>67</v>
      </c>
      <c r="H9" s="14">
        <v>3</v>
      </c>
      <c r="I9" s="14">
        <v>1</v>
      </c>
      <c r="J9" s="14">
        <v>4</v>
      </c>
    </row>
    <row r="10" spans="7:10" x14ac:dyDescent="0.3">
      <c r="G10" s="13" t="s">
        <v>23</v>
      </c>
      <c r="H10" s="14">
        <v>3</v>
      </c>
      <c r="I10" s="14">
        <v>2</v>
      </c>
      <c r="J10" s="14">
        <v>5</v>
      </c>
    </row>
    <row r="11" spans="7:10" x14ac:dyDescent="0.3">
      <c r="G11" s="13" t="s">
        <v>42</v>
      </c>
      <c r="H11" s="14">
        <v>2</v>
      </c>
      <c r="I11" s="14">
        <v>4</v>
      </c>
      <c r="J11" s="14">
        <v>6</v>
      </c>
    </row>
    <row r="12" spans="7:10" x14ac:dyDescent="0.3">
      <c r="G12" s="13" t="s">
        <v>35</v>
      </c>
      <c r="H12" s="14">
        <v>2</v>
      </c>
      <c r="I12" s="14">
        <v>8</v>
      </c>
      <c r="J12" s="14">
        <v>10</v>
      </c>
    </row>
    <row r="13" spans="7:10" x14ac:dyDescent="0.3">
      <c r="G13" s="13" t="s">
        <v>18</v>
      </c>
      <c r="H13" s="14">
        <v>2</v>
      </c>
      <c r="I13" s="14">
        <v>3</v>
      </c>
      <c r="J13" s="14">
        <v>5</v>
      </c>
    </row>
    <row r="14" spans="7:10" x14ac:dyDescent="0.3">
      <c r="G14" s="13" t="s">
        <v>112</v>
      </c>
      <c r="H14" s="14">
        <v>15</v>
      </c>
      <c r="I14" s="14">
        <v>20</v>
      </c>
      <c r="J14" s="14">
        <v>35</v>
      </c>
    </row>
    <row r="16" spans="7:10" x14ac:dyDescent="0.3">
      <c r="G16" s="12" t="s">
        <v>118</v>
      </c>
      <c r="H16" s="12" t="s">
        <v>113</v>
      </c>
    </row>
    <row r="17" spans="7:11" x14ac:dyDescent="0.3">
      <c r="G17" s="12" t="s">
        <v>111</v>
      </c>
      <c r="H17" t="s">
        <v>121</v>
      </c>
      <c r="I17" t="s">
        <v>119</v>
      </c>
      <c r="J17" t="s">
        <v>120</v>
      </c>
      <c r="K17" t="s">
        <v>112</v>
      </c>
    </row>
    <row r="18" spans="7:11" x14ac:dyDescent="0.3">
      <c r="G18" s="13" t="s">
        <v>13</v>
      </c>
      <c r="H18" s="14">
        <v>4</v>
      </c>
      <c r="I18" s="14">
        <v>2</v>
      </c>
      <c r="J18" s="14">
        <v>3</v>
      </c>
      <c r="K18" s="14">
        <v>9</v>
      </c>
    </row>
    <row r="19" spans="7:11" x14ac:dyDescent="0.3">
      <c r="G19" s="13" t="s">
        <v>31</v>
      </c>
      <c r="H19" s="14">
        <v>2</v>
      </c>
      <c r="I19" s="14">
        <v>1</v>
      </c>
      <c r="J19" s="14">
        <v>4</v>
      </c>
      <c r="K19" s="14">
        <v>7</v>
      </c>
    </row>
    <row r="20" spans="7:11" x14ac:dyDescent="0.3">
      <c r="G20" s="13" t="s">
        <v>41</v>
      </c>
      <c r="H20" s="14">
        <v>1</v>
      </c>
      <c r="I20" s="14">
        <v>4</v>
      </c>
      <c r="J20" s="14">
        <v>2</v>
      </c>
      <c r="K20" s="14">
        <v>7</v>
      </c>
    </row>
    <row r="21" spans="7:11" x14ac:dyDescent="0.3">
      <c r="G21" s="13" t="s">
        <v>22</v>
      </c>
      <c r="H21" s="14">
        <v>6</v>
      </c>
      <c r="I21" s="14">
        <v>2</v>
      </c>
      <c r="J21" s="14">
        <v>4</v>
      </c>
      <c r="K21" s="14">
        <v>12</v>
      </c>
    </row>
    <row r="22" spans="7:11" x14ac:dyDescent="0.3">
      <c r="G22" s="13" t="s">
        <v>112</v>
      </c>
      <c r="H22" s="14">
        <v>13</v>
      </c>
      <c r="I22" s="14">
        <v>9</v>
      </c>
      <c r="J22" s="14">
        <v>13</v>
      </c>
      <c r="K22" s="14">
        <v>35</v>
      </c>
    </row>
  </sheetData>
  <conditionalFormatting sqref="K6:K17">
    <cfRule type="expression" dxfId="2" priority="1">
      <formula>AND($I7&lt;5, $L7&gt;=6)</formula>
    </cfRule>
    <cfRule type="expression" dxfId="1" priority="4">
      <formula>AND($E7&lt;5, $L7&gt;=6)</formula>
    </cfRule>
  </conditionalFormatting>
  <conditionalFormatting sqref="K6:K17">
    <cfRule type="expression" priority="3">
      <formula>AND($E7&lt;5, $O7&gt;=6)</formula>
    </cfRule>
  </conditionalFormatting>
  <conditionalFormatting sqref="K6:K17">
    <cfRule type="expression" dxfId="0" priority="2">
      <formula>AND($E7&lt;5, $O7&gt;=6)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Segment profitability dashboard</vt:lpstr>
      <vt:lpstr>Gender &amp;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Pradipto De</cp:lastModifiedBy>
  <dcterms:created xsi:type="dcterms:W3CDTF">2025-04-06T20:54:03Z</dcterms:created>
  <dcterms:modified xsi:type="dcterms:W3CDTF">2025-05-16T05:54:46Z</dcterms:modified>
</cp:coreProperties>
</file>