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ithi\Documents\University of Windsor\SEM -2\Data Analytics and Project Management\Group Assignment\"/>
    </mc:Choice>
  </mc:AlternateContent>
  <xr:revisionPtr revIDLastSave="0" documentId="13_ncr:1_{13EB4CF8-221A-4855-81B5-8BB01D921C25}" xr6:coauthVersionLast="47" xr6:coauthVersionMax="47" xr10:uidLastSave="{00000000-0000-0000-0000-000000000000}"/>
  <bookViews>
    <workbookView xWindow="-103" yWindow="-103" windowWidth="33120" windowHeight="18120" activeTab="3" xr2:uid="{00000000-000D-0000-FFFF-FFFF00000000}"/>
  </bookViews>
  <sheets>
    <sheet name="AON_Network _15-3" sheetId="2" r:id="rId1"/>
    <sheet name="Summarising All_Activities_15-3" sheetId="3" r:id="rId2"/>
    <sheet name="Critical_Path_15-3" sheetId="4" r:id="rId3"/>
    <sheet name="D &amp; E Questions_15-3" sheetId="5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3" i="5" l="1" a="1"/>
  <c r="N23" i="5" s="1"/>
  <c r="N22" i="5" a="1"/>
  <c r="N22" i="5" s="1"/>
  <c r="N21" i="5" a="1"/>
  <c r="N21" i="5" s="1"/>
  <c r="N20" i="5" a="1"/>
  <c r="N20" i="5" s="1"/>
  <c r="F22" i="4" l="1"/>
  <c r="E20" i="4"/>
  <c r="H31" i="4"/>
  <c r="E29" i="4"/>
  <c r="F31" i="4" l="1"/>
  <c r="E31" i="4" s="1"/>
  <c r="I33" i="4"/>
  <c r="H33" i="4" s="1"/>
  <c r="I26" i="4"/>
  <c r="H26" i="4" s="1"/>
  <c r="I19" i="4"/>
  <c r="K35" i="4"/>
  <c r="K24" i="4"/>
  <c r="K18" i="4"/>
  <c r="I31" i="4"/>
  <c r="K33" i="4" s="1"/>
  <c r="L33" i="4" s="1"/>
  <c r="F20" i="4"/>
  <c r="H24" i="4" s="1"/>
  <c r="I24" i="4" s="1"/>
  <c r="K28" i="4" s="1"/>
  <c r="L28" i="4" s="1"/>
  <c r="F29" i="4"/>
  <c r="C25" i="4"/>
  <c r="H17" i="4" l="1"/>
  <c r="I17" i="4" s="1"/>
  <c r="E22" i="4"/>
  <c r="C27" i="4" s="1"/>
  <c r="B27" i="4" s="1"/>
  <c r="H19" i="4"/>
  <c r="F9" i="3"/>
  <c r="K16" i="4" l="1"/>
  <c r="L16" i="4" s="1"/>
  <c r="K22" i="4"/>
  <c r="L22" i="4" s="1"/>
  <c r="E5" i="3" l="1" a="1"/>
  <c r="E5" i="3"/>
  <c r="F5" i="3"/>
  <c r="G5" i="3"/>
  <c r="H5" i="3" a="1"/>
  <c r="H5" i="3"/>
  <c r="I5" i="3"/>
  <c r="E6" i="3" a="1"/>
  <c r="E6" i="3"/>
  <c r="F6" i="3"/>
  <c r="G6" i="3"/>
  <c r="H6" i="3" a="1"/>
  <c r="H6" i="3"/>
  <c r="I6" i="3"/>
  <c r="E7" i="3" a="1"/>
  <c r="E7" i="3"/>
  <c r="F7" i="3"/>
  <c r="G7" i="3"/>
  <c r="H7" i="3" a="1"/>
  <c r="H7" i="3"/>
  <c r="I7" i="3"/>
  <c r="E8" i="3" a="1"/>
  <c r="E8" i="3"/>
  <c r="F8" i="3"/>
  <c r="G8" i="3"/>
  <c r="H8" i="3" a="1"/>
  <c r="H8" i="3"/>
  <c r="I8" i="3"/>
  <c r="G9" i="3"/>
  <c r="H9" i="3" a="1"/>
  <c r="H9" i="3"/>
  <c r="I9" i="3"/>
  <c r="E10" i="3" a="1"/>
  <c r="E10" i="3"/>
  <c r="F10" i="3"/>
  <c r="G10" i="3"/>
  <c r="H10" i="3" a="1"/>
  <c r="H10" i="3"/>
  <c r="I10" i="3"/>
  <c r="E11" i="3" a="1"/>
  <c r="E11" i="3"/>
  <c r="F11" i="3"/>
  <c r="G11" i="3"/>
  <c r="H11" i="3" a="1"/>
  <c r="H11" i="3"/>
  <c r="I11" i="3"/>
  <c r="E12" i="3" a="1"/>
  <c r="E12" i="3"/>
  <c r="F12" i="3"/>
  <c r="G12" i="3"/>
  <c r="H12" i="3" a="1"/>
  <c r="H12" i="3"/>
  <c r="I12" i="3"/>
  <c r="E13" i="3" a="1"/>
  <c r="E13" i="3"/>
  <c r="F13" i="3"/>
  <c r="G13" i="3"/>
  <c r="H13" i="3" a="1"/>
  <c r="H13" i="3"/>
  <c r="I13" i="3"/>
  <c r="E14" i="3" a="1"/>
  <c r="E14" i="3"/>
  <c r="F14" i="3"/>
  <c r="G14" i="3"/>
  <c r="H14" i="3" a="1"/>
  <c r="H14" i="3"/>
  <c r="I1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<sst xmlns="http://schemas.openxmlformats.org/spreadsheetml/2006/main" count="71" uniqueCount="51">
  <si>
    <t>A</t>
  </si>
  <si>
    <t>Activity</t>
  </si>
  <si>
    <t>Description</t>
  </si>
  <si>
    <t>Predecessor</t>
  </si>
  <si>
    <t>Time</t>
  </si>
  <si>
    <t>EST</t>
  </si>
  <si>
    <t>EFT</t>
  </si>
  <si>
    <t>LST</t>
  </si>
  <si>
    <t>LFT</t>
  </si>
  <si>
    <t>Slack</t>
  </si>
  <si>
    <t>B</t>
  </si>
  <si>
    <t>C</t>
  </si>
  <si>
    <t>D</t>
  </si>
  <si>
    <t>E</t>
  </si>
  <si>
    <t>F</t>
  </si>
  <si>
    <t>G</t>
  </si>
  <si>
    <t>H</t>
  </si>
  <si>
    <t>I</t>
  </si>
  <si>
    <t>J</t>
  </si>
  <si>
    <t>Details of Discussion by BOD</t>
  </si>
  <si>
    <t>Request Prototypes</t>
  </si>
  <si>
    <t>Marketing Program</t>
  </si>
  <si>
    <t>Prepare Instructions</t>
  </si>
  <si>
    <t>Design Packaging</t>
  </si>
  <si>
    <t>Approval from President</t>
  </si>
  <si>
    <t>Saleforce Training</t>
  </si>
  <si>
    <t>Develop Information Guide</t>
  </si>
  <si>
    <t>Hire to Potray Mighty Monkeys</t>
  </si>
  <si>
    <t>Manufacture POS Racks</t>
  </si>
  <si>
    <t>D,E</t>
  </si>
  <si>
    <t>D,F</t>
  </si>
  <si>
    <t>E,F</t>
  </si>
  <si>
    <t>Paths</t>
  </si>
  <si>
    <t>Duration</t>
  </si>
  <si>
    <t>A-B-D-G</t>
  </si>
  <si>
    <t>A-B-D-H</t>
  </si>
  <si>
    <t>A-B-E-G</t>
  </si>
  <si>
    <t>A-B-E-J</t>
  </si>
  <si>
    <t>A-C-F-H</t>
  </si>
  <si>
    <t>A-C-F-J</t>
  </si>
  <si>
    <t>A-C-F-I</t>
  </si>
  <si>
    <r>
      <t>D.)</t>
    </r>
    <r>
      <rPr>
        <b/>
        <sz val="7"/>
        <color theme="1"/>
        <rFont val="Times New Roman"/>
        <family val="1"/>
      </rPr>
      <t xml:space="preserve">    </t>
    </r>
    <r>
      <rPr>
        <sz val="12"/>
        <color theme="1"/>
        <rFont val="Calibri"/>
        <family val="2"/>
        <scheme val="minor"/>
      </rPr>
      <t xml:space="preserve">If Amy starts working immediately, it will take </t>
    </r>
    <r>
      <rPr>
        <b/>
        <sz val="12"/>
        <color theme="1"/>
        <rFont val="Calibri"/>
        <family val="2"/>
        <scheme val="minor"/>
      </rPr>
      <t>36 days</t>
    </r>
    <r>
      <rPr>
        <sz val="12"/>
        <color theme="1"/>
        <rFont val="Calibri"/>
        <family val="2"/>
        <scheme val="minor"/>
      </rPr>
      <t xml:space="preserve"> for her to complete this project.</t>
    </r>
  </si>
  <si>
    <r>
      <t>E.)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>Yes,</t>
    </r>
    <r>
      <rPr>
        <sz val="12"/>
        <color theme="1"/>
        <rFont val="Calibri"/>
        <family val="2"/>
        <scheme val="minor"/>
      </rPr>
      <t xml:space="preserve"> because the prototyping activity is on the critical path line. So, by creating prototypes in only 8 days instead of 10 days will reduce the total time it takes to complete the project from </t>
    </r>
    <r>
      <rPr>
        <b/>
        <sz val="12"/>
        <color theme="1"/>
        <rFont val="Calibri"/>
        <family val="2"/>
        <scheme val="minor"/>
      </rPr>
      <t>36 days to 34 days.</t>
    </r>
  </si>
  <si>
    <t>Activ.</t>
  </si>
  <si>
    <t>time</t>
  </si>
  <si>
    <t>Finish</t>
  </si>
  <si>
    <t>Legend</t>
  </si>
  <si>
    <t>c</t>
  </si>
  <si>
    <t>o</t>
  </si>
  <si>
    <t>m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</si>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</sst>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7"/>
      <color theme="1"/>
      <name val="Times New Roman"/>
      <family val="1"/>
    </font>
    <font>
      <sz val="10"/>
      <name val="Arial"/>
      <family val="2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8" fillId="0" borderId="0" applyBorder="0"/>
  </cellStyleXfs>
  <cellXfs count="2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3" fillId="0" borderId="0" xfId="0" applyFont="1" applyAlignment="1">
      <alignment horizontal="left" vertical="center" indent="5"/>
    </xf>
    <xf numFmtId="0" fontId="2" fillId="2" borderId="0" xfId="0" applyFont="1" applyFill="1" applyAlignment="1">
      <alignment horizontal="left" vertical="center" indent="2"/>
    </xf>
    <xf numFmtId="0" fontId="3" fillId="2" borderId="0" xfId="0" applyFont="1" applyFill="1" applyAlignment="1">
      <alignment vertical="center"/>
    </xf>
    <xf numFmtId="0" fontId="0" fillId="2" borderId="1" xfId="0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" fontId="5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7545F258-9E81-463F-8B79-30F12F59DC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5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271670</xdr:colOff>
      <xdr:row>6</xdr:row>
      <xdr:rowOff>1165</xdr:rowOff>
    </xdr:from>
    <xdr:to>
      <xdr:col>12</xdr:col>
      <xdr:colOff>32193</xdr:colOff>
      <xdr:row>24</xdr:row>
      <xdr:rowOff>66261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5A8D36-773A-8D0F-8EB6-1C968980A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1270" y="1114348"/>
          <a:ext cx="6466123" cy="3404643"/>
        </a:xfrm>
        <a:prstGeom prst="rect">
          <a:avLst/>
        </a:prstGeom>
      </xdr:spPr>
    </xdr:pic>
    <xdr:clientData/>
  </xdr:twoCellAnchor>
  <xdr:twoCellAnchor editAs="oneCell">
    <xdr:from>
      <xdr:col>4</xdr:col>
      <xdr:colOff>596348</xdr:colOff>
      <xdr:row>0</xdr:row>
      <xdr:rowOff>58688</xdr:rowOff>
    </xdr:from>
    <xdr:to>
      <xdr:col>10</xdr:col>
      <xdr:colOff>79513</xdr:colOff>
      <xdr:row>2</xdr:row>
      <xdr:rowOff>50880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1F50EA-B889-9296-527E-231DBC33B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4748" y="58688"/>
          <a:ext cx="3140765" cy="363253"/>
        </a:xfrm>
        <a:prstGeom prst="rect">
          <a:avLst/>
        </a:prstGeom>
      </xdr:spPr>
    </xdr:pic>
    <xdr:clientData/>
  </xdr:twoCellAnchor>
  <xdr:twoCellAnchor editAs="oneCell">
    <xdr:from>
      <xdr:col>0</xdr:col>
      <xdr:colOff>431512</xdr:colOff>
      <xdr:row>2</xdr:row>
      <xdr:rowOff>47090</xdr:rowOff>
    </xdr:from>
    <xdr:to>
      <xdr:col>2</xdr:col>
      <xdr:colOff>397566</xdr:colOff>
      <xdr:row>3</xdr:row>
      <xdr:rowOff>179739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7562D4-1C5E-CB91-CEA7-B703820B5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1512" y="418151"/>
          <a:ext cx="1185254" cy="318179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102704</xdr:colOff>
      <xdr:row>1</xdr:row>
      <xdr:rowOff>33131</xdr:rowOff>
    </xdr:from>
    <xdr:to>
      <xdr:col>2</xdr:col>
      <xdr:colOff>365760</xdr:colOff>
      <xdr:row>2</xdr:row>
      <xdr:rowOff>164819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4D90FB-9492-D4D0-2A05-B239DD859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04" y="218661"/>
          <a:ext cx="2714708" cy="317219"/>
        </a:xfrm>
        <a:prstGeom prst="rect">
          <a:avLst/>
        </a:prstGeom>
      </xdr:spPr>
    </xdr:pic>
    <xdr:clientData/>
  </xdr:twoCellAnchor>
  <xdr:twoCellAnchor editAs="oneCell">
    <xdr:from>
      <xdr:col>3</xdr:col>
      <xdr:colOff>669235</xdr:colOff>
      <xdr:row>0</xdr:row>
      <xdr:rowOff>0</xdr:rowOff>
    </xdr:from>
    <xdr:to>
      <xdr:col>7</xdr:col>
      <xdr:colOff>125896</xdr:colOff>
      <xdr:row>1</xdr:row>
      <xdr:rowOff>180965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32D630-B27A-41D3-8A75-6443A9281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69635" y="0"/>
          <a:ext cx="3273287" cy="3664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26173</xdr:rowOff>
    </xdr:from>
    <xdr:to>
      <xdr:col>2</xdr:col>
      <xdr:colOff>165463</xdr:colOff>
      <xdr:row>3</xdr:row>
      <xdr:rowOff>152251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F8360C-8FDD-1F11-3983-ABDF0DB48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1933"/>
          <a:ext cx="927463" cy="308958"/>
        </a:xfrm>
        <a:prstGeom prst="rect">
          <a:avLst/>
        </a:prstGeom>
      </xdr:spPr>
    </xdr:pic>
    <xdr:clientData/>
  </xdr:twoCellAnchor>
  <xdr:twoCellAnchor editAs="oneCell">
    <xdr:from>
      <xdr:col>3</xdr:col>
      <xdr:colOff>62948</xdr:colOff>
      <xdr:row>0</xdr:row>
      <xdr:rowOff>102042</xdr:rowOff>
    </xdr:from>
    <xdr:to>
      <xdr:col>6</xdr:col>
      <xdr:colOff>248194</xdr:colOff>
      <xdr:row>2</xdr:row>
      <xdr:rowOff>69669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65796D-0DEE-4AA2-BC98-3DE8A2E31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9897" y="102042"/>
          <a:ext cx="1748434" cy="3333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174172</xdr:rowOff>
    </xdr:from>
    <xdr:to>
      <xdr:col>8</xdr:col>
      <xdr:colOff>357051</xdr:colOff>
      <xdr:row>5</xdr:row>
      <xdr:rowOff>89194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F781E96-93D5-D8D1-AFEB-05D8014D3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22812"/>
          <a:ext cx="3875314" cy="2981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3</xdr:col>
      <xdr:colOff>343496</xdr:colOff>
      <xdr:row>17</xdr:row>
      <xdr:rowOff>145773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3D880F9-4383-C3E9-2248-99C995227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981739"/>
          <a:ext cx="3019378" cy="331304"/>
        </a:xfrm>
        <a:prstGeom prst="rect">
          <a:avLst/>
        </a:prstGeom>
      </xdr:spPr>
    </xdr:pic>
    <xdr:clientData/>
  </xdr:twoCellAnchor>
  <xdr:twoCellAnchor>
    <xdr:from>
      <xdr:col>2</xdr:col>
      <xdr:colOff>397565</xdr:colOff>
      <xdr:row>20</xdr:row>
      <xdr:rowOff>106017</xdr:rowOff>
    </xdr:from>
    <xdr:to>
      <xdr:col>3</xdr:col>
      <xdr:colOff>510209</xdr:colOff>
      <xdr:row>25</xdr:row>
      <xdr:rowOff>132522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CE07739-99B4-9C2B-31E4-B50D8549E218}"/>
            </a:ext>
          </a:extLst>
        </xdr:cNvPr>
        <xdr:cNvCxnSpPr/>
      </xdr:nvCxnSpPr>
      <xdr:spPr>
        <a:xfrm flipV="1">
          <a:off x="1159565" y="3829878"/>
          <a:ext cx="516835" cy="9541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139337</xdr:rowOff>
    </xdr:from>
    <xdr:to>
      <xdr:col>3</xdr:col>
      <xdr:colOff>516835</xdr:colOff>
      <xdr:row>29</xdr:row>
      <xdr:rowOff>139148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101F581-1F8A-D098-8435-F9EA5E4FB75D}"/>
            </a:ext>
          </a:extLst>
        </xdr:cNvPr>
        <xdr:cNvCxnSpPr/>
      </xdr:nvCxnSpPr>
      <xdr:spPr>
        <a:xfrm>
          <a:off x="1166949" y="4728754"/>
          <a:ext cx="516835" cy="7313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6627</xdr:colOff>
      <xdr:row>17</xdr:row>
      <xdr:rowOff>119269</xdr:rowOff>
    </xdr:from>
    <xdr:to>
      <xdr:col>6</xdr:col>
      <xdr:colOff>225287</xdr:colOff>
      <xdr:row>20</xdr:row>
      <xdr:rowOff>59635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D3247D2-87AD-ED39-E2FB-543E199BC364}"/>
            </a:ext>
          </a:extLst>
        </xdr:cNvPr>
        <xdr:cNvCxnSpPr/>
      </xdr:nvCxnSpPr>
      <xdr:spPr>
        <a:xfrm flipV="1">
          <a:off x="2478157" y="3286539"/>
          <a:ext cx="218660" cy="4969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13253</xdr:colOff>
      <xdr:row>20</xdr:row>
      <xdr:rowOff>53009</xdr:rowOff>
    </xdr:from>
    <xdr:to>
      <xdr:col>7</xdr:col>
      <xdr:colOff>0</xdr:colOff>
      <xdr:row>24</xdr:row>
      <xdr:rowOff>139147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E7B1846-4839-AA85-CE47-AF9E4733314F}"/>
            </a:ext>
          </a:extLst>
        </xdr:cNvPr>
        <xdr:cNvCxnSpPr/>
      </xdr:nvCxnSpPr>
      <xdr:spPr>
        <a:xfrm>
          <a:off x="2484783" y="3776870"/>
          <a:ext cx="245165" cy="8282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19879</xdr:colOff>
      <xdr:row>29</xdr:row>
      <xdr:rowOff>72887</xdr:rowOff>
    </xdr:from>
    <xdr:to>
      <xdr:col>6</xdr:col>
      <xdr:colOff>238540</xdr:colOff>
      <xdr:row>31</xdr:row>
      <xdr:rowOff>172278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9F083A1-E93B-3FF6-AD75-E50066C182A3}"/>
            </a:ext>
          </a:extLst>
        </xdr:cNvPr>
        <xdr:cNvCxnSpPr/>
      </xdr:nvCxnSpPr>
      <xdr:spPr>
        <a:xfrm>
          <a:off x="2491409" y="5466522"/>
          <a:ext cx="218661" cy="4704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435428</xdr:colOff>
      <xdr:row>16</xdr:row>
      <xdr:rowOff>106018</xdr:rowOff>
    </xdr:from>
    <xdr:to>
      <xdr:col>10</xdr:col>
      <xdr:colOff>13253</xdr:colOff>
      <xdr:row>17</xdr:row>
      <xdr:rowOff>117566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EC1B1CF-D0D5-8B83-9360-AE9209E58293}"/>
            </a:ext>
          </a:extLst>
        </xdr:cNvPr>
        <xdr:cNvCxnSpPr/>
      </xdr:nvCxnSpPr>
      <xdr:spPr>
        <a:xfrm flipV="1">
          <a:off x="3953691" y="3049515"/>
          <a:ext cx="396431" cy="1944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4355</xdr:colOff>
      <xdr:row>17</xdr:row>
      <xdr:rowOff>113212</xdr:rowOff>
    </xdr:from>
    <xdr:to>
      <xdr:col>9</xdr:col>
      <xdr:colOff>364435</xdr:colOff>
      <xdr:row>22</xdr:row>
      <xdr:rowOff>125895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CA556F0E-956A-CC2B-0E08-2A09EB0F3F1D}"/>
            </a:ext>
          </a:extLst>
        </xdr:cNvPr>
        <xdr:cNvCxnSpPr/>
      </xdr:nvCxnSpPr>
      <xdr:spPr>
        <a:xfrm>
          <a:off x="3958046" y="3239589"/>
          <a:ext cx="360080" cy="9270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13253</xdr:colOff>
      <xdr:row>17</xdr:row>
      <xdr:rowOff>6626</xdr:rowOff>
    </xdr:from>
    <xdr:to>
      <xdr:col>9</xdr:col>
      <xdr:colOff>357809</xdr:colOff>
      <xdr:row>24</xdr:row>
      <xdr:rowOff>145774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9E33839-9551-DA30-7EEE-AF26696D02EC}"/>
            </a:ext>
          </a:extLst>
        </xdr:cNvPr>
        <xdr:cNvCxnSpPr/>
      </xdr:nvCxnSpPr>
      <xdr:spPr>
        <a:xfrm flipV="1">
          <a:off x="3703983" y="3173896"/>
          <a:ext cx="344556" cy="14378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6627</xdr:colOff>
      <xdr:row>24</xdr:row>
      <xdr:rowOff>125895</xdr:rowOff>
    </xdr:from>
    <xdr:to>
      <xdr:col>9</xdr:col>
      <xdr:colOff>364435</xdr:colOff>
      <xdr:row>28</xdr:row>
      <xdr:rowOff>145774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AA6003D-A397-5854-5951-0466C3848BB6}"/>
            </a:ext>
          </a:extLst>
        </xdr:cNvPr>
        <xdr:cNvCxnSpPr/>
      </xdr:nvCxnSpPr>
      <xdr:spPr>
        <a:xfrm>
          <a:off x="3697357" y="4591878"/>
          <a:ext cx="357808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6627</xdr:colOff>
      <xdr:row>22</xdr:row>
      <xdr:rowOff>125895</xdr:rowOff>
    </xdr:from>
    <xdr:to>
      <xdr:col>9</xdr:col>
      <xdr:colOff>344557</xdr:colOff>
      <xdr:row>31</xdr:row>
      <xdr:rowOff>72887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CF1C63EA-A8AF-9420-2408-B7295D86A19F}"/>
            </a:ext>
          </a:extLst>
        </xdr:cNvPr>
        <xdr:cNvCxnSpPr/>
      </xdr:nvCxnSpPr>
      <xdr:spPr>
        <a:xfrm flipV="1">
          <a:off x="3697357" y="4220817"/>
          <a:ext cx="337930" cy="16167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431074</xdr:colOff>
      <xdr:row>31</xdr:row>
      <xdr:rowOff>87086</xdr:rowOff>
    </xdr:from>
    <xdr:to>
      <xdr:col>9</xdr:col>
      <xdr:colOff>364435</xdr:colOff>
      <xdr:row>33</xdr:row>
      <xdr:rowOff>145773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E9DA533C-D48E-509F-00B7-D4A3C140934F}"/>
            </a:ext>
          </a:extLst>
        </xdr:cNvPr>
        <xdr:cNvCxnSpPr/>
      </xdr:nvCxnSpPr>
      <xdr:spPr>
        <a:xfrm>
          <a:off x="3949337" y="5773783"/>
          <a:ext cx="368789" cy="4244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6626</xdr:colOff>
      <xdr:row>16</xdr:row>
      <xdr:rowOff>119270</xdr:rowOff>
    </xdr:from>
    <xdr:to>
      <xdr:col>13</xdr:col>
      <xdr:colOff>13252</xdr:colOff>
      <xdr:row>23</xdr:row>
      <xdr:rowOff>172278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310C91A3-9F2A-466E-BAD1-153802328AD6}"/>
            </a:ext>
          </a:extLst>
        </xdr:cNvPr>
        <xdr:cNvCxnSpPr/>
      </xdr:nvCxnSpPr>
      <xdr:spPr>
        <a:xfrm>
          <a:off x="5168348" y="3101009"/>
          <a:ext cx="616226" cy="13517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19878</xdr:colOff>
      <xdr:row>22</xdr:row>
      <xdr:rowOff>152400</xdr:rowOff>
    </xdr:from>
    <xdr:to>
      <xdr:col>12</xdr:col>
      <xdr:colOff>589721</xdr:colOff>
      <xdr:row>24</xdr:row>
      <xdr:rowOff>86139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D24AAD0-7296-464A-B995-7CF5A4A67E66}"/>
            </a:ext>
          </a:extLst>
        </xdr:cNvPr>
        <xdr:cNvCxnSpPr/>
      </xdr:nvCxnSpPr>
      <xdr:spPr>
        <a:xfrm>
          <a:off x="5181600" y="4247322"/>
          <a:ext cx="569843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172278</xdr:rowOff>
    </xdr:from>
    <xdr:to>
      <xdr:col>12</xdr:col>
      <xdr:colOff>596348</xdr:colOff>
      <xdr:row>28</xdr:row>
      <xdr:rowOff>79513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5BB509D7-6EB4-441F-B1FD-8D1F5972A89C}"/>
            </a:ext>
          </a:extLst>
        </xdr:cNvPr>
        <xdr:cNvCxnSpPr/>
      </xdr:nvCxnSpPr>
      <xdr:spPr>
        <a:xfrm flipV="1">
          <a:off x="5161722" y="4638261"/>
          <a:ext cx="596348" cy="6493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26504</xdr:colOff>
      <xdr:row>25</xdr:row>
      <xdr:rowOff>53009</xdr:rowOff>
    </xdr:from>
    <xdr:to>
      <xdr:col>13</xdr:col>
      <xdr:colOff>72887</xdr:colOff>
      <xdr:row>33</xdr:row>
      <xdr:rowOff>92765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57855120-2092-4452-9433-6577DDA814DB}"/>
            </a:ext>
          </a:extLst>
        </xdr:cNvPr>
        <xdr:cNvCxnSpPr/>
      </xdr:nvCxnSpPr>
      <xdr:spPr>
        <a:xfrm flipV="1">
          <a:off x="5188226" y="4704522"/>
          <a:ext cx="655983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712E-EE60-4618-9F5F-FC0362D53567}">
  <dimension ref="A1"/>
  <sheetViews>
    <sheetView zoomScale="115" zoomScaleNormal="115" workbookViewId="0">
      <selection activeCell="T14" sqref="T14"/>
    </sheetView>
  </sheetViews>
  <sheetFormatPr defaultColWidth="8.84375" defaultRowHeight="14.6" x14ac:dyDescent="0.4"/>
  <cols>
    <col min="1" max="16384" width="8.843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D37B-8F19-4B1F-8188-39885B2ADA9E}">
  <dimension ref="A4:I14"/>
  <sheetViews>
    <sheetView zoomScale="115" zoomScaleNormal="115" workbookViewId="0">
      <selection activeCell="I5" sqref="I5"/>
    </sheetView>
  </sheetViews>
  <sheetFormatPr defaultRowHeight="14.6" x14ac:dyDescent="0.4"/>
  <cols>
    <col min="2" max="2" width="26.84375" customWidth="1"/>
    <col min="3" max="4" width="10.84375" bestFit="1" customWidth="1"/>
    <col min="5" max="5" width="9.4609375" customWidth="1"/>
    <col min="6" max="6" width="8.07421875" bestFit="1" customWidth="1"/>
    <col min="7" max="7" width="27.07421875" bestFit="1" customWidth="1"/>
    <col min="8" max="8" width="10.84375" bestFit="1" customWidth="1"/>
  </cols>
  <sheetData>
    <row r="4" spans="1:9" x14ac:dyDescent="0.4">
      <c r="A4" s="5" t="s">
        <v>1</v>
      </c>
      <c r="B4" s="5" t="s">
        <v>2</v>
      </c>
      <c r="C4" s="5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7" t="s">
        <v>8</v>
      </c>
      <c r="I4" s="6" t="s">
        <v>9</v>
      </c>
    </row>
    <row r="5" spans="1:9" x14ac:dyDescent="0.4">
      <c r="A5" s="10" t="s">
        <v>0</v>
      </c>
      <c r="B5" s="2" t="s">
        <v>19</v>
      </c>
      <c r="C5" s="2"/>
      <c r="D5" s="8">
        <v>5</v>
      </c>
      <c r="E5" s="3">
        <f t="array" aca="1" ref="E5" ca="1">MAX(IF(ISERR(FIND($A$5:$A$14,C5)),0,$F$5:$F$14))</f>
        <v>0</v>
      </c>
      <c r="F5" s="3">
        <f t="shared" ref="F5:F14" ca="1" si="0">E5+D5</f>
        <v>5</v>
      </c>
      <c r="G5" s="3">
        <f t="shared" ref="G5:G14" ca="1" si="1">H5-D5</f>
        <v>0</v>
      </c>
      <c r="H5" s="4">
        <f t="array" aca="1" ref="H5" ca="1">MIN(IF(ISERR(FIND(A5,$C$5:$C$14)),MAX($F$5:$F$14),$G$5:$G$14))</f>
        <v>5</v>
      </c>
      <c r="I5" s="24">
        <f ca="1">H5-F5</f>
        <v>0</v>
      </c>
    </row>
    <row r="6" spans="1:9" x14ac:dyDescent="0.4">
      <c r="A6" s="10" t="s">
        <v>10</v>
      </c>
      <c r="B6" s="2" t="s">
        <v>20</v>
      </c>
      <c r="C6" s="2" t="s">
        <v>0</v>
      </c>
      <c r="D6" s="8">
        <v>10</v>
      </c>
      <c r="E6" s="3">
        <f t="array" aca="1" ref="E6" ca="1">MAX(IF(ISERR(FIND($A$5:$A$14,C6)),0,$F$5:$F$14))</f>
        <v>5</v>
      </c>
      <c r="F6" s="3">
        <f t="shared" ca="1" si="0"/>
        <v>15</v>
      </c>
      <c r="G6" s="3">
        <f t="shared" ca="1" si="1"/>
        <v>5</v>
      </c>
      <c r="H6" s="4">
        <f t="array" aca="1" ref="H6" ca="1">MIN(IF(ISERR(FIND(A6,$C$5:$C$14)),MAX($F$5:$F$14),$G$5:$G$14))</f>
        <v>15</v>
      </c>
      <c r="I6" s="9">
        <f t="shared" ref="I5:I14" ca="1" si="2">H6-F6</f>
        <v>0</v>
      </c>
    </row>
    <row r="7" spans="1:9" x14ac:dyDescent="0.4">
      <c r="A7" s="11" t="s">
        <v>11</v>
      </c>
      <c r="B7" s="2" t="s">
        <v>21</v>
      </c>
      <c r="C7" s="2" t="s">
        <v>0</v>
      </c>
      <c r="D7" s="8">
        <v>8</v>
      </c>
      <c r="E7" s="3">
        <f t="array" aca="1" ref="E7" ca="1">MAX(IF(ISERR(FIND($A$5:$A$14,C7)),0,$F$5:$F$14))</f>
        <v>5</v>
      </c>
      <c r="F7" s="3">
        <f t="shared" ca="1" si="0"/>
        <v>13</v>
      </c>
      <c r="G7" s="3">
        <f t="shared" ca="1" si="1"/>
        <v>13</v>
      </c>
      <c r="H7" s="4">
        <f t="array" aca="1" ref="H7" ca="1">MIN(IF(ISERR(FIND(A7,$C$5:$C$14)),MAX($F$5:$F$14),$G$5:$G$14))</f>
        <v>21</v>
      </c>
      <c r="I7" s="12">
        <f t="shared" ca="1" si="2"/>
        <v>8</v>
      </c>
    </row>
    <row r="8" spans="1:9" x14ac:dyDescent="0.4">
      <c r="A8" s="11" t="s">
        <v>12</v>
      </c>
      <c r="B8" s="2" t="s">
        <v>22</v>
      </c>
      <c r="C8" s="2" t="s">
        <v>10</v>
      </c>
      <c r="D8" s="8">
        <v>7</v>
      </c>
      <c r="E8" s="3">
        <f t="array" aca="1" ref="E8" ca="1">MAX(IF(ISERR(FIND($A$5:$A$14,C8)),0,$F$5:$F$14))</f>
        <v>15</v>
      </c>
      <c r="F8" s="3">
        <f t="shared" ca="1" si="0"/>
        <v>22</v>
      </c>
      <c r="G8" s="3">
        <f t="shared" ca="1" si="1"/>
        <v>21</v>
      </c>
      <c r="H8" s="4">
        <f t="array" aca="1" ref="H8" ca="1">MIN(IF(ISERR(FIND(A8,$C$5:$C$14)),MAX($F$5:$F$14),$G$5:$G$14))</f>
        <v>28</v>
      </c>
      <c r="I8" s="12">
        <f t="shared" ca="1" si="2"/>
        <v>6</v>
      </c>
    </row>
    <row r="9" spans="1:9" x14ac:dyDescent="0.4">
      <c r="A9" s="10" t="s">
        <v>13</v>
      </c>
      <c r="B9" s="2" t="s">
        <v>23</v>
      </c>
      <c r="C9" s="2" t="s">
        <v>10</v>
      </c>
      <c r="D9" s="8">
        <v>9</v>
      </c>
      <c r="E9" s="3">
        <v>15</v>
      </c>
      <c r="F9" s="3">
        <f t="shared" si="0"/>
        <v>24</v>
      </c>
      <c r="G9" s="3">
        <f t="shared" ca="1" si="1"/>
        <v>15</v>
      </c>
      <c r="H9" s="4">
        <f t="array" aca="1" ref="H9" ca="1">MIN(IF(ISERR(FIND(A9,$C$5:$C$14)),MAX($F$5:$F$14),$G$5:$G$14))</f>
        <v>24</v>
      </c>
      <c r="I9" s="9">
        <f t="shared" ca="1" si="2"/>
        <v>0</v>
      </c>
    </row>
    <row r="10" spans="1:9" x14ac:dyDescent="0.4">
      <c r="A10" s="11" t="s">
        <v>14</v>
      </c>
      <c r="B10" s="2" t="s">
        <v>24</v>
      </c>
      <c r="C10" s="2" t="s">
        <v>11</v>
      </c>
      <c r="D10" s="8">
        <v>3</v>
      </c>
      <c r="E10" s="3">
        <f t="array" aca="1" ref="E10" ca="1">MAX(IF(ISERR(FIND($A$5:$A$14,C10)),0,$F$5:$F$14))</f>
        <v>13</v>
      </c>
      <c r="F10" s="3">
        <f t="shared" ca="1" si="0"/>
        <v>16</v>
      </c>
      <c r="G10" s="3">
        <f t="shared" ca="1" si="1"/>
        <v>21</v>
      </c>
      <c r="H10" s="4">
        <f t="array" aca="1" ref="H10" ca="1">MIN(IF(ISERR(FIND(A10,$C$5:$C$14)),MAX($F$5:$F$14),$G$5:$G$14))</f>
        <v>24</v>
      </c>
      <c r="I10" s="12">
        <f t="shared" ca="1" si="2"/>
        <v>8</v>
      </c>
    </row>
    <row r="11" spans="1:9" x14ac:dyDescent="0.4">
      <c r="A11" s="11" t="s">
        <v>15</v>
      </c>
      <c r="B11" s="2" t="s">
        <v>25</v>
      </c>
      <c r="C11" s="2" t="s">
        <v>29</v>
      </c>
      <c r="D11" s="8">
        <v>2</v>
      </c>
      <c r="E11" s="3">
        <f t="array" aca="1" ref="E11" ca="1">MAX(IF(ISERR(FIND($A$5:$A$14,C11)),0,$F$5:$F$14))</f>
        <v>24</v>
      </c>
      <c r="F11" s="3">
        <f t="shared" ca="1" si="0"/>
        <v>26</v>
      </c>
      <c r="G11" s="3">
        <f t="shared" ca="1" si="1"/>
        <v>34</v>
      </c>
      <c r="H11" s="4">
        <f t="array" aca="1" ref="H11" ca="1">MIN(IF(ISERR(FIND(A11,$C$5:$C$14)),MAX($F$5:$F$14),$G$5:$G$14))</f>
        <v>36</v>
      </c>
      <c r="I11" s="12">
        <f t="shared" ca="1" si="2"/>
        <v>10</v>
      </c>
    </row>
    <row r="12" spans="1:9" x14ac:dyDescent="0.4">
      <c r="A12" s="11" t="s">
        <v>16</v>
      </c>
      <c r="B12" s="2" t="s">
        <v>26</v>
      </c>
      <c r="C12" s="2" t="s">
        <v>30</v>
      </c>
      <c r="D12" s="8">
        <v>8</v>
      </c>
      <c r="E12" s="3">
        <f t="array" aca="1" ref="E12" ca="1">MAX(IF(ISERR(FIND($A$5:$A$14,C12)),0,$F$5:$F$14))</f>
        <v>22</v>
      </c>
      <c r="F12" s="3">
        <f t="shared" ca="1" si="0"/>
        <v>30</v>
      </c>
      <c r="G12" s="3">
        <f t="shared" ca="1" si="1"/>
        <v>28</v>
      </c>
      <c r="H12" s="4">
        <f t="array" aca="1" ref="H12" ca="1">MIN(IF(ISERR(FIND(A12,$C$5:$C$14)),MAX($F$5:$F$14),$G$5:$G$14))</f>
        <v>36</v>
      </c>
      <c r="I12" s="12">
        <f t="shared" ca="1" si="2"/>
        <v>6</v>
      </c>
    </row>
    <row r="13" spans="1:9" x14ac:dyDescent="0.4">
      <c r="A13" s="11" t="s">
        <v>17</v>
      </c>
      <c r="B13" s="2" t="s">
        <v>27</v>
      </c>
      <c r="C13" s="2" t="s">
        <v>14</v>
      </c>
      <c r="D13" s="8">
        <v>8</v>
      </c>
      <c r="E13" s="3">
        <f t="array" aca="1" ref="E13" ca="1">MAX(IF(ISERR(FIND($A$5:$A$14,C13)),0,$F$5:$F$14))</f>
        <v>16</v>
      </c>
      <c r="F13" s="3">
        <f t="shared" ca="1" si="0"/>
        <v>24</v>
      </c>
      <c r="G13" s="3">
        <f t="shared" ca="1" si="1"/>
        <v>28</v>
      </c>
      <c r="H13" s="4">
        <f t="array" aca="1" ref="H13" ca="1">MIN(IF(ISERR(FIND(A13,$C$5:$C$14)),MAX($F$5:$F$14),$G$5:$G$14))</f>
        <v>36</v>
      </c>
      <c r="I13" s="12">
        <f t="shared" ca="1" si="2"/>
        <v>12</v>
      </c>
    </row>
    <row r="14" spans="1:9" x14ac:dyDescent="0.4">
      <c r="A14" s="10" t="s">
        <v>18</v>
      </c>
      <c r="B14" s="2" t="s">
        <v>28</v>
      </c>
      <c r="C14" s="2" t="s">
        <v>31</v>
      </c>
      <c r="D14" s="8">
        <v>12</v>
      </c>
      <c r="E14" s="3">
        <f t="array" aca="1" ref="E14" ca="1">MAX(IF(ISERR(FIND($A$5:$A$14,C14)),0,$F$5:$F$14))</f>
        <v>24</v>
      </c>
      <c r="F14" s="3">
        <f t="shared" ca="1" si="0"/>
        <v>36</v>
      </c>
      <c r="G14" s="4">
        <f t="shared" ca="1" si="1"/>
        <v>24</v>
      </c>
      <c r="H14" s="4">
        <f t="array" aca="1" ref="H14" ca="1">MIN(IF(ISERR(FIND(A14,$C$5:$C$14)),MAX($F$5:$F$14),$G$5:$G$14))</f>
        <v>36</v>
      </c>
      <c r="I14" s="9">
        <f t="shared" ca="1" si="2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2962-330B-4428-A278-73F9BE960DFB}">
  <dimension ref="A5:P35"/>
  <sheetViews>
    <sheetView zoomScaleNormal="100" workbookViewId="0">
      <selection activeCell="K18" sqref="K18"/>
    </sheetView>
  </sheetViews>
  <sheetFormatPr defaultColWidth="8.84375" defaultRowHeight="14.6" x14ac:dyDescent="0.4"/>
  <cols>
    <col min="1" max="1" width="4.53515625" style="1" customWidth="1"/>
    <col min="2" max="2" width="6.53515625" style="1" customWidth="1"/>
    <col min="3" max="3" width="5.84375" style="1" customWidth="1"/>
    <col min="4" max="4" width="7.69140625" style="1" bestFit="1" customWidth="1"/>
    <col min="5" max="5" width="8.3046875" style="1" bestFit="1" customWidth="1"/>
    <col min="6" max="6" width="6.765625" style="1" customWidth="1"/>
    <col min="7" max="7" width="3.765625" style="1" customWidth="1"/>
    <col min="8" max="8" width="7.69140625" style="1" customWidth="1"/>
    <col min="9" max="9" width="6.3046875" style="1" customWidth="1"/>
    <col min="10" max="10" width="5.53515625" style="1" customWidth="1"/>
    <col min="11" max="11" width="7" style="1" customWidth="1"/>
    <col min="12" max="16384" width="8.84375" style="1"/>
  </cols>
  <sheetData>
    <row r="5" spans="1:12" ht="15.9" x14ac:dyDescent="0.45">
      <c r="A5" s="13"/>
    </row>
    <row r="7" spans="1:12" x14ac:dyDescent="0.4">
      <c r="D7" s="16" t="s">
        <v>32</v>
      </c>
      <c r="E7" s="16" t="s">
        <v>33</v>
      </c>
    </row>
    <row r="8" spans="1:12" x14ac:dyDescent="0.4">
      <c r="D8" s="14" t="s">
        <v>34</v>
      </c>
      <c r="E8" s="14">
        <v>24</v>
      </c>
    </row>
    <row r="9" spans="1:12" x14ac:dyDescent="0.4">
      <c r="D9" s="14" t="s">
        <v>35</v>
      </c>
      <c r="E9" s="14">
        <v>30</v>
      </c>
    </row>
    <row r="10" spans="1:12" x14ac:dyDescent="0.4">
      <c r="D10" s="14" t="s">
        <v>36</v>
      </c>
      <c r="E10" s="14">
        <v>26</v>
      </c>
    </row>
    <row r="11" spans="1:12" x14ac:dyDescent="0.4">
      <c r="D11" s="15" t="s">
        <v>37</v>
      </c>
      <c r="E11" s="15">
        <v>36</v>
      </c>
    </row>
    <row r="12" spans="1:12" x14ac:dyDescent="0.4">
      <c r="D12" s="14" t="s">
        <v>38</v>
      </c>
      <c r="E12" s="14">
        <v>24</v>
      </c>
    </row>
    <row r="13" spans="1:12" x14ac:dyDescent="0.4">
      <c r="D13" s="14" t="s">
        <v>39</v>
      </c>
      <c r="E13" s="14">
        <v>28</v>
      </c>
    </row>
    <row r="14" spans="1:12" x14ac:dyDescent="0.4">
      <c r="D14" s="14" t="s">
        <v>40</v>
      </c>
      <c r="E14" s="14">
        <v>24</v>
      </c>
    </row>
    <row r="16" spans="1:12" x14ac:dyDescent="0.4">
      <c r="K16" s="20">
        <f>MAX(I17,I24)</f>
        <v>24</v>
      </c>
      <c r="L16" s="20">
        <f>+K16+L17</f>
        <v>26</v>
      </c>
    </row>
    <row r="17" spans="2:16" x14ac:dyDescent="0.4">
      <c r="H17" s="20">
        <f>F20</f>
        <v>15</v>
      </c>
      <c r="I17" s="20">
        <f>+H17+I18</f>
        <v>22</v>
      </c>
      <c r="K17" s="21" t="s">
        <v>15</v>
      </c>
      <c r="L17" s="20">
        <v>2</v>
      </c>
      <c r="O17" s="22" t="s">
        <v>46</v>
      </c>
      <c r="P17" s="23"/>
    </row>
    <row r="18" spans="2:16" x14ac:dyDescent="0.4">
      <c r="H18" s="21" t="s">
        <v>12</v>
      </c>
      <c r="I18" s="20">
        <v>7</v>
      </c>
      <c r="K18" s="20">
        <f>L18-L17</f>
        <v>34</v>
      </c>
      <c r="L18" s="20">
        <v>36</v>
      </c>
      <c r="O18" s="20" t="s">
        <v>5</v>
      </c>
      <c r="P18" s="20" t="s">
        <v>6</v>
      </c>
    </row>
    <row r="19" spans="2:16" x14ac:dyDescent="0.4">
      <c r="H19" s="20">
        <f>I19-I18</f>
        <v>21</v>
      </c>
      <c r="I19" s="20">
        <f>MIN(K18,K24)</f>
        <v>28</v>
      </c>
      <c r="O19" s="21" t="s">
        <v>43</v>
      </c>
      <c r="P19" s="20" t="s">
        <v>44</v>
      </c>
    </row>
    <row r="20" spans="2:16" x14ac:dyDescent="0.4">
      <c r="E20" s="20">
        <f>C25</f>
        <v>5</v>
      </c>
      <c r="F20" s="20">
        <f>+E20+F21</f>
        <v>15</v>
      </c>
      <c r="O20" s="20" t="s">
        <v>7</v>
      </c>
      <c r="P20" s="20" t="s">
        <v>8</v>
      </c>
    </row>
    <row r="21" spans="2:16" x14ac:dyDescent="0.4">
      <c r="E21" s="21" t="s">
        <v>10</v>
      </c>
      <c r="F21" s="20">
        <v>10</v>
      </c>
    </row>
    <row r="22" spans="2:16" x14ac:dyDescent="0.4">
      <c r="E22" s="20">
        <f>F22-F21</f>
        <v>5</v>
      </c>
      <c r="F22" s="20">
        <f>MIN(H19,H26)</f>
        <v>15</v>
      </c>
      <c r="K22" s="20">
        <f>MAX(I17,I31)</f>
        <v>22</v>
      </c>
      <c r="L22" s="20">
        <f>+K22+L23</f>
        <v>30</v>
      </c>
    </row>
    <row r="23" spans="2:16" x14ac:dyDescent="0.4">
      <c r="K23" s="21" t="s">
        <v>16</v>
      </c>
      <c r="L23" s="20">
        <v>8</v>
      </c>
    </row>
    <row r="24" spans="2:16" x14ac:dyDescent="0.4">
      <c r="H24" s="20">
        <f>F20</f>
        <v>15</v>
      </c>
      <c r="I24" s="20">
        <f>+H24+I25</f>
        <v>24</v>
      </c>
      <c r="K24" s="20">
        <f>L24-L23</f>
        <v>28</v>
      </c>
      <c r="L24" s="20">
        <v>36</v>
      </c>
    </row>
    <row r="25" spans="2:16" x14ac:dyDescent="0.4">
      <c r="B25" s="20">
        <v>0</v>
      </c>
      <c r="C25" s="20">
        <f>+B25+C26</f>
        <v>5</v>
      </c>
      <c r="H25" s="21" t="s">
        <v>13</v>
      </c>
      <c r="I25" s="20">
        <v>9</v>
      </c>
      <c r="N25" s="14" t="s">
        <v>45</v>
      </c>
    </row>
    <row r="26" spans="2:16" x14ac:dyDescent="0.4">
      <c r="B26" s="21" t="s">
        <v>0</v>
      </c>
      <c r="C26" s="20">
        <v>5</v>
      </c>
      <c r="H26" s="20">
        <f>I26-I25</f>
        <v>15</v>
      </c>
      <c r="I26" s="20">
        <f>MIN(K18,K30)</f>
        <v>24</v>
      </c>
    </row>
    <row r="27" spans="2:16" x14ac:dyDescent="0.4">
      <c r="B27" s="20">
        <f>C27-C26</f>
        <v>0</v>
      </c>
      <c r="C27" s="20">
        <f>E22</f>
        <v>5</v>
      </c>
    </row>
    <row r="28" spans="2:16" x14ac:dyDescent="0.4">
      <c r="K28" s="20">
        <f>MAX(I31,I24)</f>
        <v>24</v>
      </c>
      <c r="L28" s="20">
        <f>+K28+L29</f>
        <v>36</v>
      </c>
    </row>
    <row r="29" spans="2:16" x14ac:dyDescent="0.4">
      <c r="E29" s="20">
        <f>C25</f>
        <v>5</v>
      </c>
      <c r="F29" s="20">
        <f>+E29+F30</f>
        <v>13</v>
      </c>
      <c r="K29" s="21" t="s">
        <v>18</v>
      </c>
      <c r="L29" s="20">
        <v>12</v>
      </c>
    </row>
    <row r="30" spans="2:16" x14ac:dyDescent="0.4">
      <c r="E30" s="21" t="s">
        <v>11</v>
      </c>
      <c r="F30" s="20">
        <v>8</v>
      </c>
      <c r="K30" s="20">
        <v>24</v>
      </c>
      <c r="L30" s="20">
        <v>36</v>
      </c>
    </row>
    <row r="31" spans="2:16" x14ac:dyDescent="0.4">
      <c r="E31" s="20">
        <f>F31-F30</f>
        <v>13</v>
      </c>
      <c r="F31" s="20">
        <f>H33</f>
        <v>21</v>
      </c>
      <c r="H31" s="20">
        <f>F29</f>
        <v>13</v>
      </c>
      <c r="I31" s="20">
        <f>+H31+I32</f>
        <v>16</v>
      </c>
    </row>
    <row r="32" spans="2:16" x14ac:dyDescent="0.4">
      <c r="H32" s="21" t="s">
        <v>14</v>
      </c>
      <c r="I32" s="20">
        <v>3</v>
      </c>
    </row>
    <row r="33" spans="8:12" x14ac:dyDescent="0.4">
      <c r="H33" s="20">
        <f>I33-I32</f>
        <v>21</v>
      </c>
      <c r="I33" s="20">
        <f>MIN(K30,K24)</f>
        <v>24</v>
      </c>
      <c r="K33" s="20">
        <f>I31</f>
        <v>16</v>
      </c>
      <c r="L33" s="20">
        <f>+K33+L34</f>
        <v>24</v>
      </c>
    </row>
    <row r="34" spans="8:12" x14ac:dyDescent="0.4">
      <c r="K34" s="21" t="s">
        <v>17</v>
      </c>
      <c r="L34" s="20">
        <v>8</v>
      </c>
    </row>
    <row r="35" spans="8:12" x14ac:dyDescent="0.4">
      <c r="K35" s="20">
        <f>L35-L34</f>
        <v>28</v>
      </c>
      <c r="L35" s="20">
        <v>36</v>
      </c>
    </row>
  </sheetData>
  <mergeCells count="1">
    <mergeCell ref="O17:P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3570-DEB8-4B14-8C55-4AE7F56F0C9F}">
  <dimension ref="A4:V24"/>
  <sheetViews>
    <sheetView tabSelected="1" workbookViewId="0">
      <selection activeCell="V19" sqref="V19"/>
    </sheetView>
  </sheetViews>
  <sheetFormatPr defaultColWidth="8.84375" defaultRowHeight="14.6" x14ac:dyDescent="0.4"/>
  <cols>
    <col min="1" max="16384" width="8.84375" style="1"/>
  </cols>
  <sheetData>
    <row r="4" spans="1:1" ht="15.9" x14ac:dyDescent="0.4">
      <c r="A4" s="18" t="s">
        <v>41</v>
      </c>
    </row>
    <row r="5" spans="1:1" ht="15.9" x14ac:dyDescent="0.4">
      <c r="A5" s="19"/>
    </row>
    <row r="6" spans="1:1" ht="15.9" x14ac:dyDescent="0.4">
      <c r="A6" s="18" t="s">
        <v>42</v>
      </c>
    </row>
    <row r="7" spans="1:1" ht="15.9" x14ac:dyDescent="0.4">
      <c r="A7" s="17"/>
    </row>
    <row r="18" spans="11:22" x14ac:dyDescent="0.4">
      <c r="S18" s="1" t="s">
        <v>48</v>
      </c>
      <c r="T18" s="1" t="s">
        <v>49</v>
      </c>
      <c r="U18" s="1" t="s">
        <v>47</v>
      </c>
    </row>
    <row r="19" spans="11:22" x14ac:dyDescent="0.4">
      <c r="S19" s="1">
        <v>2</v>
      </c>
      <c r="T19" s="1">
        <v>3</v>
      </c>
      <c r="U19" s="1">
        <v>5</v>
      </c>
      <c r="V19" s="1" t="s">
        <v>50</v>
      </c>
    </row>
    <row r="20" spans="11:22" x14ac:dyDescent="0.4">
      <c r="K20" s="1">
        <v>1</v>
      </c>
      <c r="L20" s="1">
        <v>1000</v>
      </c>
      <c r="N20" s="1" cm="1">
        <f t="array" ref="N20">SUM(K20:K24*L20:L24)</f>
        <v>10750</v>
      </c>
      <c r="S20" s="1">
        <v>3</v>
      </c>
      <c r="T20" s="1">
        <v>4</v>
      </c>
      <c r="U20" s="1">
        <v>6</v>
      </c>
    </row>
    <row r="21" spans="11:22" x14ac:dyDescent="0.4">
      <c r="K21" s="1">
        <v>3</v>
      </c>
      <c r="L21" s="1">
        <v>500</v>
      </c>
      <c r="N21" s="1" cm="1">
        <f t="array" ref="N21">SUM(IF(K20:K24&gt;4,L20:L24))</f>
        <v>750</v>
      </c>
    </row>
    <row r="22" spans="11:22" x14ac:dyDescent="0.4">
      <c r="K22" s="1">
        <v>5</v>
      </c>
      <c r="L22" s="1">
        <v>250</v>
      </c>
      <c r="N22" s="1" cm="1">
        <f t="array" ref="N22">SUM(IF(K20:K24&gt;5,1))</f>
        <v>1</v>
      </c>
    </row>
    <row r="23" spans="11:22" x14ac:dyDescent="0.4">
      <c r="K23" s="1">
        <v>4</v>
      </c>
      <c r="L23" s="1">
        <v>750</v>
      </c>
      <c r="N23" s="1" cm="1">
        <f t="array" ref="N23">SUM((K20:K24-L20:L24))</f>
        <v>-2979</v>
      </c>
    </row>
    <row r="24" spans="11:22" x14ac:dyDescent="0.4">
      <c r="K24" s="1">
        <v>8</v>
      </c>
      <c r="L24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AON_Network _15-3</vt:lpstr>
      <vt:lpstr>Summarising All_Activities_15-3</vt:lpstr>
      <vt:lpstr>Critical_Path_15-3</vt:lpstr>
      <vt:lpstr>D &amp; E Questions_15-3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Reddy Padicherla</dc:creator>
  <cp:lastModifiedBy>Nithin Reddy Padicherla</cp:lastModifiedBy>
  <dcterms:created xsi:type="dcterms:W3CDTF">2015-06-05T18:17:20Z</dcterms:created>
  <dcterms:modified xsi:type="dcterms:W3CDTF">2022-07-19T15:27:32Z</dcterms:modified>
</cp:coreProperties>
</file>