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KL 12\IS\"/>
    </mc:Choice>
  </mc:AlternateContent>
  <xr:revisionPtr revIDLastSave="0" documentId="13_ncr:1_{217CCB8F-D01D-4A0A-A6BE-A3BF42B1BE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E10" i="3"/>
  <c r="E9" i="3"/>
  <c r="E8" i="3"/>
  <c r="E7" i="3"/>
  <c r="E5" i="3"/>
  <c r="E4" i="3"/>
  <c r="E3" i="3"/>
  <c r="E2" i="3"/>
  <c r="E11" i="3"/>
  <c r="E12" i="3"/>
  <c r="E14" i="3"/>
  <c r="E15" i="3"/>
  <c r="E16" i="3"/>
  <c r="E17" i="3"/>
  <c r="D1" i="2"/>
  <c r="D2" i="2"/>
  <c r="D3" i="2"/>
  <c r="D4" i="2"/>
  <c r="D5" i="2"/>
  <c r="D7" i="2"/>
  <c r="D8" i="2"/>
  <c r="D9" i="2"/>
  <c r="D10" i="2"/>
  <c r="D11" i="2"/>
  <c r="D12" i="2"/>
  <c r="D14" i="2"/>
  <c r="D15" i="2"/>
  <c r="D16" i="2"/>
  <c r="D17" i="2"/>
  <c r="G6" i="1"/>
  <c r="G1" i="1"/>
  <c r="G3" i="1" s="1"/>
  <c r="G5" i="1" s="1"/>
  <c r="G7" i="1" s="1"/>
  <c r="G9" i="1" s="1"/>
  <c r="G11" i="1" s="1"/>
  <c r="G14" i="1" s="1"/>
  <c r="G16" i="1" s="1"/>
  <c r="G18" i="1" s="1"/>
  <c r="F17" i="1"/>
  <c r="F15" i="1"/>
  <c r="F12" i="1"/>
  <c r="F10" i="1"/>
  <c r="F8" i="1"/>
  <c r="F4" i="1"/>
  <c r="F2" i="1"/>
  <c r="G8" i="1" l="1"/>
  <c r="G17" i="1"/>
  <c r="G2" i="1"/>
  <c r="G10" i="1"/>
  <c r="G4" i="1"/>
  <c r="G12" i="1"/>
  <c r="G15" i="1"/>
</calcChain>
</file>

<file path=xl/sharedStrings.xml><?xml version="1.0" encoding="utf-8"?>
<sst xmlns="http://schemas.openxmlformats.org/spreadsheetml/2006/main" count="123" uniqueCount="37">
  <si>
    <t>Listeneinkaufspreis</t>
  </si>
  <si>
    <t>Bezugskosten</t>
  </si>
  <si>
    <t>Mengenrabatt</t>
  </si>
  <si>
    <t>Liefer-Skonto</t>
  </si>
  <si>
    <t>Kundenskonto</t>
  </si>
  <si>
    <t>Kundenrabatt</t>
  </si>
  <si>
    <t>Gewinnzuschlagsatz</t>
  </si>
  <si>
    <t>Handlungskostenzuschlagsatz</t>
  </si>
  <si>
    <t>Umsatzsteuer</t>
  </si>
  <si>
    <t>Rabatt des Lieferanten</t>
  </si>
  <si>
    <t>-</t>
  </si>
  <si>
    <t>=</t>
  </si>
  <si>
    <t>Zieleinkaufspreis</t>
  </si>
  <si>
    <t>Lieferskonto</t>
  </si>
  <si>
    <t>Bareinkaufspreis</t>
  </si>
  <si>
    <t>+</t>
  </si>
  <si>
    <t>Einstandspreis</t>
  </si>
  <si>
    <t>Handlungskosten</t>
  </si>
  <si>
    <t>Selbstkostenpreis</t>
  </si>
  <si>
    <t>Gewinn</t>
  </si>
  <si>
    <t>Barverkaufspreis</t>
  </si>
  <si>
    <t>Vertriebsprovision</t>
  </si>
  <si>
    <t>Zielverkaufspreis</t>
  </si>
  <si>
    <t>Listenverkaufspreis</t>
  </si>
  <si>
    <t>Bruttoverkaufspreis</t>
  </si>
  <si>
    <t>(Netto-) Listenverkaufspreis</t>
  </si>
  <si>
    <t>"100% für Zieleinkaufspreis"</t>
  </si>
  <si>
    <t>"97% vom Listeneinkaufspreis aber 100% für Bareinkaufspreis"</t>
  </si>
  <si>
    <t>"98% vom Zieleinkaufspreis"</t>
  </si>
  <si>
    <t>"Pauschale pro Fahrrad"</t>
  </si>
  <si>
    <t>"100% für Selbstkostenpreis"</t>
  </si>
  <si>
    <t>"113,25% vom Einstandspreis aber 100% für Barverkaufspreis"</t>
  </si>
  <si>
    <t>"125% vom Selbstkostenpreis aber 98% für Zielverkaufspreis (da auf den der Rabatt gegeben wird)"</t>
  </si>
  <si>
    <t>"100% vom Barverkaufspreis aber 97% für Listenverkaufspreis bzw. Nettoverkaufspreis"</t>
  </si>
  <si>
    <t>"100% vom Zielverkaufspreis aber 100% für Bruttoverkaufspreis"</t>
  </si>
  <si>
    <t>"119% vom Listenverkaufspreis"</t>
  </si>
  <si>
    <t>Brutto-Verkaufspreis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</si>
</sst>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vertical="center" wrapText="1"/>
    </xf>
    <xf numFmtId="8" fontId="2" fillId="0" borderId="2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8" fontId="2" fillId="0" borderId="4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5" xfId="0" applyFont="1" applyBorder="1"/>
    <xf numFmtId="0" fontId="0" fillId="0" borderId="5" xfId="0" applyBorder="1"/>
    <xf numFmtId="10" fontId="0" fillId="0" borderId="5" xfId="0" applyNumberFormat="1" applyBorder="1"/>
    <xf numFmtId="0" fontId="0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8" fontId="1" fillId="0" borderId="8" xfId="0" applyNumberFormat="1" applyFont="1" applyBorder="1"/>
    <xf numFmtId="0" fontId="4" fillId="0" borderId="9" xfId="0" applyFont="1" applyBorder="1" applyAlignment="1">
      <alignment horizontal="center"/>
    </xf>
    <xf numFmtId="8" fontId="0" fillId="0" borderId="10" xfId="0" applyNumberFormat="1" applyFont="1" applyBorder="1"/>
    <xf numFmtId="0" fontId="1" fillId="0" borderId="9" xfId="0" applyFont="1" applyBorder="1" applyAlignment="1">
      <alignment horizontal="center"/>
    </xf>
    <xf numFmtId="8" fontId="1" fillId="0" borderId="10" xfId="0" applyNumberFormat="1" applyFont="1" applyBorder="1"/>
    <xf numFmtId="0" fontId="3" fillId="0" borderId="9" xfId="0" applyFont="1" applyBorder="1" applyAlignment="1">
      <alignment horizontal="center"/>
    </xf>
    <xf numFmtId="0" fontId="0" fillId="0" borderId="0" xfId="0" applyBorder="1"/>
    <xf numFmtId="8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8" fontId="1" fillId="0" borderId="13" xfId="0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8" fontId="2" fillId="0" borderId="4" xfId="0" applyNumberFormat="1" applyFont="1" applyBorder="1" applyAlignment="1">
      <alignment horizontal="right" vertical="center" wrapText="1"/>
    </xf>
    <xf numFmtId="8" fontId="6" fillId="0" borderId="4" xfId="0" applyNumberFormat="1" applyFont="1" applyBorder="1" applyAlignment="1">
      <alignment horizontal="right" vertical="center" wrapText="1"/>
    </xf>
    <xf numFmtId="8" fontId="6" fillId="0" borderId="4" xfId="0" applyNumberFormat="1" applyFont="1" applyBorder="1" applyAlignment="1">
      <alignment vertical="center" wrapText="1"/>
    </xf>
    <xf numFmtId="8" fontId="6" fillId="0" borderId="2" xfId="0" applyNumberFormat="1" applyFont="1" applyBorder="1" applyAlignment="1">
      <alignment vertical="center" wrapText="1"/>
    </xf>
    <xf numFmtId="8" fontId="9" fillId="0" borderId="2" xfId="0" applyNumberFormat="1" applyFont="1" applyBorder="1" applyAlignment="1">
      <alignment horizontal="right" vertical="center" wrapText="1"/>
    </xf>
    <xf numFmtId="8" fontId="10" fillId="0" borderId="4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8" fontId="9" fillId="0" borderId="4" xfId="0" applyNumberFormat="1" applyFont="1" applyBorder="1" applyAlignment="1">
      <alignment horizontal="right" vertical="center" wrapText="1"/>
    </xf>
    <xf numFmtId="8" fontId="10" fillId="0" borderId="4" xfId="0" applyNumberFormat="1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416719</xdr:colOff>
      <xdr:row>0</xdr:row>
      <xdr:rowOff>5953</xdr:rowOff>
    </xdr:from>
    <xdr:to>
      <xdr:col>2</xdr:col>
      <xdr:colOff>434578</xdr:colOff>
      <xdr:row>18</xdr:row>
      <xdr:rowOff>17860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E66F3C3E-2F22-44FC-BCD3-C2D269A47790}"/>
            </a:ext>
          </a:extLst>
        </xdr:cNvPr>
        <xdr:cNvCxnSpPr/>
      </xdr:nvCxnSpPr>
      <xdr:spPr>
        <a:xfrm flipH="1">
          <a:off x="3137297" y="5953"/>
          <a:ext cx="17859" cy="3548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0</xdr:row>
      <xdr:rowOff>57150</xdr:rowOff>
    </xdr:from>
    <xdr:to>
      <xdr:col>4</xdr:col>
      <xdr:colOff>104776</xdr:colOff>
      <xdr:row>18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2C13EB5-81FB-405B-B25C-753C5DD637EC}"/>
            </a:ext>
          </a:extLst>
        </xdr:cNvPr>
        <xdr:cNvSpPr>
          <a:spLocks noChangeShapeType="1"/>
        </xdr:cNvSpPr>
      </xdr:nvSpPr>
      <xdr:spPr bwMode="auto">
        <a:xfrm>
          <a:off x="4124326" y="57150"/>
          <a:ext cx="19050" cy="355282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10</xdr:row>
      <xdr:rowOff>47625</xdr:rowOff>
    </xdr:from>
    <xdr:to>
      <xdr:col>0</xdr:col>
      <xdr:colOff>104774</xdr:colOff>
      <xdr:row>18</xdr:row>
      <xdr:rowOff>9525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CC11E379-3DAD-4FDC-B816-35866DEE2A16}"/>
            </a:ext>
          </a:extLst>
        </xdr:cNvPr>
        <xdr:cNvSpPr>
          <a:spLocks noChangeShapeType="1"/>
        </xdr:cNvSpPr>
      </xdr:nvSpPr>
      <xdr:spPr bwMode="auto">
        <a:xfrm>
          <a:off x="95249" y="3876675"/>
          <a:ext cx="9525" cy="3390900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85724</xdr:colOff>
      <xdr:row>0</xdr:row>
      <xdr:rowOff>9524</xdr:rowOff>
    </xdr:from>
    <xdr:to>
      <xdr:col>0</xdr:col>
      <xdr:colOff>95249</xdr:colOff>
      <xdr:row>7</xdr:row>
      <xdr:rowOff>371474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8145923F-B916-4BD5-9CA3-6448458D42C7}"/>
            </a:ext>
          </a:extLst>
        </xdr:cNvPr>
        <xdr:cNvSpPr>
          <a:spLocks noChangeShapeType="1"/>
        </xdr:cNvSpPr>
      </xdr:nvSpPr>
      <xdr:spPr bwMode="auto">
        <a:xfrm flipH="1" flipV="1">
          <a:off x="85724" y="9524"/>
          <a:ext cx="9525" cy="3228975"/>
        </a:xfrm>
        <a:prstGeom prst="line">
          <a:avLst/>
        </a:prstGeom>
        <a:noFill/>
        <a:ln w="38100">
          <a:solidFill>
            <a:srgbClr val="FF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F28" sqref="F28"/>
    </sheetView>
  </sheetViews>
  <sheetFormatPr baseColWidth="10" defaultColWidth="9.140625" defaultRowHeight="15" x14ac:dyDescent="0.25"/>
  <cols>
    <col min="1" max="1" width="31.7109375" customWidth="1"/>
    <col min="4" max="4" width="2.140625" style="6" customWidth="1"/>
    <col min="5" max="5" width="26.42578125" bestFit="1" customWidth="1"/>
    <col min="6" max="6" width="26.42578125" customWidth="1"/>
    <col min="8" max="8" width="89.5703125" style="7" bestFit="1" customWidth="1"/>
  </cols>
  <sheetData>
    <row r="1" spans="1:8" ht="15.75" thickBot="1" x14ac:dyDescent="0.3">
      <c r="A1" s="1" t="s">
        <v>0</v>
      </c>
      <c r="B1" s="2">
        <v>262.14999999999998</v>
      </c>
      <c r="D1" s="12"/>
      <c r="E1" s="13" t="s">
        <v>0</v>
      </c>
      <c r="F1" s="13"/>
      <c r="G1" s="14">
        <f>B1</f>
        <v>262.14999999999998</v>
      </c>
      <c r="H1" s="7" t="s">
        <v>26</v>
      </c>
    </row>
    <row r="2" spans="1:8" ht="15.75" thickBot="1" x14ac:dyDescent="0.3">
      <c r="A2" s="3" t="s">
        <v>1</v>
      </c>
      <c r="B2" s="4">
        <v>7.35</v>
      </c>
      <c r="D2" s="15" t="s">
        <v>10</v>
      </c>
      <c r="E2" s="9" t="s">
        <v>9</v>
      </c>
      <c r="F2" s="10">
        <f>B3</f>
        <v>0.03</v>
      </c>
      <c r="G2" s="16">
        <f>G1*F2</f>
        <v>7.8644999999999987</v>
      </c>
    </row>
    <row r="3" spans="1:8" ht="15.75" thickBot="1" x14ac:dyDescent="0.3">
      <c r="A3" s="3" t="s">
        <v>2</v>
      </c>
      <c r="B3" s="5">
        <v>0.03</v>
      </c>
      <c r="D3" s="17" t="s">
        <v>11</v>
      </c>
      <c r="E3" s="8" t="s">
        <v>12</v>
      </c>
      <c r="F3" s="8"/>
      <c r="G3" s="18">
        <f>G1-G1*F2</f>
        <v>254.28549999999998</v>
      </c>
      <c r="H3" s="7" t="s">
        <v>27</v>
      </c>
    </row>
    <row r="4" spans="1:8" ht="15.75" thickBot="1" x14ac:dyDescent="0.3">
      <c r="A4" s="3" t="s">
        <v>3</v>
      </c>
      <c r="B4" s="5">
        <v>0.02</v>
      </c>
      <c r="D4" s="15" t="s">
        <v>10</v>
      </c>
      <c r="E4" s="9" t="s">
        <v>13</v>
      </c>
      <c r="F4" s="10">
        <f>B4</f>
        <v>0.02</v>
      </c>
      <c r="G4" s="16">
        <f>G3*F4</f>
        <v>5.0857099999999997</v>
      </c>
    </row>
    <row r="5" spans="1:8" ht="15.75" thickBot="1" x14ac:dyDescent="0.3">
      <c r="A5" s="3" t="s">
        <v>4</v>
      </c>
      <c r="B5" s="5">
        <v>0.02</v>
      </c>
      <c r="D5" s="17" t="s">
        <v>11</v>
      </c>
      <c r="E5" s="8" t="s">
        <v>14</v>
      </c>
      <c r="F5" s="8"/>
      <c r="G5" s="18">
        <f>G3-G3*F4</f>
        <v>249.19978999999998</v>
      </c>
      <c r="H5" s="7" t="s">
        <v>28</v>
      </c>
    </row>
    <row r="6" spans="1:8" ht="15.75" thickBot="1" x14ac:dyDescent="0.3">
      <c r="A6" s="3" t="s">
        <v>5</v>
      </c>
      <c r="B6" s="5">
        <v>0.03</v>
      </c>
      <c r="D6" s="19" t="s">
        <v>15</v>
      </c>
      <c r="E6" s="9" t="s">
        <v>1</v>
      </c>
      <c r="F6" s="20"/>
      <c r="G6" s="21">
        <f>B2</f>
        <v>7.35</v>
      </c>
      <c r="H6" s="7" t="s">
        <v>29</v>
      </c>
    </row>
    <row r="7" spans="1:8" ht="15.75" thickBot="1" x14ac:dyDescent="0.3">
      <c r="A7" s="3" t="s">
        <v>6</v>
      </c>
      <c r="B7" s="5">
        <v>0.25</v>
      </c>
      <c r="D7" s="17" t="s">
        <v>11</v>
      </c>
      <c r="E7" s="8" t="s">
        <v>16</v>
      </c>
      <c r="F7" s="8"/>
      <c r="G7" s="18">
        <f>G5+G6</f>
        <v>256.54978999999997</v>
      </c>
      <c r="H7" s="7" t="s">
        <v>30</v>
      </c>
    </row>
    <row r="8" spans="1:8" ht="15.75" thickBot="1" x14ac:dyDescent="0.3">
      <c r="A8" s="3" t="s">
        <v>7</v>
      </c>
      <c r="B8" s="5">
        <v>0.13250000000000001</v>
      </c>
      <c r="D8" s="19" t="s">
        <v>15</v>
      </c>
      <c r="E8" s="9" t="s">
        <v>17</v>
      </c>
      <c r="F8" s="10">
        <f>B8</f>
        <v>0.13250000000000001</v>
      </c>
      <c r="G8" s="16">
        <f>G7*F8</f>
        <v>33.992847175000001</v>
      </c>
    </row>
    <row r="9" spans="1:8" ht="15.75" thickBot="1" x14ac:dyDescent="0.3">
      <c r="A9" s="3" t="s">
        <v>8</v>
      </c>
      <c r="B9" s="5">
        <v>0.19</v>
      </c>
      <c r="D9" s="17" t="s">
        <v>11</v>
      </c>
      <c r="E9" s="8" t="s">
        <v>18</v>
      </c>
      <c r="F9" s="8"/>
      <c r="G9" s="18">
        <f>G7+G7*F8</f>
        <v>290.54263717499998</v>
      </c>
      <c r="H9" s="7" t="s">
        <v>31</v>
      </c>
    </row>
    <row r="10" spans="1:8" x14ac:dyDescent="0.25">
      <c r="D10" s="19" t="s">
        <v>15</v>
      </c>
      <c r="E10" s="9" t="s">
        <v>19</v>
      </c>
      <c r="F10" s="10">
        <f>B7</f>
        <v>0.25</v>
      </c>
      <c r="G10" s="16">
        <f>G9*F10</f>
        <v>72.635659293749995</v>
      </c>
    </row>
    <row r="11" spans="1:8" x14ac:dyDescent="0.25">
      <c r="D11" s="17" t="s">
        <v>11</v>
      </c>
      <c r="E11" s="8" t="s">
        <v>20</v>
      </c>
      <c r="F11" s="8"/>
      <c r="G11" s="18">
        <f>G9+F10*G9</f>
        <v>363.17829646874998</v>
      </c>
      <c r="H11" s="7" t="s">
        <v>32</v>
      </c>
    </row>
    <row r="12" spans="1:8" x14ac:dyDescent="0.25">
      <c r="D12" s="19" t="s">
        <v>15</v>
      </c>
      <c r="E12" s="9" t="s">
        <v>4</v>
      </c>
      <c r="F12" s="10">
        <f>B5</f>
        <v>0.02</v>
      </c>
      <c r="G12" s="16">
        <f>G14*F12</f>
        <v>7.4118019687499999</v>
      </c>
    </row>
    <row r="13" spans="1:8" x14ac:dyDescent="0.25">
      <c r="D13" s="19" t="s">
        <v>15</v>
      </c>
      <c r="E13" s="11" t="s">
        <v>21</v>
      </c>
      <c r="F13" s="10">
        <v>0</v>
      </c>
      <c r="G13" s="18"/>
    </row>
    <row r="14" spans="1:8" x14ac:dyDescent="0.25">
      <c r="D14" s="17" t="s">
        <v>11</v>
      </c>
      <c r="E14" s="8" t="s">
        <v>22</v>
      </c>
      <c r="F14" s="8"/>
      <c r="G14" s="18">
        <f>G11/(100%-F12)</f>
        <v>370.59009843749999</v>
      </c>
      <c r="H14" s="7" t="s">
        <v>33</v>
      </c>
    </row>
    <row r="15" spans="1:8" x14ac:dyDescent="0.25">
      <c r="D15" s="19" t="s">
        <v>15</v>
      </c>
      <c r="E15" s="11" t="s">
        <v>5</v>
      </c>
      <c r="F15" s="10">
        <f>B6</f>
        <v>0.03</v>
      </c>
      <c r="G15" s="16">
        <f>G16*F15</f>
        <v>11.461549436211339</v>
      </c>
    </row>
    <row r="16" spans="1:8" x14ac:dyDescent="0.25">
      <c r="D16" s="17" t="s">
        <v>11</v>
      </c>
      <c r="E16" s="8" t="s">
        <v>25</v>
      </c>
      <c r="F16" s="8"/>
      <c r="G16" s="18">
        <f>G14/(100%-F15)</f>
        <v>382.05164787371132</v>
      </c>
      <c r="H16" s="7" t="s">
        <v>34</v>
      </c>
    </row>
    <row r="17" spans="4:8" x14ac:dyDescent="0.25">
      <c r="D17" s="19" t="s">
        <v>15</v>
      </c>
      <c r="E17" s="11" t="s">
        <v>8</v>
      </c>
      <c r="F17" s="10">
        <f>B9</f>
        <v>0.19</v>
      </c>
      <c r="G17" s="16">
        <f>G16*F17</f>
        <v>72.589813096005145</v>
      </c>
    </row>
    <row r="18" spans="4:8" ht="15.75" thickBot="1" x14ac:dyDescent="0.3">
      <c r="D18" s="22" t="s">
        <v>11</v>
      </c>
      <c r="E18" s="23" t="s">
        <v>24</v>
      </c>
      <c r="F18" s="23"/>
      <c r="G18" s="24">
        <f>G16+G16*F17</f>
        <v>454.64146096971649</v>
      </c>
      <c r="H18" s="7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9F8A-8F0C-4C21-99DA-7822B5F9AA5A}">
  <dimension ref="A1:D18"/>
  <sheetViews>
    <sheetView zoomScaleNormal="100" workbookViewId="0">
      <selection activeCell="D12" sqref="D12"/>
    </sheetView>
  </sheetViews>
  <sheetFormatPr baseColWidth="10" defaultRowHeight="15" x14ac:dyDescent="0.25"/>
  <cols>
    <col min="2" max="2" width="24.42578125" customWidth="1"/>
    <col min="4" max="4" width="13.28515625" bestFit="1" customWidth="1"/>
  </cols>
  <sheetData>
    <row r="1" spans="1:4" ht="15.75" thickBot="1" x14ac:dyDescent="0.3">
      <c r="A1" s="25"/>
      <c r="B1" s="26" t="s">
        <v>0</v>
      </c>
      <c r="C1" s="26"/>
      <c r="D1" s="35">
        <f>D3+D2</f>
        <v>229.70807685400919</v>
      </c>
    </row>
    <row r="2" spans="1:4" ht="15.75" thickBot="1" x14ac:dyDescent="0.3">
      <c r="A2" s="27" t="s">
        <v>15</v>
      </c>
      <c r="B2" s="28" t="s">
        <v>9</v>
      </c>
      <c r="C2" s="5">
        <v>0.03</v>
      </c>
      <c r="D2" s="32">
        <f>D3*C2/(100%-C2)</f>
        <v>6.8912423056202758</v>
      </c>
    </row>
    <row r="3" spans="1:4" ht="15.75" thickBot="1" x14ac:dyDescent="0.3">
      <c r="A3" s="29" t="s">
        <v>11</v>
      </c>
      <c r="B3" s="30" t="s">
        <v>12</v>
      </c>
      <c r="C3" s="28"/>
      <c r="D3" s="34">
        <f>D5+D4</f>
        <v>222.81683454838893</v>
      </c>
    </row>
    <row r="4" spans="1:4" ht="15.75" thickBot="1" x14ac:dyDescent="0.3">
      <c r="A4" s="27" t="s">
        <v>15</v>
      </c>
      <c r="B4" s="28" t="s">
        <v>13</v>
      </c>
      <c r="C4" s="5">
        <v>0.02</v>
      </c>
      <c r="D4" s="32">
        <f>C4*D5/(100%-C4)</f>
        <v>4.4563366909677784</v>
      </c>
    </row>
    <row r="5" spans="1:4" ht="15.75" thickBot="1" x14ac:dyDescent="0.3">
      <c r="A5" s="29" t="s">
        <v>11</v>
      </c>
      <c r="B5" s="30" t="s">
        <v>14</v>
      </c>
      <c r="C5" s="28"/>
      <c r="D5" s="34">
        <f>D7-D6</f>
        <v>218.36049785742114</v>
      </c>
    </row>
    <row r="6" spans="1:4" ht="15.75" thickBot="1" x14ac:dyDescent="0.3">
      <c r="A6" s="31" t="s">
        <v>10</v>
      </c>
      <c r="B6" s="28" t="s">
        <v>1</v>
      </c>
      <c r="C6" s="28"/>
      <c r="D6" s="32">
        <v>7.35</v>
      </c>
    </row>
    <row r="7" spans="1:4" ht="15.75" thickBot="1" x14ac:dyDescent="0.3">
      <c r="A7" s="29" t="s">
        <v>11</v>
      </c>
      <c r="B7" s="30" t="s">
        <v>16</v>
      </c>
      <c r="C7" s="28"/>
      <c r="D7" s="34">
        <f>D9-D8</f>
        <v>225.71049785742113</v>
      </c>
    </row>
    <row r="8" spans="1:4" ht="15.75" thickBot="1" x14ac:dyDescent="0.3">
      <c r="A8" s="31" t="s">
        <v>10</v>
      </c>
      <c r="B8" s="28" t="s">
        <v>17</v>
      </c>
      <c r="C8" s="5">
        <v>0.13250000000000001</v>
      </c>
      <c r="D8" s="32">
        <f>D9*C8/(100%+C8)</f>
        <v>29.906640966108295</v>
      </c>
    </row>
    <row r="9" spans="1:4" ht="15.75" thickBot="1" x14ac:dyDescent="0.3">
      <c r="A9" s="29" t="s">
        <v>11</v>
      </c>
      <c r="B9" s="30" t="s">
        <v>18</v>
      </c>
      <c r="C9" s="28"/>
      <c r="D9" s="34">
        <f>D11-D10</f>
        <v>255.61713882352942</v>
      </c>
    </row>
    <row r="10" spans="1:4" ht="15.75" thickBot="1" x14ac:dyDescent="0.3">
      <c r="A10" s="31" t="s">
        <v>10</v>
      </c>
      <c r="B10" s="28" t="s">
        <v>19</v>
      </c>
      <c r="C10" s="5">
        <v>0.25</v>
      </c>
      <c r="D10" s="4">
        <f>D11*C10/(100%+C10)</f>
        <v>63.904284705882354</v>
      </c>
    </row>
    <row r="11" spans="1:4" ht="15.75" thickBot="1" x14ac:dyDescent="0.3">
      <c r="A11" s="29" t="s">
        <v>11</v>
      </c>
      <c r="B11" s="30" t="s">
        <v>20</v>
      </c>
      <c r="C11" s="28"/>
      <c r="D11" s="34">
        <f>D14-D12</f>
        <v>319.52142352941178</v>
      </c>
    </row>
    <row r="12" spans="1:4" ht="15.75" thickBot="1" x14ac:dyDescent="0.3">
      <c r="A12" s="31" t="s">
        <v>10</v>
      </c>
      <c r="B12" s="28" t="s">
        <v>4</v>
      </c>
      <c r="C12" s="5">
        <v>0.02</v>
      </c>
      <c r="D12" s="4">
        <f>D14*C12</f>
        <v>6.520845378151261</v>
      </c>
    </row>
    <row r="13" spans="1:4" ht="15.75" thickBot="1" x14ac:dyDescent="0.3">
      <c r="A13" s="31" t="s">
        <v>10</v>
      </c>
      <c r="B13" s="28" t="s">
        <v>21</v>
      </c>
      <c r="C13" s="28"/>
      <c r="D13" s="28"/>
    </row>
    <row r="14" spans="1:4" ht="15.75" thickBot="1" x14ac:dyDescent="0.3">
      <c r="A14" s="29" t="s">
        <v>11</v>
      </c>
      <c r="B14" s="30" t="s">
        <v>22</v>
      </c>
      <c r="C14" s="28"/>
      <c r="D14" s="34">
        <f>D16-D15</f>
        <v>326.04226890756303</v>
      </c>
    </row>
    <row r="15" spans="1:4" ht="15.75" thickBot="1" x14ac:dyDescent="0.3">
      <c r="A15" s="31" t="s">
        <v>10</v>
      </c>
      <c r="B15" s="28" t="s">
        <v>5</v>
      </c>
      <c r="C15" s="5">
        <v>0.03</v>
      </c>
      <c r="D15" s="4">
        <f>D16*C15</f>
        <v>10.083781512605041</v>
      </c>
    </row>
    <row r="16" spans="1:4" ht="15.75" thickBot="1" x14ac:dyDescent="0.3">
      <c r="A16" s="29" t="s">
        <v>11</v>
      </c>
      <c r="B16" s="30" t="s">
        <v>23</v>
      </c>
      <c r="C16" s="28"/>
      <c r="D16" s="34">
        <f>D18-D17</f>
        <v>336.12605042016804</v>
      </c>
    </row>
    <row r="17" spans="1:4" ht="15.75" thickBot="1" x14ac:dyDescent="0.3">
      <c r="A17" s="31" t="s">
        <v>10</v>
      </c>
      <c r="B17" s="28" t="s">
        <v>8</v>
      </c>
      <c r="C17" s="5">
        <v>0.19</v>
      </c>
      <c r="D17" s="4">
        <f>D18*C17/(100%+C17)</f>
        <v>63.863949579831946</v>
      </c>
    </row>
    <row r="18" spans="1:4" ht="15.75" thickBot="1" x14ac:dyDescent="0.3">
      <c r="A18" s="29" t="s">
        <v>11</v>
      </c>
      <c r="B18" s="30" t="s">
        <v>36</v>
      </c>
      <c r="C18" s="30"/>
      <c r="D18" s="33">
        <v>399.99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91BF-0CA6-4F00-9FC5-78755C9588AA}">
  <dimension ref="B1:F18"/>
  <sheetViews>
    <sheetView workbookViewId="0">
      <selection activeCell="D11" sqref="D11"/>
    </sheetView>
  </sheetViews>
  <sheetFormatPr baseColWidth="10" defaultRowHeight="15" x14ac:dyDescent="0.25"/>
  <cols>
    <col min="1" max="1" width="2.85546875" customWidth="1"/>
    <col min="2" max="2" width="2.28515625" bestFit="1" customWidth="1"/>
    <col min="3" max="3" width="24.7109375" customWidth="1"/>
    <col min="4" max="5" width="13" bestFit="1" customWidth="1"/>
  </cols>
  <sheetData>
    <row r="1" spans="2:6" ht="15.75" thickBot="1" x14ac:dyDescent="0.3">
      <c r="B1" s="25"/>
      <c r="C1" s="26" t="s">
        <v>0</v>
      </c>
      <c r="D1" s="26"/>
      <c r="E1" s="36">
        <v>262.14999999999998</v>
      </c>
      <c r="F1" s="26"/>
    </row>
    <row r="2" spans="2:6" ht="15.75" thickBot="1" x14ac:dyDescent="0.3">
      <c r="B2" s="31" t="s">
        <v>10</v>
      </c>
      <c r="C2" s="28" t="s">
        <v>9</v>
      </c>
      <c r="D2" s="5">
        <v>0.03</v>
      </c>
      <c r="E2" s="41">
        <f>E1*D2</f>
        <v>7.8644999999999987</v>
      </c>
      <c r="F2" s="28"/>
    </row>
    <row r="3" spans="2:6" ht="15.75" thickBot="1" x14ac:dyDescent="0.3">
      <c r="B3" s="29" t="s">
        <v>11</v>
      </c>
      <c r="C3" s="30" t="s">
        <v>12</v>
      </c>
      <c r="D3" s="30"/>
      <c r="E3" s="41">
        <f>E1-E2</f>
        <v>254.28549999999998</v>
      </c>
      <c r="F3" s="30"/>
    </row>
    <row r="4" spans="2:6" ht="15.75" thickBot="1" x14ac:dyDescent="0.3">
      <c r="B4" s="31" t="s">
        <v>10</v>
      </c>
      <c r="C4" s="28" t="s">
        <v>13</v>
      </c>
      <c r="D4" s="5">
        <v>0.02</v>
      </c>
      <c r="E4" s="41">
        <f>E3*D4</f>
        <v>5.0857099999999997</v>
      </c>
      <c r="F4" s="28"/>
    </row>
    <row r="5" spans="2:6" ht="15.75" thickBot="1" x14ac:dyDescent="0.3">
      <c r="B5" s="29" t="s">
        <v>11</v>
      </c>
      <c r="C5" s="30" t="s">
        <v>14</v>
      </c>
      <c r="D5" s="30"/>
      <c r="E5" s="41">
        <f>E3-E4</f>
        <v>249.19978999999998</v>
      </c>
      <c r="F5" s="30"/>
    </row>
    <row r="6" spans="2:6" ht="15.75" thickBot="1" x14ac:dyDescent="0.3">
      <c r="B6" s="27" t="s">
        <v>15</v>
      </c>
      <c r="C6" s="28" t="s">
        <v>1</v>
      </c>
      <c r="D6" s="28"/>
      <c r="E6" s="37">
        <v>7.35</v>
      </c>
      <c r="F6" s="28"/>
    </row>
    <row r="7" spans="2:6" ht="15.75" thickBot="1" x14ac:dyDescent="0.3">
      <c r="B7" s="29" t="s">
        <v>11</v>
      </c>
      <c r="C7" s="30" t="s">
        <v>16</v>
      </c>
      <c r="D7" s="30"/>
      <c r="E7" s="41">
        <f>E5+E6</f>
        <v>256.54978999999997</v>
      </c>
      <c r="F7" s="30"/>
    </row>
    <row r="8" spans="2:6" ht="15.75" thickBot="1" x14ac:dyDescent="0.3">
      <c r="B8" s="27" t="s">
        <v>15</v>
      </c>
      <c r="C8" s="28" t="s">
        <v>17</v>
      </c>
      <c r="D8" s="5">
        <v>0.13250000000000001</v>
      </c>
      <c r="E8" s="41">
        <f>E7*D8</f>
        <v>33.992847175000001</v>
      </c>
      <c r="F8" s="28"/>
    </row>
    <row r="9" spans="2:6" ht="15.75" thickBot="1" x14ac:dyDescent="0.3">
      <c r="B9" s="29" t="s">
        <v>11</v>
      </c>
      <c r="C9" s="30" t="s">
        <v>18</v>
      </c>
      <c r="D9" s="30"/>
      <c r="E9" s="41">
        <f>E7+E8</f>
        <v>290.54263717499998</v>
      </c>
      <c r="F9" s="30"/>
    </row>
    <row r="10" spans="2:6" ht="15.75" thickBot="1" x14ac:dyDescent="0.3">
      <c r="B10" s="27"/>
      <c r="C10" s="38" t="s">
        <v>19</v>
      </c>
      <c r="D10" s="5">
        <f>E10/E9</f>
        <v>9.9740219322636825E-2</v>
      </c>
      <c r="E10" s="41">
        <f>E11-E9</f>
        <v>28.978786354411795</v>
      </c>
      <c r="F10" s="38"/>
    </row>
    <row r="11" spans="2:6" ht="15.75" thickBot="1" x14ac:dyDescent="0.3">
      <c r="B11" s="29" t="s">
        <v>11</v>
      </c>
      <c r="C11" s="30" t="s">
        <v>20</v>
      </c>
      <c r="D11" s="30"/>
      <c r="E11" s="41">
        <f>E14-E12</f>
        <v>319.52142352941178</v>
      </c>
      <c r="F11" s="38"/>
    </row>
    <row r="12" spans="2:6" ht="15.75" thickBot="1" x14ac:dyDescent="0.3">
      <c r="B12" s="31" t="s">
        <v>10</v>
      </c>
      <c r="C12" s="28" t="s">
        <v>4</v>
      </c>
      <c r="D12" s="39">
        <v>0.02</v>
      </c>
      <c r="E12" s="37">
        <f>E14*D12</f>
        <v>6.520845378151261</v>
      </c>
      <c r="F12" s="28"/>
    </row>
    <row r="13" spans="2:6" ht="15.75" thickBot="1" x14ac:dyDescent="0.3">
      <c r="B13" s="31" t="s">
        <v>10</v>
      </c>
      <c r="C13" s="28" t="s">
        <v>21</v>
      </c>
      <c r="D13" s="28"/>
      <c r="E13" s="28"/>
      <c r="F13" s="28"/>
    </row>
    <row r="14" spans="2:6" ht="15.75" thickBot="1" x14ac:dyDescent="0.3">
      <c r="B14" s="29" t="s">
        <v>11</v>
      </c>
      <c r="C14" s="30" t="s">
        <v>22</v>
      </c>
      <c r="D14" s="30"/>
      <c r="E14" s="41">
        <f>E16-E15</f>
        <v>326.04226890756303</v>
      </c>
      <c r="F14" s="38"/>
    </row>
    <row r="15" spans="2:6" ht="15.75" thickBot="1" x14ac:dyDescent="0.3">
      <c r="B15" s="31" t="s">
        <v>10</v>
      </c>
      <c r="C15" s="28" t="s">
        <v>5</v>
      </c>
      <c r="D15" s="39">
        <v>0.03</v>
      </c>
      <c r="E15" s="37">
        <f>E16*D15</f>
        <v>10.083781512605041</v>
      </c>
      <c r="F15" s="28"/>
    </row>
    <row r="16" spans="2:6" ht="15.75" thickBot="1" x14ac:dyDescent="0.3">
      <c r="B16" s="29" t="s">
        <v>11</v>
      </c>
      <c r="C16" s="30" t="s">
        <v>23</v>
      </c>
      <c r="D16" s="30"/>
      <c r="E16" s="41">
        <f>E18-E17</f>
        <v>336.12605042016804</v>
      </c>
      <c r="F16" s="38"/>
    </row>
    <row r="17" spans="2:6" ht="15.75" thickBot="1" x14ac:dyDescent="0.3">
      <c r="B17" s="31" t="s">
        <v>10</v>
      </c>
      <c r="C17" s="28" t="s">
        <v>8</v>
      </c>
      <c r="D17" s="39">
        <v>0.19</v>
      </c>
      <c r="E17" s="37">
        <f>E18*D17/(100%+D17)</f>
        <v>63.863949579831946</v>
      </c>
      <c r="F17" s="28"/>
    </row>
    <row r="18" spans="2:6" ht="15.75" thickBot="1" x14ac:dyDescent="0.3">
      <c r="B18" s="29" t="s">
        <v>11</v>
      </c>
      <c r="C18" s="30" t="s">
        <v>36</v>
      </c>
      <c r="D18" s="30"/>
      <c r="E18" s="40">
        <v>399.99</v>
      </c>
      <c r="F18" s="3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Förster, Jazzlee</dc:creator>
  <cp:lastModifiedBy>Förster, Jazzlee</cp:lastModifiedBy>
  <dcterms:created xsi:type="dcterms:W3CDTF">2015-06-05T18:19:34Z</dcterms:created>
  <dcterms:modified xsi:type="dcterms:W3CDTF">2024-09-13T08:44:30Z</dcterms:modified>
</cp:coreProperties>
</file>