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F:\KL 12\IS\"/>
    </mc:Choice>
  </mc:AlternateContent>
  <xr:revisionPtr revIDLastSave="0" documentId="13_ncr:1_{1A3EFD0A-916E-4BCE-9512-2030DD9F67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. Aufgab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1" l="1"/>
  <c r="N22" i="1"/>
  <c r="N21" i="1"/>
  <c r="N20" i="1"/>
  <c r="N19" i="1"/>
  <c r="N24" i="1" l="1"/>
  <c r="H22" i="1"/>
  <c r="H24" i="1"/>
  <c r="G23" i="1"/>
  <c r="J25" i="1" s="1"/>
  <c r="H23" i="1" l="1"/>
  <c r="I23" i="1" s="1"/>
  <c r="N25" i="1"/>
  <c r="N26" i="1" s="1"/>
  <c r="D19" i="1"/>
  <c r="D20" i="1" s="1"/>
  <c r="D29" i="1"/>
  <c r="D28" i="1" s="1"/>
  <c r="N27" i="1" l="1"/>
  <c r="N28" i="1" s="1"/>
  <c r="N31" i="1" s="1"/>
  <c r="N32" i="1" s="1"/>
  <c r="N33" i="1" s="1"/>
  <c r="D21" i="1"/>
  <c r="D22" i="1" s="1"/>
  <c r="D27" i="1"/>
  <c r="D26" i="1" s="1"/>
  <c r="S7" i="1"/>
  <c r="S8" i="1" s="1"/>
  <c r="S9" i="1" s="1"/>
  <c r="S10" i="1" s="1"/>
  <c r="R10" i="1" s="1"/>
  <c r="N14" i="1"/>
  <c r="N13" i="1" s="1"/>
  <c r="I3" i="1"/>
  <c r="I5" i="1" s="1"/>
  <c r="I7" i="1" s="1"/>
  <c r="I14" i="1"/>
  <c r="I13" i="1" s="1"/>
  <c r="I12" i="1" s="1"/>
  <c r="I11" i="1" s="1"/>
  <c r="D2" i="1"/>
  <c r="D3" i="1" s="1"/>
  <c r="D5" i="1" s="1"/>
  <c r="D7" i="1" s="1"/>
  <c r="D14" i="1"/>
  <c r="D13" i="1" s="1"/>
  <c r="I8" i="1" l="1"/>
  <c r="I9" i="1" s="1"/>
  <c r="I10" i="1" s="1"/>
  <c r="H10" i="1" s="1"/>
  <c r="O32" i="1"/>
  <c r="N34" i="1"/>
  <c r="N35" i="1" s="1"/>
  <c r="N12" i="1"/>
  <c r="N11" i="1" s="1"/>
  <c r="D25" i="1"/>
  <c r="D24" i="1" s="1"/>
  <c r="D23" i="1" s="1"/>
  <c r="C23" i="1" s="1"/>
  <c r="D12" i="1"/>
  <c r="D11" i="1" s="1"/>
  <c r="D8" i="1"/>
  <c r="D9" i="1" s="1"/>
  <c r="D10" i="1" l="1"/>
  <c r="C10" i="1" s="1"/>
  <c r="N10" i="1"/>
  <c r="N9" i="1" s="1"/>
  <c r="N8" i="1" l="1"/>
  <c r="N7" i="1" s="1"/>
  <c r="N5" i="1" s="1"/>
  <c r="N4" i="1" l="1"/>
  <c r="N3" i="1" s="1"/>
  <c r="N2" i="1" l="1"/>
  <c r="N1" i="1" s="1"/>
</calcChain>
</file>

<file path=xl/sharedStrings.xml><?xml version="1.0" encoding="utf-8"?>
<sst xmlns="http://schemas.openxmlformats.org/spreadsheetml/2006/main" count="92" uniqueCount="32">
  <si>
    <t>Umsatzsteuer</t>
  </si>
  <si>
    <t>Listenverkaufspreis</t>
  </si>
  <si>
    <t>Netto-Verkaufspreis</t>
  </si>
  <si>
    <t>Brutto-Verkaufspreis</t>
  </si>
  <si>
    <t>Kundenrabatt</t>
  </si>
  <si>
    <t>Zielverkaufspreis</t>
  </si>
  <si>
    <t>Listeneinkaufspreis</t>
  </si>
  <si>
    <t>Lieferrabatt</t>
  </si>
  <si>
    <t>Zieleinkaufspreis</t>
  </si>
  <si>
    <t>Bareinkaufspreis</t>
  </si>
  <si>
    <t>Bezugskosten</t>
  </si>
  <si>
    <t>Einstandspreis</t>
  </si>
  <si>
    <t>Handlungskosten</t>
  </si>
  <si>
    <t>Selbstkostenpreis</t>
  </si>
  <si>
    <t>Gewinn</t>
  </si>
  <si>
    <t>1.</t>
  </si>
  <si>
    <t>3.</t>
  </si>
  <si>
    <t>Listen- /Netto-Verkaufspreis</t>
  </si>
  <si>
    <t>Lieferskonto</t>
  </si>
  <si>
    <t>Barverkaufspreis</t>
  </si>
  <si>
    <t>Kundenskonto</t>
  </si>
  <si>
    <t>Vertriebsprovision</t>
  </si>
  <si>
    <t>4.</t>
  </si>
  <si>
    <t>Listen-/ Netto-Verkaufspreis</t>
  </si>
  <si>
    <t>5.</t>
  </si>
  <si>
    <t>Handlugskosten</t>
  </si>
  <si>
    <t>Selbstkosten</t>
  </si>
  <si>
    <t>128% von Selbstkosten</t>
  </si>
  <si>
    <t>80% vom Listenverkaufspreis</t>
  </si>
  <si>
    <t>100% die im Laden stehen</t>
  </si>
  <si>
    <t>2. B)</t>
  </si>
  <si>
    <t>2.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</si>
</sst>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9" fontId="0" fillId="0" borderId="0" xfId="0" applyNumberFormat="1"/>
    <xf numFmtId="0" fontId="2" fillId="0" borderId="0" xfId="0" applyFont="1"/>
    <xf numFmtId="164" fontId="2" fillId="0" borderId="0" xfId="0" applyNumberFormat="1" applyFont="1"/>
    <xf numFmtId="8" fontId="0" fillId="0" borderId="0" xfId="0" applyNumberFormat="1"/>
    <xf numFmtId="8" fontId="2" fillId="0" borderId="0" xfId="0" applyNumberFormat="1" applyFont="1"/>
    <xf numFmtId="0" fontId="0" fillId="2" borderId="0" xfId="0" applyFill="1"/>
    <xf numFmtId="164" fontId="0" fillId="2" borderId="0" xfId="0" applyNumberFormat="1" applyFill="1"/>
    <xf numFmtId="9" fontId="0" fillId="2" borderId="0" xfId="2" applyFont="1" applyFill="1"/>
    <xf numFmtId="10" fontId="0" fillId="2" borderId="0" xfId="2" applyNumberFormat="1" applyFont="1" applyFill="1"/>
    <xf numFmtId="44" fontId="0" fillId="0" borderId="0" xfId="1" applyFont="1"/>
    <xf numFmtId="44" fontId="0" fillId="0" borderId="0" xfId="0" applyNumberFormat="1"/>
    <xf numFmtId="10" fontId="0" fillId="0" borderId="0" xfId="0" applyNumberFormat="1"/>
    <xf numFmtId="10" fontId="0" fillId="0" borderId="0" xfId="2" applyNumberFormat="1" applyFont="1"/>
    <xf numFmtId="0" fontId="0" fillId="0" borderId="0" xfId="0" applyFont="1"/>
    <xf numFmtId="0" fontId="2" fillId="2" borderId="0" xfId="0" applyFont="1" applyFill="1"/>
    <xf numFmtId="8" fontId="0" fillId="2" borderId="0" xfId="0" applyNumberFormat="1" applyFill="1"/>
    <xf numFmtId="0" fontId="0" fillId="3" borderId="0" xfId="0" applyFont="1" applyFill="1"/>
    <xf numFmtId="9" fontId="0" fillId="3" borderId="0" xfId="0" applyNumberFormat="1" applyFill="1"/>
    <xf numFmtId="0" fontId="0" fillId="3" borderId="0" xfId="0" applyFill="1"/>
    <xf numFmtId="6" fontId="0" fillId="0" borderId="0" xfId="0" applyNumberFormat="1"/>
    <xf numFmtId="8" fontId="2" fillId="2" borderId="0" xfId="0" applyNumberFormat="1" applyFont="1" applyFill="1"/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B1" zoomScaleNormal="100" workbookViewId="0">
      <selection activeCell="I27" sqref="I27"/>
    </sheetView>
  </sheetViews>
  <sheetFormatPr baseColWidth="10" defaultColWidth="9.140625" defaultRowHeight="15" x14ac:dyDescent="0.25"/>
  <cols>
    <col min="2" max="2" width="18.7109375" bestFit="1" customWidth="1"/>
    <col min="7" max="7" width="19.7109375" bestFit="1" customWidth="1"/>
    <col min="8" max="8" width="12" bestFit="1" customWidth="1"/>
    <col min="9" max="10" width="9.42578125" bestFit="1" customWidth="1"/>
    <col min="12" max="12" width="26.85546875" bestFit="1" customWidth="1"/>
    <col min="13" max="14" width="9.5703125" bestFit="1" customWidth="1"/>
    <col min="15" max="15" width="27" bestFit="1" customWidth="1"/>
    <col min="17" max="17" width="26.85546875" bestFit="1" customWidth="1"/>
  </cols>
  <sheetData>
    <row r="1" spans="1:19" x14ac:dyDescent="0.25">
      <c r="A1" t="s">
        <v>15</v>
      </c>
      <c r="B1" t="s">
        <v>6</v>
      </c>
      <c r="D1" s="5">
        <v>440</v>
      </c>
      <c r="F1" t="s">
        <v>31</v>
      </c>
      <c r="G1" s="3" t="s">
        <v>6</v>
      </c>
      <c r="I1" s="11">
        <v>161.6</v>
      </c>
      <c r="K1" t="s">
        <v>16</v>
      </c>
      <c r="L1" s="16" t="s">
        <v>6</v>
      </c>
      <c r="M1" s="7"/>
      <c r="N1" s="17">
        <f>N3+N2</f>
        <v>2860.6227699394058</v>
      </c>
      <c r="P1" t="s">
        <v>22</v>
      </c>
      <c r="Q1" t="s">
        <v>6</v>
      </c>
      <c r="S1" s="5">
        <v>360</v>
      </c>
    </row>
    <row r="2" spans="1:19" x14ac:dyDescent="0.25">
      <c r="B2" t="s">
        <v>7</v>
      </c>
      <c r="C2" s="2">
        <v>0.2</v>
      </c>
      <c r="D2" s="5">
        <f>C2*D1</f>
        <v>88</v>
      </c>
      <c r="G2" t="s">
        <v>7</v>
      </c>
      <c r="L2" t="s">
        <v>7</v>
      </c>
      <c r="M2" s="2">
        <v>0.3</v>
      </c>
      <c r="N2">
        <f>N3*M2/(100%-M2)</f>
        <v>858.1868309818218</v>
      </c>
    </row>
    <row r="3" spans="1:19" x14ac:dyDescent="0.25">
      <c r="B3" s="3" t="s">
        <v>8</v>
      </c>
      <c r="D3" s="5">
        <f>D1-D2</f>
        <v>352</v>
      </c>
      <c r="G3" s="3" t="s">
        <v>8</v>
      </c>
      <c r="I3" s="12">
        <f>I1</f>
        <v>161.6</v>
      </c>
      <c r="L3" s="3" t="s">
        <v>8</v>
      </c>
      <c r="N3" s="5">
        <f>N5+N4</f>
        <v>2002.4359389575841</v>
      </c>
    </row>
    <row r="4" spans="1:19" x14ac:dyDescent="0.25">
      <c r="B4" t="s">
        <v>18</v>
      </c>
      <c r="C4">
        <v>0</v>
      </c>
      <c r="D4">
        <v>0</v>
      </c>
      <c r="G4" t="s">
        <v>18</v>
      </c>
      <c r="L4" t="s">
        <v>18</v>
      </c>
      <c r="M4" s="13">
        <v>0.215</v>
      </c>
      <c r="N4" s="5">
        <f>N5*M4/(100%-M4)</f>
        <v>430.52372687588058</v>
      </c>
    </row>
    <row r="5" spans="1:19" x14ac:dyDescent="0.25">
      <c r="B5" s="3" t="s">
        <v>9</v>
      </c>
      <c r="D5" s="6">
        <f>D3-D4</f>
        <v>352</v>
      </c>
      <c r="G5" s="3" t="s">
        <v>9</v>
      </c>
      <c r="I5" s="12">
        <f>I3</f>
        <v>161.6</v>
      </c>
      <c r="L5" s="3" t="s">
        <v>9</v>
      </c>
      <c r="N5" s="5">
        <f>N7-N6</f>
        <v>1571.9122120817035</v>
      </c>
    </row>
    <row r="6" spans="1:19" x14ac:dyDescent="0.25">
      <c r="B6" t="s">
        <v>10</v>
      </c>
      <c r="C6">
        <v>0</v>
      </c>
      <c r="D6">
        <v>0</v>
      </c>
      <c r="G6" t="s">
        <v>10</v>
      </c>
      <c r="I6" s="11">
        <v>15.4</v>
      </c>
      <c r="L6" t="s">
        <v>10</v>
      </c>
      <c r="N6" s="11">
        <v>30</v>
      </c>
    </row>
    <row r="7" spans="1:19" x14ac:dyDescent="0.25">
      <c r="B7" s="3" t="s">
        <v>11</v>
      </c>
      <c r="D7" s="5">
        <f>D5-D6</f>
        <v>352</v>
      </c>
      <c r="G7" s="3" t="s">
        <v>11</v>
      </c>
      <c r="I7" s="12">
        <f>I5+I6</f>
        <v>177</v>
      </c>
      <c r="L7" s="3" t="s">
        <v>11</v>
      </c>
      <c r="N7" s="5">
        <f>N9-N8</f>
        <v>1601.9122120817035</v>
      </c>
      <c r="Q7" t="s">
        <v>11</v>
      </c>
      <c r="S7" s="5">
        <f>S1</f>
        <v>360</v>
      </c>
    </row>
    <row r="8" spans="1:19" x14ac:dyDescent="0.25">
      <c r="B8" t="s">
        <v>12</v>
      </c>
      <c r="C8" s="2">
        <v>0.08</v>
      </c>
      <c r="D8" s="5">
        <f>D7*C8</f>
        <v>28.16</v>
      </c>
      <c r="G8" t="s">
        <v>12</v>
      </c>
      <c r="H8" s="13">
        <v>0.125</v>
      </c>
      <c r="I8" s="12">
        <f>I7*H8</f>
        <v>22.125</v>
      </c>
      <c r="L8" t="s">
        <v>12</v>
      </c>
      <c r="M8" s="2">
        <v>0.18</v>
      </c>
      <c r="N8" s="5">
        <f>N9*M8/(100%+M8)</f>
        <v>288.34419817470661</v>
      </c>
      <c r="Q8" t="s">
        <v>12</v>
      </c>
      <c r="R8" s="13">
        <v>0.33300000000000002</v>
      </c>
      <c r="S8" s="5">
        <f>S7*R8</f>
        <v>119.88000000000001</v>
      </c>
    </row>
    <row r="9" spans="1:19" x14ac:dyDescent="0.25">
      <c r="B9" s="3" t="s">
        <v>13</v>
      </c>
      <c r="D9" s="5">
        <f>D7+D8</f>
        <v>380.16</v>
      </c>
      <c r="G9" s="3" t="s">
        <v>13</v>
      </c>
      <c r="I9" s="12">
        <f>I7+I8</f>
        <v>199.125</v>
      </c>
      <c r="L9" s="3" t="s">
        <v>13</v>
      </c>
      <c r="N9" s="5">
        <f>N11-N10</f>
        <v>1890.2564102564102</v>
      </c>
      <c r="S9" s="5">
        <f>S7+S8</f>
        <v>479.88</v>
      </c>
    </row>
    <row r="10" spans="1:19" x14ac:dyDescent="0.25">
      <c r="B10" s="7" t="s">
        <v>14</v>
      </c>
      <c r="C10" s="10">
        <f>D10/D9</f>
        <v>0.17340686274509806</v>
      </c>
      <c r="D10" s="8">
        <f>D11-D9</f>
        <v>65.922352941176484</v>
      </c>
      <c r="G10" s="7" t="s">
        <v>14</v>
      </c>
      <c r="H10" s="14">
        <f>I10/I9</f>
        <v>2.7655657366524609E-2</v>
      </c>
      <c r="I10" s="12">
        <f>I11-I9</f>
        <v>5.506932773109213</v>
      </c>
      <c r="L10" s="18" t="s">
        <v>14</v>
      </c>
      <c r="M10" s="19">
        <v>0.17</v>
      </c>
      <c r="N10" s="20">
        <f>N11*M10/(100%+M10)</f>
        <v>321.3435897435898</v>
      </c>
      <c r="Q10" s="7" t="s">
        <v>14</v>
      </c>
      <c r="R10" s="9">
        <f>S10/S9</f>
        <v>0.16695840626823374</v>
      </c>
      <c r="S10" s="17">
        <f>S11-S9</f>
        <v>80.12</v>
      </c>
    </row>
    <row r="11" spans="1:19" x14ac:dyDescent="0.25">
      <c r="B11" s="3" t="s">
        <v>5</v>
      </c>
      <c r="D11" s="4">
        <f>D13-D12</f>
        <v>446.08235294117651</v>
      </c>
      <c r="G11" s="3" t="s">
        <v>5</v>
      </c>
      <c r="I11" s="12">
        <f>I13-I12</f>
        <v>204.63193277310921</v>
      </c>
      <c r="L11" s="3" t="s">
        <v>19</v>
      </c>
      <c r="N11" s="5">
        <f>N13-N12</f>
        <v>2211.6</v>
      </c>
      <c r="Q11" s="3" t="s">
        <v>19</v>
      </c>
      <c r="S11" s="5">
        <v>560</v>
      </c>
    </row>
    <row r="12" spans="1:19" x14ac:dyDescent="0.25">
      <c r="B12" t="s">
        <v>4</v>
      </c>
      <c r="C12" s="2">
        <v>0.1</v>
      </c>
      <c r="D12" s="1">
        <f>D13*C12</f>
        <v>49.564705882352946</v>
      </c>
      <c r="G12" t="s">
        <v>4</v>
      </c>
      <c r="H12" s="2">
        <v>0.2</v>
      </c>
      <c r="I12" s="11">
        <f>I13*H12</f>
        <v>51.15798319327731</v>
      </c>
      <c r="L12" s="15" t="s">
        <v>20</v>
      </c>
      <c r="M12" s="2">
        <v>0.03</v>
      </c>
      <c r="N12" s="5">
        <f>N13*M12</f>
        <v>68.399999999999991</v>
      </c>
    </row>
    <row r="13" spans="1:19" x14ac:dyDescent="0.25">
      <c r="B13" s="3" t="s">
        <v>2</v>
      </c>
      <c r="D13" s="4">
        <f>D15-D14</f>
        <v>495.64705882352945</v>
      </c>
      <c r="G13" s="3" t="s">
        <v>2</v>
      </c>
      <c r="I13" s="12">
        <f>I15-I14</f>
        <v>255.78991596638653</v>
      </c>
      <c r="L13" s="3" t="s">
        <v>21</v>
      </c>
      <c r="N13" s="5">
        <f>N15-N14</f>
        <v>2280</v>
      </c>
    </row>
    <row r="14" spans="1:19" x14ac:dyDescent="0.25">
      <c r="B14" t="s">
        <v>0</v>
      </c>
      <c r="C14" s="2">
        <v>0.19</v>
      </c>
      <c r="D14" s="1">
        <f>D15*C14/(100%+C14)</f>
        <v>94.172941176470601</v>
      </c>
      <c r="G14" t="s">
        <v>0</v>
      </c>
      <c r="H14" s="2">
        <v>0.19</v>
      </c>
      <c r="I14" s="11">
        <f>I15*H14/(100%+H14)</f>
        <v>48.600084033613449</v>
      </c>
      <c r="L14" t="s">
        <v>4</v>
      </c>
      <c r="M14" s="2">
        <v>0</v>
      </c>
      <c r="N14" s="5">
        <f>N15*M14</f>
        <v>0</v>
      </c>
    </row>
    <row r="15" spans="1:19" x14ac:dyDescent="0.25">
      <c r="B15" s="3" t="s">
        <v>3</v>
      </c>
      <c r="D15" s="4">
        <v>589.82000000000005</v>
      </c>
      <c r="G15" s="3" t="s">
        <v>3</v>
      </c>
      <c r="I15" s="11">
        <v>304.39</v>
      </c>
      <c r="J15" s="12"/>
      <c r="L15" s="3" t="s">
        <v>17</v>
      </c>
      <c r="N15" s="5">
        <v>2280</v>
      </c>
      <c r="Q15" s="3" t="s">
        <v>23</v>
      </c>
      <c r="S15" s="5">
        <v>560</v>
      </c>
    </row>
    <row r="16" spans="1:19" x14ac:dyDescent="0.25">
      <c r="L16" t="s">
        <v>0</v>
      </c>
      <c r="M16" s="2">
        <v>0.19</v>
      </c>
      <c r="Q16" s="3"/>
    </row>
    <row r="18" spans="1:15" x14ac:dyDescent="0.25">
      <c r="A18" t="s">
        <v>24</v>
      </c>
      <c r="B18" s="3" t="s">
        <v>9</v>
      </c>
      <c r="D18" s="6">
        <v>72</v>
      </c>
      <c r="L18" s="3" t="s">
        <v>6</v>
      </c>
      <c r="N18" s="5">
        <v>161.6</v>
      </c>
    </row>
    <row r="19" spans="1:15" x14ac:dyDescent="0.25">
      <c r="B19" t="s">
        <v>10</v>
      </c>
      <c r="C19" s="13">
        <v>0.1111</v>
      </c>
      <c r="D19" s="5">
        <f>D18*C19</f>
        <v>7.9992000000000001</v>
      </c>
      <c r="L19" t="s">
        <v>7</v>
      </c>
      <c r="M19" s="2">
        <v>0</v>
      </c>
      <c r="N19" s="5">
        <f>N18*M19</f>
        <v>0</v>
      </c>
    </row>
    <row r="20" spans="1:15" x14ac:dyDescent="0.25">
      <c r="B20" s="3" t="s">
        <v>11</v>
      </c>
      <c r="D20" s="6">
        <f>D18+D19</f>
        <v>79.999200000000002</v>
      </c>
      <c r="L20" s="3" t="s">
        <v>8</v>
      </c>
      <c r="N20" s="5">
        <f>N18-N19</f>
        <v>161.6</v>
      </c>
    </row>
    <row r="21" spans="1:15" x14ac:dyDescent="0.25">
      <c r="B21" t="s">
        <v>12</v>
      </c>
      <c r="C21" s="13">
        <v>0.125</v>
      </c>
      <c r="D21" s="5">
        <f>D20*C21</f>
        <v>9.9999000000000002</v>
      </c>
      <c r="L21" t="s">
        <v>18</v>
      </c>
      <c r="M21" s="2">
        <v>0</v>
      </c>
      <c r="N21" s="5">
        <f>N20*M21</f>
        <v>0</v>
      </c>
    </row>
    <row r="22" spans="1:15" x14ac:dyDescent="0.25">
      <c r="B22" s="3" t="s">
        <v>13</v>
      </c>
      <c r="D22" s="5">
        <f>D20+D21</f>
        <v>89.999099999999999</v>
      </c>
      <c r="G22" s="11">
        <v>10000</v>
      </c>
      <c r="H22" s="12">
        <f>G22</f>
        <v>10000</v>
      </c>
      <c r="K22" t="s">
        <v>30</v>
      </c>
      <c r="L22" s="3" t="s">
        <v>9</v>
      </c>
      <c r="N22" s="6">
        <f>N20-N21</f>
        <v>161.6</v>
      </c>
    </row>
    <row r="23" spans="1:15" x14ac:dyDescent="0.25">
      <c r="B23" s="7" t="s">
        <v>14</v>
      </c>
      <c r="C23" s="9">
        <f>D23/D22</f>
        <v>0.12264652058285291</v>
      </c>
      <c r="D23" s="17">
        <f>D24-D22</f>
        <v>11.038076470588237</v>
      </c>
      <c r="G23" s="5">
        <f>G24-G22</f>
        <v>2500</v>
      </c>
      <c r="H23" s="11">
        <f>H24-H22</f>
        <v>3125</v>
      </c>
      <c r="I23" s="10">
        <f>H23/H22</f>
        <v>0.3125</v>
      </c>
      <c r="L23" t="s">
        <v>10</v>
      </c>
      <c r="N23" s="5">
        <v>15.4</v>
      </c>
    </row>
    <row r="24" spans="1:15" x14ac:dyDescent="0.25">
      <c r="B24" s="3" t="s">
        <v>19</v>
      </c>
      <c r="D24" s="6">
        <f>D26-D25</f>
        <v>101.03717647058824</v>
      </c>
      <c r="G24" s="21">
        <v>12500</v>
      </c>
      <c r="H24" s="21">
        <f>G24+G24*5%</f>
        <v>13125</v>
      </c>
      <c r="L24" s="3" t="s">
        <v>11</v>
      </c>
      <c r="N24" s="6">
        <f>N22+N23</f>
        <v>177</v>
      </c>
    </row>
    <row r="25" spans="1:15" x14ac:dyDescent="0.25">
      <c r="B25" t="s">
        <v>20</v>
      </c>
      <c r="C25" s="2">
        <v>0.02</v>
      </c>
      <c r="D25" s="5">
        <f>D26*C25</f>
        <v>2.0619831932773112</v>
      </c>
      <c r="I25" s="2">
        <v>0.25</v>
      </c>
      <c r="J25" s="2">
        <f>G23/G22</f>
        <v>0.25</v>
      </c>
      <c r="L25" t="s">
        <v>25</v>
      </c>
      <c r="M25" s="13">
        <v>0.125</v>
      </c>
      <c r="N25" s="5">
        <f>N24*M25</f>
        <v>22.125</v>
      </c>
    </row>
    <row r="26" spans="1:15" x14ac:dyDescent="0.25">
      <c r="B26" s="3" t="s">
        <v>5</v>
      </c>
      <c r="D26" s="5">
        <f>D28-D27</f>
        <v>103.09915966386555</v>
      </c>
      <c r="I26" s="2">
        <v>0.05</v>
      </c>
      <c r="J26" s="2">
        <v>0.05</v>
      </c>
      <c r="L26" s="3" t="s">
        <v>26</v>
      </c>
      <c r="N26" s="6">
        <f>N24+N25</f>
        <v>199.125</v>
      </c>
    </row>
    <row r="27" spans="1:15" x14ac:dyDescent="0.25">
      <c r="B27" t="s">
        <v>4</v>
      </c>
      <c r="C27" s="2">
        <v>0.2</v>
      </c>
      <c r="D27" s="5">
        <f>D28*C27</f>
        <v>25.774789915966387</v>
      </c>
      <c r="I27" s="14"/>
      <c r="J27" s="13">
        <f>J25*J26</f>
        <v>1.2500000000000001E-2</v>
      </c>
      <c r="L27" t="s">
        <v>14</v>
      </c>
      <c r="M27" s="2">
        <v>0.28000000000000003</v>
      </c>
      <c r="N27" s="5">
        <f>N26*M27</f>
        <v>55.755000000000003</v>
      </c>
    </row>
    <row r="28" spans="1:15" x14ac:dyDescent="0.25">
      <c r="B28" s="3" t="s">
        <v>1</v>
      </c>
      <c r="C28" s="3"/>
      <c r="D28" s="6">
        <f>D30-D29</f>
        <v>128.87394957983193</v>
      </c>
      <c r="L28" s="3" t="s">
        <v>19</v>
      </c>
      <c r="N28" s="6">
        <f>N26+N27</f>
        <v>254.88</v>
      </c>
      <c r="O28" t="s">
        <v>27</v>
      </c>
    </row>
    <row r="29" spans="1:15" x14ac:dyDescent="0.25">
      <c r="B29" t="s">
        <v>0</v>
      </c>
      <c r="C29" s="2">
        <v>0.19</v>
      </c>
      <c r="D29" s="11">
        <f>D30*C29/(100%+C29)</f>
        <v>24.486050420168073</v>
      </c>
      <c r="L29" s="15" t="s">
        <v>20</v>
      </c>
      <c r="M29" s="2">
        <v>0</v>
      </c>
      <c r="N29" s="21">
        <v>0</v>
      </c>
    </row>
    <row r="30" spans="1:15" x14ac:dyDescent="0.25">
      <c r="B30" s="3" t="s">
        <v>3</v>
      </c>
      <c r="C30" s="3"/>
      <c r="D30" s="6">
        <v>153.36000000000001</v>
      </c>
      <c r="L30" t="s">
        <v>21</v>
      </c>
      <c r="M30" s="2">
        <v>0</v>
      </c>
      <c r="N30" s="21">
        <v>0</v>
      </c>
    </row>
    <row r="31" spans="1:15" x14ac:dyDescent="0.25">
      <c r="L31" s="3" t="s">
        <v>5</v>
      </c>
      <c r="N31" s="6">
        <f>N28</f>
        <v>254.88</v>
      </c>
      <c r="O31" t="s">
        <v>28</v>
      </c>
    </row>
    <row r="32" spans="1:15" x14ac:dyDescent="0.25">
      <c r="L32" t="s">
        <v>4</v>
      </c>
      <c r="M32" s="2">
        <v>0.2</v>
      </c>
      <c r="N32">
        <f>N31*M32/(100%-M32)</f>
        <v>63.72</v>
      </c>
      <c r="O32" s="5">
        <f>N33*M32</f>
        <v>63.720000000000006</v>
      </c>
    </row>
    <row r="33" spans="12:15" x14ac:dyDescent="0.25">
      <c r="L33" s="3" t="s">
        <v>1</v>
      </c>
      <c r="N33" s="6">
        <f>N31+N32</f>
        <v>318.60000000000002</v>
      </c>
      <c r="O33" t="s">
        <v>29</v>
      </c>
    </row>
    <row r="34" spans="12:15" x14ac:dyDescent="0.25">
      <c r="L34" t="s">
        <v>0</v>
      </c>
      <c r="M34" s="2">
        <v>0.19</v>
      </c>
      <c r="N34" s="5">
        <f>N33*M34</f>
        <v>60.534000000000006</v>
      </c>
    </row>
    <row r="35" spans="12:15" x14ac:dyDescent="0.25">
      <c r="L35" s="3" t="s">
        <v>3</v>
      </c>
      <c r="N35" s="22">
        <f>N33+N34</f>
        <v>379.13400000000001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1. Aufgabe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Förster, Jazzlee</dc:creator>
  <cp:lastModifiedBy>Förster, Jazzlee</cp:lastModifiedBy>
  <dcterms:created xsi:type="dcterms:W3CDTF">2015-06-05T18:19:34Z</dcterms:created>
  <dcterms:modified xsi:type="dcterms:W3CDTF">2024-09-13T07:51:00Z</dcterms:modified>
</cp:coreProperties>
</file>