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IS\Projektmanagment\Geschäftsprozesse\"/>
    </mc:Choice>
  </mc:AlternateContent>
  <xr:revisionPtr revIDLastSave="0" documentId="13_ncr:1_{1136803E-FD57-47CD-92E8-5CC6BE5695C6}" xr6:coauthVersionLast="36" xr6:coauthVersionMax="36" xr10:uidLastSave="{00000000-0000-0000-0000-000000000000}"/>
  <bookViews>
    <workbookView xWindow="0" yWindow="0" windowWidth="21570" windowHeight="7980" xr2:uid="{17F43DBC-8D7A-4BEF-8EB2-5C357F3DD9D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26" i="1" s="1"/>
  <c r="E18" i="1"/>
  <c r="C18" i="1"/>
  <c r="I17" i="1"/>
  <c r="J17" i="1"/>
  <c r="H17" i="1"/>
  <c r="I15" i="1"/>
  <c r="J15" i="1"/>
  <c r="H15" i="1"/>
  <c r="H13" i="1"/>
  <c r="H12" i="1"/>
  <c r="H14" i="1" s="1"/>
  <c r="H16" i="1" s="1"/>
  <c r="I11" i="1"/>
  <c r="H11" i="1"/>
  <c r="I10" i="1"/>
  <c r="I12" i="1" s="1"/>
  <c r="J10" i="1"/>
  <c r="J11" i="1" s="1"/>
  <c r="H10" i="1"/>
  <c r="D22" i="1"/>
  <c r="E22" i="1"/>
  <c r="C22" i="1"/>
  <c r="E26" i="1" l="1"/>
  <c r="C26" i="1"/>
  <c r="I13" i="1"/>
  <c r="I14" i="1" s="1"/>
  <c r="I16" i="1" s="1"/>
  <c r="J12" i="1"/>
  <c r="J13" i="1" l="1"/>
  <c r="J14" i="1"/>
  <c r="J16" i="1" s="1"/>
</calcChain>
</file>

<file path=xl/sharedStrings.xml><?xml version="1.0" encoding="utf-8"?>
<sst xmlns="http://schemas.openxmlformats.org/spreadsheetml/2006/main" count="40" uniqueCount="37">
  <si>
    <t>vordefinierten Werte (eigene Werte)</t>
  </si>
  <si>
    <t>Handlungskostenzuschlag</t>
  </si>
  <si>
    <t>Gewinnzuschlag</t>
  </si>
  <si>
    <t>Umsatzsteuer</t>
  </si>
  <si>
    <t>Gewährtes Kundeskonto</t>
  </si>
  <si>
    <t>Gewährter Kundenrabatt</t>
  </si>
  <si>
    <t>Angebotsdaten:</t>
  </si>
  <si>
    <t>Einzellisteneinkaufspreis</t>
  </si>
  <si>
    <t>Lieferrabat</t>
  </si>
  <si>
    <t>Lieferskonto</t>
  </si>
  <si>
    <t>Bezugskosten</t>
  </si>
  <si>
    <t>Fux KG</t>
  </si>
  <si>
    <t>Sporting KG</t>
  </si>
  <si>
    <t>FunSport</t>
  </si>
  <si>
    <t>Durchschnittliche Lieferzeit … [Tagen]</t>
  </si>
  <si>
    <t>Menge</t>
  </si>
  <si>
    <t>Einstandspreis</t>
  </si>
  <si>
    <t xml:space="preserve"> ab:</t>
  </si>
  <si>
    <t>Skonto</t>
  </si>
  <si>
    <t>Produktname</t>
  </si>
  <si>
    <t>TopClean</t>
  </si>
  <si>
    <t>WashClean</t>
  </si>
  <si>
    <t>PropperClean</t>
  </si>
  <si>
    <t>Listeneinkaufpreis</t>
  </si>
  <si>
    <t>Mängelrügen notwendig</t>
  </si>
  <si>
    <t>Serviceleistungen</t>
  </si>
  <si>
    <t>Verspätung aller 100 Liederungen</t>
  </si>
  <si>
    <t>Verspätungen</t>
  </si>
  <si>
    <t>Lieferungen</t>
  </si>
  <si>
    <t>Mengenrabatt</t>
  </si>
  <si>
    <t>Zieleinkaufspreis</t>
  </si>
  <si>
    <t>Bareinkaufspreis</t>
  </si>
  <si>
    <t>Bezugkosten</t>
  </si>
  <si>
    <t xml:space="preserve"> für Stk.</t>
  </si>
  <si>
    <t>Peis</t>
  </si>
  <si>
    <t>Wichtung</t>
  </si>
  <si>
    <t>Einstandspreis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</si>
</sst>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  <xf numFmtId="0" fontId="0" fillId="0" borderId="0" xfId="2" applyNumberFormat="1" applyFont="1"/>
    <xf numFmtId="44" fontId="0" fillId="0" borderId="0" xfId="0" applyNumberFormat="1"/>
    <xf numFmtId="1" fontId="0" fillId="0" borderId="0" xfId="0" applyNumberFormat="1"/>
    <xf numFmtId="0" fontId="0" fillId="0" borderId="1" xfId="0" applyBorder="1"/>
  </cellXfs>
  <cellStyles count="3">
    <cellStyle name="Komma" xfId="2" builtinId="3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7F47-9F12-4D33-97E0-D9178E1AD3C8}">
  <dimension ref="A1:J26"/>
  <sheetViews>
    <sheetView tabSelected="1" workbookViewId="0">
      <selection activeCell="G32" sqref="G32"/>
    </sheetView>
  </sheetViews>
  <sheetFormatPr baseColWidth="10" defaultRowHeight="15" x14ac:dyDescent="0.25"/>
  <cols>
    <col min="1" max="1" width="45.85546875" customWidth="1"/>
    <col min="3" max="5" width="15.7109375" customWidth="1"/>
    <col min="7" max="7" width="20.71093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B2" s="2">
        <v>0.25</v>
      </c>
    </row>
    <row r="3" spans="1:10" x14ac:dyDescent="0.25">
      <c r="A3" t="s">
        <v>2</v>
      </c>
      <c r="B3" s="2">
        <v>0.15</v>
      </c>
    </row>
    <row r="4" spans="1:10" x14ac:dyDescent="0.25">
      <c r="A4" t="s">
        <v>4</v>
      </c>
      <c r="B4" s="2">
        <v>0.03</v>
      </c>
    </row>
    <row r="5" spans="1:10" x14ac:dyDescent="0.25">
      <c r="A5" t="s">
        <v>5</v>
      </c>
      <c r="B5" s="2">
        <v>0.1</v>
      </c>
    </row>
    <row r="6" spans="1:10" x14ac:dyDescent="0.25">
      <c r="A6" t="s">
        <v>3</v>
      </c>
      <c r="B6" s="2">
        <v>0.19</v>
      </c>
    </row>
    <row r="7" spans="1:10" x14ac:dyDescent="0.25">
      <c r="A7" t="s">
        <v>15</v>
      </c>
      <c r="B7" s="4">
        <v>75</v>
      </c>
    </row>
    <row r="9" spans="1:10" x14ac:dyDescent="0.25">
      <c r="A9" s="1" t="s">
        <v>6</v>
      </c>
      <c r="C9" t="s">
        <v>11</v>
      </c>
      <c r="D9" t="s">
        <v>12</v>
      </c>
      <c r="E9" t="s">
        <v>13</v>
      </c>
      <c r="H9" t="s">
        <v>11</v>
      </c>
      <c r="I9" t="s">
        <v>12</v>
      </c>
      <c r="J9" t="s">
        <v>13</v>
      </c>
    </row>
    <row r="10" spans="1:10" x14ac:dyDescent="0.25">
      <c r="A10" t="s">
        <v>19</v>
      </c>
      <c r="C10" t="s">
        <v>20</v>
      </c>
      <c r="D10" t="s">
        <v>21</v>
      </c>
      <c r="E10" t="s">
        <v>22</v>
      </c>
      <c r="F10" s="3"/>
      <c r="G10" t="s">
        <v>23</v>
      </c>
      <c r="H10" s="5">
        <f>C11*$B$7</f>
        <v>1860</v>
      </c>
      <c r="I10" s="5">
        <f t="shared" ref="I10:J10" si="0">D11*$B$7</f>
        <v>1860</v>
      </c>
      <c r="J10" s="5">
        <f t="shared" si="0"/>
        <v>1777.5</v>
      </c>
    </row>
    <row r="11" spans="1:10" x14ac:dyDescent="0.25">
      <c r="A11" t="s">
        <v>7</v>
      </c>
      <c r="C11" s="3">
        <v>24.8</v>
      </c>
      <c r="D11" s="3">
        <v>24.8</v>
      </c>
      <c r="E11" s="3">
        <v>23.7</v>
      </c>
      <c r="F11" s="2"/>
      <c r="G11" t="s">
        <v>29</v>
      </c>
      <c r="H11" s="3">
        <f>IF($B$7&gt;C13, C12, 0)*H10</f>
        <v>93</v>
      </c>
      <c r="I11" s="3">
        <f t="shared" ref="I11:J11" si="1">IF($B$7&gt;D13, D12, 0)*I10</f>
        <v>0</v>
      </c>
      <c r="J11" s="3">
        <f t="shared" si="1"/>
        <v>0</v>
      </c>
    </row>
    <row r="12" spans="1:10" x14ac:dyDescent="0.25">
      <c r="A12" t="s">
        <v>8</v>
      </c>
      <c r="C12" s="2">
        <v>0.05</v>
      </c>
      <c r="D12" s="2">
        <v>0.15</v>
      </c>
      <c r="E12" s="2">
        <v>0</v>
      </c>
      <c r="G12" t="s">
        <v>30</v>
      </c>
      <c r="H12" s="5">
        <f>H10-H11</f>
        <v>1767</v>
      </c>
      <c r="I12" s="5">
        <f t="shared" ref="I12:J12" si="2">I10-I11</f>
        <v>1860</v>
      </c>
      <c r="J12" s="5">
        <f t="shared" si="2"/>
        <v>1777.5</v>
      </c>
    </row>
    <row r="13" spans="1:10" x14ac:dyDescent="0.25">
      <c r="A13" t="s">
        <v>17</v>
      </c>
      <c r="C13">
        <v>50</v>
      </c>
      <c r="D13">
        <v>100</v>
      </c>
      <c r="E13">
        <v>0</v>
      </c>
      <c r="F13" s="2"/>
      <c r="G13" t="s">
        <v>9</v>
      </c>
      <c r="H13" s="5">
        <f>H12*C14</f>
        <v>0</v>
      </c>
      <c r="I13" s="5">
        <f t="shared" ref="I13:J13" si="3">I12*D14</f>
        <v>37.200000000000003</v>
      </c>
      <c r="J13" s="5">
        <f t="shared" si="3"/>
        <v>53.324999999999996</v>
      </c>
    </row>
    <row r="14" spans="1:10" x14ac:dyDescent="0.25">
      <c r="A14" t="s">
        <v>18</v>
      </c>
      <c r="C14" s="2">
        <v>0</v>
      </c>
      <c r="D14" s="2">
        <v>0.02</v>
      </c>
      <c r="E14" s="2">
        <v>0.03</v>
      </c>
      <c r="G14" t="s">
        <v>31</v>
      </c>
      <c r="H14" s="5">
        <f>H12-H13</f>
        <v>1767</v>
      </c>
      <c r="I14" s="5">
        <f t="shared" ref="I14:J14" si="4">I12-I13</f>
        <v>1822.8</v>
      </c>
      <c r="J14" s="5">
        <f t="shared" si="4"/>
        <v>1724.175</v>
      </c>
    </row>
    <row r="15" spans="1:10" x14ac:dyDescent="0.25">
      <c r="A15" t="s">
        <v>10</v>
      </c>
      <c r="C15" s="3">
        <v>10</v>
      </c>
      <c r="D15" s="3">
        <v>30</v>
      </c>
      <c r="E15" s="3">
        <v>5</v>
      </c>
      <c r="F15" s="3"/>
      <c r="G15" t="s">
        <v>32</v>
      </c>
      <c r="H15" s="5">
        <f>ROUNDUP($B$7/C16, 0)*C15</f>
        <v>150</v>
      </c>
      <c r="I15" s="5">
        <f t="shared" ref="I15:J15" si="5">ROUNDUP($B$7/D16, 0)*D15</f>
        <v>240</v>
      </c>
      <c r="J15" s="5">
        <f t="shared" si="5"/>
        <v>190</v>
      </c>
    </row>
    <row r="16" spans="1:10" x14ac:dyDescent="0.25">
      <c r="A16" t="s">
        <v>33</v>
      </c>
      <c r="C16">
        <v>5</v>
      </c>
      <c r="D16">
        <v>10</v>
      </c>
      <c r="E16">
        <v>2</v>
      </c>
      <c r="G16" t="s">
        <v>16</v>
      </c>
      <c r="H16" s="5">
        <f>H14+H15</f>
        <v>1917</v>
      </c>
      <c r="I16" s="5">
        <f t="shared" ref="I16:J16" si="6">I14+I15</f>
        <v>2062.8000000000002</v>
      </c>
      <c r="J16" s="5">
        <f t="shared" si="6"/>
        <v>1914.175</v>
      </c>
    </row>
    <row r="17" spans="1:10" x14ac:dyDescent="0.25">
      <c r="G17" t="s">
        <v>36</v>
      </c>
      <c r="H17" s="5">
        <f>H16+H16*$B$6</f>
        <v>2281.23</v>
      </c>
      <c r="I17" s="5">
        <f t="shared" ref="I17:J17" si="7">I16+I16*$B$6</f>
        <v>2454.732</v>
      </c>
      <c r="J17" s="5">
        <f t="shared" si="7"/>
        <v>2277.86825</v>
      </c>
    </row>
    <row r="18" spans="1:10" x14ac:dyDescent="0.25">
      <c r="A18" t="s">
        <v>34</v>
      </c>
      <c r="C18" s="5">
        <f>H17</f>
        <v>2281.23</v>
      </c>
      <c r="D18" s="5">
        <f t="shared" ref="D18:E18" si="8">I17</f>
        <v>2454.732</v>
      </c>
      <c r="E18" s="5">
        <f t="shared" si="8"/>
        <v>2277.86825</v>
      </c>
    </row>
    <row r="19" spans="1:10" x14ac:dyDescent="0.25">
      <c r="A19" t="s">
        <v>14</v>
      </c>
      <c r="C19">
        <v>3</v>
      </c>
      <c r="D19">
        <v>1</v>
      </c>
      <c r="E19">
        <v>2</v>
      </c>
    </row>
    <row r="20" spans="1:10" x14ac:dyDescent="0.25">
      <c r="A20" t="s">
        <v>27</v>
      </c>
      <c r="C20" s="6">
        <v>2</v>
      </c>
      <c r="D20" s="6">
        <v>10</v>
      </c>
      <c r="E20" s="6">
        <v>30</v>
      </c>
    </row>
    <row r="21" spans="1:10" x14ac:dyDescent="0.25">
      <c r="A21" t="s">
        <v>28</v>
      </c>
      <c r="C21">
        <v>150</v>
      </c>
      <c r="D21">
        <v>300</v>
      </c>
      <c r="E21">
        <v>450</v>
      </c>
    </row>
    <row r="22" spans="1:10" x14ac:dyDescent="0.25">
      <c r="A22" t="s">
        <v>26</v>
      </c>
      <c r="C22">
        <f>C20/C21*100</f>
        <v>1.3333333333333335</v>
      </c>
      <c r="D22">
        <f>D20/D21*100</f>
        <v>3.3333333333333335</v>
      </c>
      <c r="E22">
        <f>E20/E21*100</f>
        <v>6.666666666666667</v>
      </c>
    </row>
    <row r="23" spans="1:10" x14ac:dyDescent="0.25">
      <c r="A23" t="s">
        <v>24</v>
      </c>
      <c r="C23">
        <v>3</v>
      </c>
      <c r="D23">
        <v>2</v>
      </c>
      <c r="E23">
        <v>5</v>
      </c>
    </row>
    <row r="24" spans="1:10" x14ac:dyDescent="0.25">
      <c r="A24" t="s">
        <v>25</v>
      </c>
      <c r="C24">
        <v>2</v>
      </c>
      <c r="D24">
        <v>2</v>
      </c>
      <c r="E24">
        <v>1</v>
      </c>
    </row>
    <row r="26" spans="1:10" x14ac:dyDescent="0.25">
      <c r="A26" t="s">
        <v>35</v>
      </c>
      <c r="C26" s="7">
        <f>(MAX($C$18:$E$18)/C18 + MAX($C$19:$E$19)/C19+MAX($C$22:$E$22)/C22+MAX($C$23:$E$23)/C23+MIN($C$24:$E$24)/C24)/4</f>
        <v>2.3106807511737086</v>
      </c>
      <c r="D26" s="7">
        <f t="shared" ref="D26:E26" si="9">(MAX($C$18:$E$18)/D18 + MAX($C$19:$E$19)/D19+MAX($C$22:$E$22)/D22+MAX($C$23:$E$23)/D23+MIN($C$24:$E$24)/D24)/4</f>
        <v>2.25</v>
      </c>
      <c r="E26" s="7">
        <f t="shared" si="9"/>
        <v>1.3944111040004179</v>
      </c>
    </row>
  </sheetData>
  <conditionalFormatting sqref="C19:E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E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E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E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Böhme, Karl Oskar</dc:creator>
  <cp:lastModifiedBy>Böhme, Karl Oskar</cp:lastModifiedBy>
  <dcterms:created xsi:type="dcterms:W3CDTF">2024-09-13T08:26:04Z</dcterms:created>
  <dcterms:modified xsi:type="dcterms:W3CDTF">2024-09-17T12:31:18Z</dcterms:modified>
</cp:coreProperties>
</file>